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48.xml" ContentType="application/vnd.ms-office.chartcolorstyle+xml"/>
  <Override PartName="/xl/charts/colors49.xml" ContentType="application/vnd.ms-office.chartcolorstyle+xml"/>
  <Override PartName="/xl/charts/colors5.xml" ContentType="application/vnd.ms-office.chartcolorstyle+xml"/>
  <Override PartName="/xl/charts/colors50.xml" ContentType="application/vnd.ms-office.chartcolorstyle+xml"/>
  <Override PartName="/xl/charts/colors51.xml" ContentType="application/vnd.ms-office.chartcolorstyle+xml"/>
  <Override PartName="/xl/charts/colors52.xml" ContentType="application/vnd.ms-office.chartcolorstyle+xml"/>
  <Override PartName="/xl/charts/colors53.xml" ContentType="application/vnd.ms-office.chartcolorstyle+xml"/>
  <Override PartName="/xl/charts/colors54.xml" ContentType="application/vnd.ms-office.chartcolorstyle+xml"/>
  <Override PartName="/xl/charts/colors55.xml" ContentType="application/vnd.ms-office.chartcolorstyle+xml"/>
  <Override PartName="/xl/charts/colors56.xml" ContentType="application/vnd.ms-office.chartcolorstyle+xml"/>
  <Override PartName="/xl/charts/colors57.xml" ContentType="application/vnd.ms-office.chartcolorstyle+xml"/>
  <Override PartName="/xl/charts/colors58.xml" ContentType="application/vnd.ms-office.chartcolorstyle+xml"/>
  <Override PartName="/xl/charts/colors59.xml" ContentType="application/vnd.ms-office.chartcolorstyle+xml"/>
  <Override PartName="/xl/charts/colors6.xml" ContentType="application/vnd.ms-office.chartcolorstyle+xml"/>
  <Override PartName="/xl/charts/colors60.xml" ContentType="application/vnd.ms-office.chartcolorstyle+xml"/>
  <Override PartName="/xl/charts/colors61.xml" ContentType="application/vnd.ms-office.chartcolorstyle+xml"/>
  <Override PartName="/xl/charts/colors62.xml" ContentType="application/vnd.ms-office.chartcolorstyle+xml"/>
  <Override PartName="/xl/charts/colors63.xml" ContentType="application/vnd.ms-office.chartcolorstyle+xml"/>
  <Override PartName="/xl/charts/colors64.xml" ContentType="application/vnd.ms-office.chartcolorstyle+xml"/>
  <Override PartName="/xl/charts/colors65.xml" ContentType="application/vnd.ms-office.chartcolorstyle+xml"/>
  <Override PartName="/xl/charts/colors66.xml" ContentType="application/vnd.ms-office.chartcolorstyle+xml"/>
  <Override PartName="/xl/charts/colors67.xml" ContentType="application/vnd.ms-office.chartcolorstyle+xml"/>
  <Override PartName="/xl/charts/colors68.xml" ContentType="application/vnd.ms-office.chartcolorstyle+xml"/>
  <Override PartName="/xl/charts/colors69.xml" ContentType="application/vnd.ms-office.chartcolorstyle+xml"/>
  <Override PartName="/xl/charts/colors7.xml" ContentType="application/vnd.ms-office.chartcolorstyle+xml"/>
  <Override PartName="/xl/charts/colors70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48.xml" ContentType="application/vnd.ms-office.chartstyle+xml"/>
  <Override PartName="/xl/charts/style49.xml" ContentType="application/vnd.ms-office.chartstyle+xml"/>
  <Override PartName="/xl/charts/style5.xml" ContentType="application/vnd.ms-office.chartstyle+xml"/>
  <Override PartName="/xl/charts/style50.xml" ContentType="application/vnd.ms-office.chartstyle+xml"/>
  <Override PartName="/xl/charts/style51.xml" ContentType="application/vnd.ms-office.chartstyle+xml"/>
  <Override PartName="/xl/charts/style52.xml" ContentType="application/vnd.ms-office.chartstyle+xml"/>
  <Override PartName="/xl/charts/style53.xml" ContentType="application/vnd.ms-office.chartstyle+xml"/>
  <Override PartName="/xl/charts/style54.xml" ContentType="application/vnd.ms-office.chartstyle+xml"/>
  <Override PartName="/xl/charts/style55.xml" ContentType="application/vnd.ms-office.chartstyle+xml"/>
  <Override PartName="/xl/charts/style56.xml" ContentType="application/vnd.ms-office.chartstyle+xml"/>
  <Override PartName="/xl/charts/style57.xml" ContentType="application/vnd.ms-office.chartstyle+xml"/>
  <Override PartName="/xl/charts/style58.xml" ContentType="application/vnd.ms-office.chartstyle+xml"/>
  <Override PartName="/xl/charts/style59.xml" ContentType="application/vnd.ms-office.chartstyle+xml"/>
  <Override PartName="/xl/charts/style6.xml" ContentType="application/vnd.ms-office.chartstyle+xml"/>
  <Override PartName="/xl/charts/style60.xml" ContentType="application/vnd.ms-office.chartstyle+xml"/>
  <Override PartName="/xl/charts/style61.xml" ContentType="application/vnd.ms-office.chartstyle+xml"/>
  <Override PartName="/xl/charts/style62.xml" ContentType="application/vnd.ms-office.chartstyle+xml"/>
  <Override PartName="/xl/charts/style63.xml" ContentType="application/vnd.ms-office.chartstyle+xml"/>
  <Override PartName="/xl/charts/style64.xml" ContentType="application/vnd.ms-office.chartstyle+xml"/>
  <Override PartName="/xl/charts/style65.xml" ContentType="application/vnd.ms-office.chartstyle+xml"/>
  <Override PartName="/xl/charts/style66.xml" ContentType="application/vnd.ms-office.chartstyle+xml"/>
  <Override PartName="/xl/charts/style67.xml" ContentType="application/vnd.ms-office.chartstyle+xml"/>
  <Override PartName="/xl/charts/style68.xml" ContentType="application/vnd.ms-office.chartstyle+xml"/>
  <Override PartName="/xl/charts/style69.xml" ContentType="application/vnd.ms-office.chartstyle+xml"/>
  <Override PartName="/xl/charts/style7.xml" ContentType="application/vnd.ms-office.chartstyle+xml"/>
  <Override PartName="/xl/charts/style70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740" firstSheet="109" activeTab="4"/>
  </bookViews>
  <sheets>
    <sheet name="result" sheetId="1" r:id="rId1"/>
    <sheet name="Sheet1" sheetId="2" r:id="rId2"/>
    <sheet name="Sheet2" sheetId="3" r:id="rId3"/>
    <sheet name="Sheet6" sheetId="7" r:id="rId4"/>
    <sheet name="CH_MNIST_N_1.72_d1_20%" sheetId="20" r:id="rId5"/>
    <sheet name="CH_MNIST_N_1.72_d1_40%" sheetId="62" r:id="rId6"/>
    <sheet name="CH_MNIST_N_1.72_d1_45%" sheetId="63" r:id="rId7"/>
    <sheet name="CH_MNIST_N_1.72_d1_49%" sheetId="64" r:id="rId8"/>
    <sheet name="CH_MNIST_N_1.72_d2_20%" sheetId="25" r:id="rId9"/>
    <sheet name="CH_MNIST_N_1.72_d2_40%" sheetId="65" r:id="rId10"/>
    <sheet name="CH_MNIST_N_1.72_d2_45%" sheetId="67" r:id="rId11"/>
    <sheet name="CH_MNIST_N_1.72_d2_49%" sheetId="68" r:id="rId12"/>
    <sheet name="CH_MNIST_N_1.72_d3_20%" sheetId="26" r:id="rId13"/>
    <sheet name="CH_MNIST_N_1.72_d3_40%" sheetId="69" r:id="rId14"/>
    <sheet name="CH_MNIST_N_1.72_d3_45%" sheetId="70" r:id="rId15"/>
    <sheet name="CH_MNIST_N_1.72_d3_49%" sheetId="71" r:id="rId16"/>
    <sheet name="CH_MNIST_N_1.355_d1_20%" sheetId="22" r:id="rId17"/>
    <sheet name="CH_MNIST_N_1.355_d1_40%" sheetId="72" r:id="rId18"/>
    <sheet name="CH_MNIST_N_1.355_d1_45%" sheetId="73" r:id="rId19"/>
    <sheet name="CH_MNIST_N_1.355_d1_49%" sheetId="74" r:id="rId20"/>
    <sheet name="CH_MNIST_N_1.355_d2_20%" sheetId="8" r:id="rId21"/>
    <sheet name="CH_MNIST_N_1.355_d2_40%" sheetId="75" r:id="rId22"/>
    <sheet name="CH_MNIST_N_1.355_d2_45%" sheetId="76" r:id="rId23"/>
    <sheet name="CH_MNIST_N_1.355_d2_49%" sheetId="77" r:id="rId24"/>
    <sheet name="CH_MNIST_N_1.355_d3_20%" sheetId="21" r:id="rId25"/>
    <sheet name="CH_MNIST_N_1.355_d3_40%" sheetId="78" r:id="rId26"/>
    <sheet name="CH_MNIST_N_1.355_d3_45%" sheetId="79" r:id="rId27"/>
    <sheet name="CH_MNIST_N_1.355_d3_49%" sheetId="80" r:id="rId28"/>
    <sheet name="CH_MNIST_N_0.954_d1_20%" sheetId="24" r:id="rId29"/>
    <sheet name="CH_MNIST_N_0.954_d1_40%" sheetId="81" r:id="rId30"/>
    <sheet name="CH_MNIST_N_0.954_d1_45%" sheetId="82" r:id="rId31"/>
    <sheet name="CH_MNIST_N_0.954_d1_49%" sheetId="83" r:id="rId32"/>
    <sheet name="CH_MNIST_N_0.954_d2_20%" sheetId="23" r:id="rId33"/>
    <sheet name="CH_MNIST_N_0.954_d2_40%" sheetId="84" r:id="rId34"/>
    <sheet name="CH_MNIST_N_0.954_d2_45%" sheetId="85" r:id="rId35"/>
    <sheet name="CH_MNIST_N_0.954_d2_49%" sheetId="86" r:id="rId36"/>
    <sheet name="CH_MNIST_N_0.954_d3_20%" sheetId="9" r:id="rId37"/>
    <sheet name="CH_MNIST_N_0.954_d3_40%" sheetId="87" r:id="rId38"/>
    <sheet name="CH_MNIST_N_0.954_d3_45%" sheetId="88" r:id="rId39"/>
    <sheet name="CH_MNIST_N_0.954_d3_49%" sheetId="89" r:id="rId40"/>
    <sheet name="CH_MNIST_U_1.72_d1_20%" sheetId="91" r:id="rId41"/>
    <sheet name="CH_MNIST_U_1.72_d1_40%" sheetId="112" r:id="rId42"/>
    <sheet name="CH_MNIST_U_1.72_d1_45%" sheetId="113" r:id="rId43"/>
    <sheet name="CH_MNIST_U_1.72_d1_49%" sheetId="114" r:id="rId44"/>
    <sheet name="CH_MNIST_U_1.72_d2_20%" sheetId="96" r:id="rId45"/>
    <sheet name="CH_MNIST_U_1.72_d2_40%" sheetId="115" r:id="rId46"/>
    <sheet name="CH_MNIST_U_1.72_d2_45%" sheetId="116" r:id="rId47"/>
    <sheet name="CH_MNIST_U_1.72_d2_49%" sheetId="118" r:id="rId48"/>
    <sheet name="CH_MNIST_U_1.72_d3_20%" sheetId="97" r:id="rId49"/>
    <sheet name="CH_MNIST_U_1.72_d3_40%" sheetId="119" r:id="rId50"/>
    <sheet name="CH_MNIST_U_1.72_d3_45%" sheetId="120" r:id="rId51"/>
    <sheet name="CH_MNIST_U_1.72_d3_49%" sheetId="121" r:id="rId52"/>
    <sheet name="CH_MNIST_U_1.355_d1_20%" sheetId="99" r:id="rId53"/>
    <sheet name="CH_MNIST_U_1.355_d1_40%" sheetId="122" r:id="rId54"/>
    <sheet name="CH_MNIST_U_1.355_d1_45%" sheetId="123" r:id="rId55"/>
    <sheet name="CH_MNIST_U_1.355_d1_49%" sheetId="124" r:id="rId56"/>
    <sheet name="CH_MNIST_U_1.355_d2_20%" sheetId="104" r:id="rId57"/>
    <sheet name="CH_MNIST_U_1.355_d2_40%" sheetId="125" r:id="rId58"/>
    <sheet name="CH_MNIST_U_1.355_d2_45%" sheetId="126" r:id="rId59"/>
    <sheet name="CH_MNIST_U_1.355_d2_49%" sheetId="127" r:id="rId60"/>
    <sheet name="CH_MNIST_U_1.355_d3_20%" sheetId="105" r:id="rId61"/>
    <sheet name="CH_MNIST_U_1.355_d3_40%" sheetId="129" r:id="rId62"/>
    <sheet name="CH_MNIST_U_1.355_d3_45%" sheetId="130" r:id="rId63"/>
    <sheet name="CH_MNIST_U_1.355_d3_49%" sheetId="131" r:id="rId64"/>
    <sheet name="CH_MNIST_U_0.954_d1_20%" sheetId="106" r:id="rId65"/>
    <sheet name="CH_MNIST_U_0.954_d1_40%" sheetId="132" r:id="rId66"/>
    <sheet name="CH_MNIST_U_0.954_d1_45%" sheetId="133" r:id="rId67"/>
    <sheet name="CH_MNIST_U_0.954_d1_49%" sheetId="134" r:id="rId68"/>
    <sheet name="CH_MNIST_U_0.954_d2_20%" sheetId="111" r:id="rId69"/>
    <sheet name="CH_MNIST_U_0.954_d2_40%" sheetId="135" r:id="rId70"/>
    <sheet name="CH_MNIST_U_0.954_d2_45%" sheetId="136" r:id="rId71"/>
    <sheet name="CH_MNIST_U_0.954_d2_49%" sheetId="137" r:id="rId72"/>
    <sheet name="CH_MNIST_U_0.954_d3_20%" sheetId="110" r:id="rId73"/>
    <sheet name="CH_MNIST_U_0.954_d3_40%" sheetId="138" r:id="rId74"/>
    <sheet name="CH_MNIST_U_0.954_d3_45%" sheetId="139" r:id="rId75"/>
    <sheet name="CH_MNIST_U_0.954_d3_49%" sheetId="140" r:id="rId76"/>
    <sheet name="CH_MNIST_B_0.954_d1_20%" sheetId="58" r:id="rId77"/>
    <sheet name="CH_MNIST_B_0.954_d1_40%" sheetId="141" r:id="rId78"/>
    <sheet name="CH_MNIST_B_0.954_d1_45%" sheetId="142" r:id="rId79"/>
    <sheet name="CH_MNIST_B_0.954_d1_49%" sheetId="143" r:id="rId80"/>
    <sheet name="CH_MNIST_B_0.954_d2_20%" sheetId="60" r:id="rId81"/>
    <sheet name="CH_MNIST_B_0.954_d2_40%" sheetId="144" r:id="rId82"/>
    <sheet name="CH_MNIST_B_0.954_d2_45%" sheetId="145" r:id="rId83"/>
    <sheet name="CH_MNIST_B_0.954_d2_49%" sheetId="146" r:id="rId84"/>
    <sheet name="CH_MNIST_B_0.954_d3_20%" sheetId="61" r:id="rId85"/>
    <sheet name="CH_MNIST_B_0.954_d3_40%" sheetId="147" r:id="rId86"/>
    <sheet name="CH_MNIST_B_0.954_d3_45%" sheetId="148" r:id="rId87"/>
    <sheet name="CH_MNIST_B_0.954_d3_49%" sheetId="149" r:id="rId88"/>
    <sheet name="CH_MNIST_B_1.355_d1_20%" sheetId="49" r:id="rId89"/>
    <sheet name="CH_MNIST_B_1.355_d1_40%" sheetId="150" r:id="rId90"/>
    <sheet name="CH_MNIST_B_1.355_d1_45%" sheetId="151" r:id="rId91"/>
    <sheet name="CH_MNIST_B_1.355_d1_49%" sheetId="152" r:id="rId92"/>
    <sheet name="CH_MNIST_B_1.355_d2_20%" sheetId="51" r:id="rId93"/>
    <sheet name="CH_MNIST_B_1.355_d2_40%" sheetId="153" r:id="rId94"/>
    <sheet name="CH_MNIST_B_1.355_d2_45%" sheetId="154" r:id="rId95"/>
    <sheet name="CH_MNIST_B_1.355_d2_49%" sheetId="155" r:id="rId96"/>
    <sheet name="CH_MNIST_B_1.355_d3_20%" sheetId="52" r:id="rId97"/>
    <sheet name="CH_MNIST_B_1.355_d3_40%" sheetId="157" r:id="rId98"/>
    <sheet name="CH_MNIST_B_1.355_d3_45%" sheetId="156" r:id="rId99"/>
    <sheet name="CH_MNIST_B_1.355_d3_49%" sheetId="158" r:id="rId100"/>
    <sheet name="CH_MNIST_B_1.72_d1_20%" sheetId="57" r:id="rId101"/>
    <sheet name="CH_MNIST_B_1.72_d1_40%" sheetId="159" r:id="rId102"/>
    <sheet name="CH_MNIST_B_1.72_d1_45%" sheetId="160" r:id="rId103"/>
    <sheet name="CH_MNIST_B_1.72_d1_49%" sheetId="161" r:id="rId104"/>
    <sheet name="CH_MNIST_B_1.72_d2_20%" sheetId="56" r:id="rId105"/>
    <sheet name="CH_MNIST_B_1.72_d2_40%" sheetId="162" r:id="rId106"/>
    <sheet name="CH_MNIST_B_1.72_d2_45%" sheetId="163" r:id="rId107"/>
    <sheet name="CH_MNIST_B_1.72_d2_49%" sheetId="164" r:id="rId108"/>
    <sheet name="CH_MNIST_B_1.72_d3_20%" sheetId="54" r:id="rId109"/>
    <sheet name="CH_MNIST_B_1.72_d3_40%" sheetId="165" r:id="rId110"/>
    <sheet name="CH_MNIST_B_1.72_d3_45%" sheetId="166" r:id="rId111"/>
    <sheet name="CH_MNIST_B_1.72_d3_49%" sheetId="167" r:id="rId112"/>
  </sheets>
  <calcPr calcId="144525"/>
</workbook>
</file>

<file path=xl/sharedStrings.xml><?xml version="1.0" encoding="utf-8"?>
<sst xmlns="http://schemas.openxmlformats.org/spreadsheetml/2006/main" count="6309" uniqueCount="100">
  <si>
    <t>correct</t>
  </si>
  <si>
    <t>incorrect</t>
  </si>
  <si>
    <t>member</t>
  </si>
  <si>
    <t>nonmember</t>
  </si>
  <si>
    <t>corr_mem</t>
  </si>
  <si>
    <t>incorr_mem</t>
  </si>
  <si>
    <t>corr_nonmem</t>
  </si>
  <si>
    <t>incorr_nonmem</t>
  </si>
  <si>
    <t>precision</t>
  </si>
  <si>
    <t>mem_nonmeme</t>
  </si>
  <si>
    <t>mem_incorrnonmem</t>
  </si>
  <si>
    <t>mem_nonmemc</t>
  </si>
  <si>
    <t>nonmemc_nonmeme</t>
  </si>
  <si>
    <t>nonmem_in_mem</t>
  </si>
  <si>
    <t>nonmem_corr_in_mem</t>
  </si>
  <si>
    <t>total_mem</t>
  </si>
  <si>
    <t>err_ratio</t>
  </si>
  <si>
    <t>nonmember_in_result/nonmember</t>
  </si>
  <si>
    <t>dis_ori</t>
  </si>
  <si>
    <t>dis_mov_corr</t>
  </si>
  <si>
    <t>dis_mov_mem</t>
  </si>
  <si>
    <t>dis_corr_mem</t>
  </si>
  <si>
    <t>dis_ori_mem</t>
  </si>
  <si>
    <t>dis_ori_corr</t>
  </si>
  <si>
    <t>FPR</t>
  </si>
  <si>
    <t>TPR</t>
  </si>
  <si>
    <t>f1-score</t>
  </si>
  <si>
    <t>FNR</t>
  </si>
  <si>
    <t>MA</t>
  </si>
  <si>
    <t>CH_MNIST</t>
  </si>
  <si>
    <t>Equal</t>
  </si>
  <si>
    <t>mem_nonmem</t>
  </si>
  <si>
    <t>实验次数</t>
  </si>
  <si>
    <t>距离(0.378,0.572]</t>
  </si>
  <si>
    <t>距离(0.572,0.766]</t>
  </si>
  <si>
    <t>距离(0.766,0.96]</t>
  </si>
  <si>
    <t>距离(0.96,1.154]</t>
  </si>
  <si>
    <t>距离(1.154,1.348]</t>
  </si>
  <si>
    <t>距离(1.348,1.542]</t>
  </si>
  <si>
    <t>距离(1.542，1.736]</t>
  </si>
  <si>
    <t>距离(1.736,1.93]</t>
  </si>
  <si>
    <t>距离(1.93,2.124]</t>
  </si>
  <si>
    <t>距离(2.124,2.318]</t>
  </si>
  <si>
    <t>距离(2.318,2.512]</t>
  </si>
  <si>
    <t>距离(2.512,2.706]</t>
  </si>
  <si>
    <t>距离(2.706,2.9]</t>
  </si>
  <si>
    <t>距离(2.9,3.094]</t>
  </si>
  <si>
    <t>距离(3.094,3.288]</t>
  </si>
  <si>
    <t>距离(3.288,3.482]</t>
  </si>
  <si>
    <t>距离(0.378,0.507]</t>
  </si>
  <si>
    <t>距离(0.507,0.636]</t>
  </si>
  <si>
    <t>距离(0.636,0.765]</t>
  </si>
  <si>
    <t>距离(0.765,0.894]</t>
  </si>
  <si>
    <t>距离(0.894,1.023]</t>
  </si>
  <si>
    <t>距离(1.023,1.152]</t>
  </si>
  <si>
    <t>距离(1.152，1.281]</t>
  </si>
  <si>
    <t>距离(1.281,1.41]</t>
  </si>
  <si>
    <t>距离(1.41,1.539]</t>
  </si>
  <si>
    <t>距离(1.539,1.668]</t>
  </si>
  <si>
    <t>距离(1.668,1.797]</t>
  </si>
  <si>
    <t>距离(1.797,1.926]</t>
  </si>
  <si>
    <t>距离(1.926,2.055]</t>
  </si>
  <si>
    <t>距离(2.055,2.184]</t>
  </si>
  <si>
    <t>距离(2.184,2.313]</t>
  </si>
  <si>
    <t>距离(2.313,2.442]</t>
  </si>
  <si>
    <t>距离(2.442,2.571]</t>
  </si>
  <si>
    <t>距离(2.571,2.7]</t>
  </si>
  <si>
    <t>距离(2.7,2.829]</t>
  </si>
  <si>
    <t>距离(2.829,2.958]</t>
  </si>
  <si>
    <t>距离(2.958,3.087]</t>
  </si>
  <si>
    <t>剔除比例</t>
  </si>
  <si>
    <t>距离(1.152，1.442]</t>
  </si>
  <si>
    <t>距离(1.442,1.732]</t>
  </si>
  <si>
    <t>距离(1.732,2.022]</t>
  </si>
  <si>
    <t>距离(2.022,2.312]</t>
  </si>
  <si>
    <t>距离(1.152，1.732]</t>
  </si>
  <si>
    <t>距离(1.732,2.312]</t>
  </si>
  <si>
    <t>距离(1.152，1.539]</t>
  </si>
  <si>
    <t>距离(1.539,1.926]</t>
  </si>
  <si>
    <t>距离(1.926,2.313]</t>
  </si>
  <si>
    <t>距离(1.732,2.313]</t>
  </si>
  <si>
    <t>距离(0.765,1.055]</t>
  </si>
  <si>
    <t>距离(1.055,1.345]</t>
  </si>
  <si>
    <t>距离(1.345,1.635]</t>
  </si>
  <si>
    <t>距离(1.635，1.925]</t>
  </si>
  <si>
    <t>距离(0.765,1.345]</t>
  </si>
  <si>
    <t>距离(1.345,1.925]</t>
  </si>
  <si>
    <t>距离(0.765,1.152]</t>
  </si>
  <si>
    <t>距离(1.152,1.539]</t>
  </si>
  <si>
    <t>距离(1.926，2.313]</t>
  </si>
  <si>
    <t>距离(0.378,0.668]</t>
  </si>
  <si>
    <t>距离(0.668,0.958]</t>
  </si>
  <si>
    <t>距离(0.958,1.248]</t>
  </si>
  <si>
    <t>距离(1.248,1.538]</t>
  </si>
  <si>
    <t>\</t>
  </si>
  <si>
    <t>距离(0.378,0.958]</t>
  </si>
  <si>
    <t>距离(0.958,1.538]</t>
  </si>
  <si>
    <t>距离(0.378,0.765]</t>
  </si>
  <si>
    <t>参数0.3</t>
  </si>
  <si>
    <t>认为&lt;0.765为成功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</si>
</sst>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6" fillId="22" borderId="2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0" fontId="0" fillId="0" borderId="0" xfId="0" applyNumberFormat="1"/>
    <xf numFmtId="10" fontId="0" fillId="2" borderId="0" xfId="0" applyNumberFormat="1" applyFill="1"/>
    <xf numFmtId="10" fontId="0" fillId="3" borderId="0" xfId="0" applyNumberFormat="1" applyFill="1"/>
    <xf numFmtId="0" fontId="1" fillId="0" borderId="1" xfId="0" applyFont="1" applyFill="1" applyBorder="1" applyAlignment="1">
      <alignment horizontal="center" vertical="top"/>
    </xf>
    <xf numFmtId="10" fontId="0" fillId="0" borderId="0" xfId="0" applyNumberFormat="1" applyFill="1"/>
    <xf numFmtId="0" fontId="0" fillId="7" borderId="0" xfId="0" applyFill="1"/>
    <xf numFmtId="0" fontId="1" fillId="7" borderId="1" xfId="0" applyFont="1" applyFill="1" applyBorder="1" applyAlignment="1">
      <alignment horizontal="center" vertical="top"/>
    </xf>
    <xf numFmtId="0" fontId="0" fillId="7" borderId="0" xfId="0" applyFill="1" applyAlignment="1">
      <alignment horizontal="center"/>
    </xf>
    <xf numFmtId="10" fontId="0" fillId="7" borderId="0" xfId="0" applyNumberFormat="1" applyFill="1"/>
    <xf numFmtId="0" fontId="0" fillId="8" borderId="0" xfId="0" applyFill="1"/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1" borderId="0" xfId="0" applyFill="1" applyAlignment="1">
      <alignment horizontal="center"/>
    </xf>
    <xf numFmtId="0" fontId="0" fillId="4" borderId="0" xfId="0" applyFill="1"/>
    <xf numFmtId="0" fontId="0" fillId="12" borderId="0" xfId="0" applyFill="1"/>
    <xf numFmtId="0" fontId="0" fillId="12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5" Type="http://schemas.openxmlformats.org/officeDocument/2006/relationships/sharedStrings" Target="sharedStrings.xml"/><Relationship Id="rId114" Type="http://schemas.openxmlformats.org/officeDocument/2006/relationships/styles" Target="styles.xml"/><Relationship Id="rId113" Type="http://schemas.openxmlformats.org/officeDocument/2006/relationships/theme" Target="theme/theme1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Sheet1!$K$260:$K$275</c:f>
              <c:strCache>
                <c:ptCount val="16"/>
                <c:pt idx="0">
                  <c:v>距离(0.378,0.572]</c:v>
                </c:pt>
                <c:pt idx="1">
                  <c:v>距离(0.572,0.766]</c:v>
                </c:pt>
                <c:pt idx="2">
                  <c:v>距离(0.766,0.96]</c:v>
                </c:pt>
                <c:pt idx="3">
                  <c:v>距离(0.96,1.154]</c:v>
                </c:pt>
                <c:pt idx="4">
                  <c:v>距离(1.154,1.348]</c:v>
                </c:pt>
                <c:pt idx="5">
                  <c:v>距离(1.348,1.542]</c:v>
                </c:pt>
                <c:pt idx="6">
                  <c:v>距离(1.542，1.736]</c:v>
                </c:pt>
                <c:pt idx="7">
                  <c:v>距离(1.736,1.93]</c:v>
                </c:pt>
                <c:pt idx="8">
                  <c:v>距离(1.93,2.124]</c:v>
                </c:pt>
                <c:pt idx="9">
                  <c:v>距离(2.124,2.318]</c:v>
                </c:pt>
                <c:pt idx="10">
                  <c:v>距离(2.318,2.512]</c:v>
                </c:pt>
                <c:pt idx="11">
                  <c:v>距离(2.512,2.706]</c:v>
                </c:pt>
                <c:pt idx="12">
                  <c:v>距离(2.706,2.9]</c:v>
                </c:pt>
                <c:pt idx="13">
                  <c:v>距离(2.9,3.094]</c:v>
                </c:pt>
                <c:pt idx="14">
                  <c:v>距离(3.094,3.288]</c:v>
                </c:pt>
                <c:pt idx="15">
                  <c:v>距离(3.288,3.482]</c:v>
                </c:pt>
              </c:strCache>
            </c:strRef>
          </c:cat>
          <c:val>
            <c:numRef>
              <c:f>Sheet1!$L$260:$L$275</c:f>
              <c:numCache>
                <c:formatCode>General</c:formatCode>
                <c:ptCount val="16"/>
                <c:pt idx="0">
                  <c:v>8</c:v>
                </c:pt>
                <c:pt idx="1">
                  <c:v>29</c:v>
                </c:pt>
                <c:pt idx="2">
                  <c:v>42</c:v>
                </c:pt>
                <c:pt idx="3">
                  <c:v>42</c:v>
                </c:pt>
                <c:pt idx="4">
                  <c:v>38</c:v>
                </c:pt>
                <c:pt idx="5">
                  <c:v>25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9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227604"/>
        <c:axId val="619790633"/>
      </c:barChart>
      <c:catAx>
        <c:axId val="6402276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790633"/>
        <c:crosses val="autoZero"/>
        <c:auto val="1"/>
        <c:lblAlgn val="ctr"/>
        <c:lblOffset val="100"/>
        <c:noMultiLvlLbl val="0"/>
      </c:catAx>
      <c:valAx>
        <c:axId val="6197906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2276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'CH_MNIST_N_1.72_d3_20%'!$K$48:$K$56</c:f>
              <c:strCache>
                <c:ptCount val="9"/>
                <c:pt idx="0">
                  <c:v>距离(1.152，1.281]</c:v>
                </c:pt>
                <c:pt idx="1">
                  <c:v>距离(1.281,1.41]</c:v>
                </c:pt>
                <c:pt idx="2">
                  <c:v>距离(1.41,1.539]</c:v>
                </c:pt>
                <c:pt idx="3">
                  <c:v>距离(1.539,1.668]</c:v>
                </c:pt>
                <c:pt idx="4">
                  <c:v>距离(1.668,1.797]</c:v>
                </c:pt>
                <c:pt idx="5">
                  <c:v>距离(1.797,1.926]</c:v>
                </c:pt>
                <c:pt idx="6">
                  <c:v>距离(1.926,2.055]</c:v>
                </c:pt>
                <c:pt idx="7">
                  <c:v>距离(2.055,2.184]</c:v>
                </c:pt>
                <c:pt idx="8">
                  <c:v>距离(2.184,2.313]</c:v>
                </c:pt>
              </c:strCache>
            </c:strRef>
          </c:cat>
          <c:val>
            <c:numRef>
              <c:f>'CH_MNIST_N_1.72_d3_20%'!$L$48:$L$56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891282"/>
        <c:axId val="738179234"/>
      </c:barChart>
      <c:catAx>
        <c:axId val="8678912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179234"/>
        <c:crosses val="autoZero"/>
        <c:auto val="1"/>
        <c:lblAlgn val="ctr"/>
        <c:lblOffset val="100"/>
        <c:noMultiLvlLbl val="0"/>
      </c:catAx>
      <c:valAx>
        <c:axId val="7381792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8912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'CH_MNIST_N_1.72_d3_40%'!$K$41:$K$47</c:f>
              <c:strCache>
                <c:ptCount val="7"/>
                <c:pt idx="0">
                  <c:v>距离(1.281,1.41]</c:v>
                </c:pt>
                <c:pt idx="1">
                  <c:v>距离(1.41,1.539]</c:v>
                </c:pt>
                <c:pt idx="2">
                  <c:v>距离(1.539,1.668]</c:v>
                </c:pt>
                <c:pt idx="3">
                  <c:v>距离(1.668,1.797]</c:v>
                </c:pt>
                <c:pt idx="4">
                  <c:v>距离(1.797,1.926]</c:v>
                </c:pt>
                <c:pt idx="5">
                  <c:v>距离(1.926,2.055]</c:v>
                </c:pt>
                <c:pt idx="6">
                  <c:v>距离(2.055,2.184]</c:v>
                </c:pt>
              </c:strCache>
            </c:strRef>
          </c:cat>
          <c:val>
            <c:numRef>
              <c:f>'CH_MNIST_N_1.72_d3_40%'!$L$41:$L$47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4440"/>
        <c:axId val="202264254"/>
      </c:barChart>
      <c:catAx>
        <c:axId val="378504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264254"/>
        <c:crosses val="autoZero"/>
        <c:auto val="1"/>
        <c:lblAlgn val="ctr"/>
        <c:lblOffset val="100"/>
        <c:noMultiLvlLbl val="0"/>
      </c:catAx>
      <c:valAx>
        <c:axId val="2022642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50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'CH_MNIST_N_1.72_d3_45%'!$K$39:$K$45</c:f>
              <c:strCache>
                <c:ptCount val="7"/>
                <c:pt idx="0">
                  <c:v>距离(1.281,1.41]</c:v>
                </c:pt>
                <c:pt idx="1">
                  <c:v>距离(1.41,1.539]</c:v>
                </c:pt>
                <c:pt idx="2">
                  <c:v>距离(1.539,1.668]</c:v>
                </c:pt>
                <c:pt idx="3">
                  <c:v>距离(1.668,1.797]</c:v>
                </c:pt>
                <c:pt idx="4">
                  <c:v>距离(1.797,1.926]</c:v>
                </c:pt>
                <c:pt idx="5">
                  <c:v>距离(1.926,2.055]</c:v>
                </c:pt>
                <c:pt idx="6">
                  <c:v>距离(2.055,2.184]</c:v>
                </c:pt>
              </c:strCache>
            </c:strRef>
          </c:cat>
          <c:val>
            <c:numRef>
              <c:f>'CH_MNIST_N_1.72_d3_45%'!$L$39:$L$45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317463"/>
        <c:axId val="765395630"/>
      </c:barChart>
      <c:catAx>
        <c:axId val="258317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395630"/>
        <c:crosses val="autoZero"/>
        <c:auto val="1"/>
        <c:lblAlgn val="ctr"/>
        <c:lblOffset val="100"/>
        <c:noMultiLvlLbl val="0"/>
      </c:catAx>
      <c:valAx>
        <c:axId val="7653956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317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'CH_MNIST_N_1.72_d3_49%'!$K$38:$K$44</c:f>
              <c:strCache>
                <c:ptCount val="7"/>
                <c:pt idx="0">
                  <c:v>距离(1.281,1.41]</c:v>
                </c:pt>
                <c:pt idx="1">
                  <c:v>距离(1.41,1.539]</c:v>
                </c:pt>
                <c:pt idx="2">
                  <c:v>距离(1.539,1.668]</c:v>
                </c:pt>
                <c:pt idx="3">
                  <c:v>距离(1.668,1.797]</c:v>
                </c:pt>
                <c:pt idx="4">
                  <c:v>距离(1.797,1.926]</c:v>
                </c:pt>
                <c:pt idx="5">
                  <c:v>距离(1.926,2.055]</c:v>
                </c:pt>
                <c:pt idx="6">
                  <c:v>距离(2.055,2.184]</c:v>
                </c:pt>
              </c:strCache>
            </c:strRef>
          </c:cat>
          <c:val>
            <c:numRef>
              <c:f>'CH_MNIST_N_1.72_d3_49%'!$L$38:$L$44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391977"/>
        <c:axId val="227814223"/>
      </c:barChart>
      <c:catAx>
        <c:axId val="6863919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814223"/>
        <c:crosses val="autoZero"/>
        <c:auto val="1"/>
        <c:lblAlgn val="ctr"/>
        <c:lblOffset val="100"/>
        <c:noMultiLvlLbl val="0"/>
      </c:catAx>
      <c:valAx>
        <c:axId val="2278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3919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'CH_MNIST_N_1.355_d1_20%'!$K$45:$K$53</c:f>
              <c:strCache>
                <c:ptCount val="9"/>
                <c:pt idx="0">
                  <c:v>距离(0.765,0.894]</c:v>
                </c:pt>
                <c:pt idx="1">
                  <c:v>距离(0.894,1.023]</c:v>
                </c:pt>
                <c:pt idx="2">
                  <c:v>距离(1.023,1.152]</c:v>
                </c:pt>
                <c:pt idx="3">
                  <c:v>距离(1.152，1.281]</c:v>
                </c:pt>
                <c:pt idx="4">
                  <c:v>距离(1.281,1.41]</c:v>
                </c:pt>
                <c:pt idx="5">
                  <c:v>距离(1.41,1.539]</c:v>
                </c:pt>
                <c:pt idx="6">
                  <c:v>距离(1.539,1.668]</c:v>
                </c:pt>
                <c:pt idx="7">
                  <c:v>距离(1.668,1.797]</c:v>
                </c:pt>
                <c:pt idx="8">
                  <c:v>距离(1.797,1.926]</c:v>
                </c:pt>
              </c:strCache>
            </c:strRef>
          </c:cat>
          <c:val>
            <c:numRef>
              <c:f>'CH_MNIST_N_1.355_d1_20%'!$L$45:$L$53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144516"/>
        <c:axId val="252425394"/>
      </c:barChart>
      <c:catAx>
        <c:axId val="6211445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425394"/>
        <c:crosses val="autoZero"/>
        <c:auto val="1"/>
        <c:lblAlgn val="ctr"/>
        <c:lblOffset val="100"/>
        <c:noMultiLvlLbl val="0"/>
      </c:catAx>
      <c:valAx>
        <c:axId val="252425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1445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'CH_MNIST_N_1.355_d1_40%'!$K$38:$K$44</c:f>
              <c:strCache>
                <c:ptCount val="7"/>
                <c:pt idx="0">
                  <c:v>距离(0.894,1.023]</c:v>
                </c:pt>
                <c:pt idx="1">
                  <c:v>距离(1.023,1.152]</c:v>
                </c:pt>
                <c:pt idx="2">
                  <c:v>距离(1.152，1.281]</c:v>
                </c:pt>
                <c:pt idx="3">
                  <c:v>距离(1.281,1.41]</c:v>
                </c:pt>
                <c:pt idx="4">
                  <c:v>距离(1.41,1.539]</c:v>
                </c:pt>
                <c:pt idx="5">
                  <c:v>距离(1.539,1.668]</c:v>
                </c:pt>
                <c:pt idx="6">
                  <c:v>距离(1.668,1.797]</c:v>
                </c:pt>
              </c:strCache>
            </c:strRef>
          </c:cat>
          <c:val>
            <c:numRef>
              <c:f>'CH_MNIST_N_1.355_d1_40%'!$L$38:$L$44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530261"/>
        <c:axId val="983387996"/>
      </c:barChart>
      <c:catAx>
        <c:axId val="9045302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3387996"/>
        <c:crosses val="autoZero"/>
        <c:auto val="1"/>
        <c:lblAlgn val="ctr"/>
        <c:lblOffset val="100"/>
        <c:noMultiLvlLbl val="0"/>
      </c:catAx>
      <c:valAx>
        <c:axId val="9833879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45302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'CH_MNIST_N_1.355_d1_45%'!$K$36:$K$42</c:f>
              <c:strCache>
                <c:ptCount val="7"/>
                <c:pt idx="0">
                  <c:v>距离(0.894,1.023]</c:v>
                </c:pt>
                <c:pt idx="1">
                  <c:v>距离(1.023,1.152]</c:v>
                </c:pt>
                <c:pt idx="2">
                  <c:v>距离(1.152，1.281]</c:v>
                </c:pt>
                <c:pt idx="3">
                  <c:v>距离(1.281,1.41]</c:v>
                </c:pt>
                <c:pt idx="4">
                  <c:v>距离(1.41,1.539]</c:v>
                </c:pt>
                <c:pt idx="5">
                  <c:v>距离(1.539,1.668]</c:v>
                </c:pt>
                <c:pt idx="6">
                  <c:v>距离(1.668,1.797]</c:v>
                </c:pt>
              </c:strCache>
            </c:strRef>
          </c:cat>
          <c:val>
            <c:numRef>
              <c:f>'CH_MNIST_N_1.355_d1_45%'!$L$36:$L$42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31603"/>
        <c:axId val="860915484"/>
      </c:barChart>
      <c:catAx>
        <c:axId val="327316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915484"/>
        <c:crosses val="autoZero"/>
        <c:auto val="1"/>
        <c:lblAlgn val="ctr"/>
        <c:lblOffset val="100"/>
        <c:noMultiLvlLbl val="0"/>
      </c:catAx>
      <c:valAx>
        <c:axId val="8609154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316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'CH_MNIST_N_1.355_d1_49%'!$K$35:$K$41</c:f>
              <c:strCache>
                <c:ptCount val="7"/>
                <c:pt idx="0">
                  <c:v>距离(0.894,1.023]</c:v>
                </c:pt>
                <c:pt idx="1">
                  <c:v>距离(1.023,1.152]</c:v>
                </c:pt>
                <c:pt idx="2">
                  <c:v>距离(1.152，1.281]</c:v>
                </c:pt>
                <c:pt idx="3">
                  <c:v>距离(1.281,1.41]</c:v>
                </c:pt>
                <c:pt idx="4">
                  <c:v>距离(1.41,1.539]</c:v>
                </c:pt>
                <c:pt idx="5">
                  <c:v>距离(1.539,1.668]</c:v>
                </c:pt>
                <c:pt idx="6">
                  <c:v>距离(1.668,1.797]</c:v>
                </c:pt>
              </c:strCache>
            </c:strRef>
          </c:cat>
          <c:val>
            <c:numRef>
              <c:f>'CH_MNIST_N_1.355_d1_49%'!$L$35:$L$41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021962"/>
        <c:axId val="395879031"/>
      </c:barChart>
      <c:catAx>
        <c:axId val="3360219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879031"/>
        <c:crosses val="autoZero"/>
        <c:auto val="1"/>
        <c:lblAlgn val="ctr"/>
        <c:lblOffset val="100"/>
        <c:noMultiLvlLbl val="0"/>
      </c:catAx>
      <c:valAx>
        <c:axId val="395879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0219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'CH_MNIST_N_1.355_d2_20%'!$K$45:$K$53</c:f>
              <c:strCache>
                <c:ptCount val="9"/>
                <c:pt idx="0">
                  <c:v>距离(0.765,0.894]</c:v>
                </c:pt>
                <c:pt idx="1">
                  <c:v>距离(0.894,1.023]</c:v>
                </c:pt>
                <c:pt idx="2">
                  <c:v>距离(1.023,1.152]</c:v>
                </c:pt>
                <c:pt idx="3">
                  <c:v>距离(1.152，1.281]</c:v>
                </c:pt>
                <c:pt idx="4">
                  <c:v>距离(1.281,1.41]</c:v>
                </c:pt>
                <c:pt idx="5">
                  <c:v>距离(1.41,1.539]</c:v>
                </c:pt>
                <c:pt idx="6">
                  <c:v>距离(1.539,1.668]</c:v>
                </c:pt>
                <c:pt idx="7">
                  <c:v>距离(1.668,1.797]</c:v>
                </c:pt>
                <c:pt idx="8">
                  <c:v>距离(1.797,1.926]</c:v>
                </c:pt>
              </c:strCache>
            </c:strRef>
          </c:cat>
          <c:val>
            <c:numRef>
              <c:f>'CH_MNIST_N_1.355_d2_20%'!$L$45:$L$53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56725"/>
        <c:axId val="956676711"/>
      </c:barChart>
      <c:catAx>
        <c:axId val="9753567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676711"/>
        <c:crosses val="autoZero"/>
        <c:auto val="1"/>
        <c:lblAlgn val="ctr"/>
        <c:lblOffset val="100"/>
        <c:noMultiLvlLbl val="0"/>
      </c:catAx>
      <c:valAx>
        <c:axId val="956676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3567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'CH_MNIST_N_1.355_d2_40%'!$K$38:$K$44</c:f>
              <c:strCache>
                <c:ptCount val="7"/>
                <c:pt idx="0">
                  <c:v>距离(0.894,1.023]</c:v>
                </c:pt>
                <c:pt idx="1">
                  <c:v>距离(1.023,1.152]</c:v>
                </c:pt>
                <c:pt idx="2">
                  <c:v>距离(1.152，1.281]</c:v>
                </c:pt>
                <c:pt idx="3">
                  <c:v>距离(1.281,1.41]</c:v>
                </c:pt>
                <c:pt idx="4">
                  <c:v>距离(1.41,1.539]</c:v>
                </c:pt>
                <c:pt idx="5">
                  <c:v>距离(1.539,1.668]</c:v>
                </c:pt>
                <c:pt idx="6">
                  <c:v>距离(1.668,1.797]</c:v>
                </c:pt>
              </c:strCache>
            </c:strRef>
          </c:cat>
          <c:val>
            <c:numRef>
              <c:f>'CH_MNIST_N_1.355_d2_40%'!$L$38:$L$44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980459"/>
        <c:axId val="991113908"/>
      </c:barChart>
      <c:catAx>
        <c:axId val="3879804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113908"/>
        <c:crosses val="autoZero"/>
        <c:auto val="1"/>
        <c:lblAlgn val="ctr"/>
        <c:lblOffset val="100"/>
        <c:noMultiLvlLbl val="0"/>
      </c:catAx>
      <c:valAx>
        <c:axId val="9911139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79804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'CH_MNIST_N_1.72_d1_20%'!$K$48:$K$56</c:f>
              <c:strCache>
                <c:ptCount val="9"/>
                <c:pt idx="0">
                  <c:v>距离(1.152，1.281]</c:v>
                </c:pt>
                <c:pt idx="1">
                  <c:v>距离(1.281,1.41]</c:v>
                </c:pt>
                <c:pt idx="2">
                  <c:v>距离(1.41,1.539]</c:v>
                </c:pt>
                <c:pt idx="3">
                  <c:v>距离(1.539,1.668]</c:v>
                </c:pt>
                <c:pt idx="4">
                  <c:v>距离(1.668,1.797]</c:v>
                </c:pt>
                <c:pt idx="5">
                  <c:v>距离(1.797,1.926]</c:v>
                </c:pt>
                <c:pt idx="6">
                  <c:v>距离(1.926,2.055]</c:v>
                </c:pt>
                <c:pt idx="7">
                  <c:v>距离(2.055,2.184]</c:v>
                </c:pt>
                <c:pt idx="8">
                  <c:v>距离(2.184,2.313]</c:v>
                </c:pt>
              </c:strCache>
            </c:strRef>
          </c:cat>
          <c:val>
            <c:numRef>
              <c:f>'CH_MNIST_N_1.72_d1_20%'!$L$48:$L$56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37107"/>
        <c:axId val="415631503"/>
      </c:barChart>
      <c:catAx>
        <c:axId val="9744371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631503"/>
        <c:crosses val="autoZero"/>
        <c:auto val="1"/>
        <c:lblAlgn val="ctr"/>
        <c:lblOffset val="100"/>
        <c:noMultiLvlLbl val="0"/>
      </c:catAx>
      <c:valAx>
        <c:axId val="4156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4371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'CH_MNIST_N_1.355_d2_45%'!$K$36:$K$42</c:f>
              <c:strCache>
                <c:ptCount val="7"/>
                <c:pt idx="0">
                  <c:v>距离(0.894,1.023]</c:v>
                </c:pt>
                <c:pt idx="1">
                  <c:v>距离(1.023,1.152]</c:v>
                </c:pt>
                <c:pt idx="2">
                  <c:v>距离(1.152，1.281]</c:v>
                </c:pt>
                <c:pt idx="3">
                  <c:v>距离(1.281,1.41]</c:v>
                </c:pt>
                <c:pt idx="4">
                  <c:v>距离(1.41,1.539]</c:v>
                </c:pt>
                <c:pt idx="5">
                  <c:v>距离(1.539,1.668]</c:v>
                </c:pt>
                <c:pt idx="6">
                  <c:v>距离(1.668,1.797]</c:v>
                </c:pt>
              </c:strCache>
            </c:strRef>
          </c:cat>
          <c:val>
            <c:numRef>
              <c:f>'CH_MNIST_N_1.355_d2_45%'!$L$36:$L$42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437624"/>
        <c:axId val="829055303"/>
      </c:barChart>
      <c:catAx>
        <c:axId val="384437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055303"/>
        <c:crosses val="autoZero"/>
        <c:auto val="1"/>
        <c:lblAlgn val="ctr"/>
        <c:lblOffset val="100"/>
        <c:noMultiLvlLbl val="0"/>
      </c:catAx>
      <c:valAx>
        <c:axId val="829055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43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'CH_MNIST_N_1.355_d2_49%'!$K$35:$K$41</c:f>
              <c:strCache>
                <c:ptCount val="7"/>
                <c:pt idx="0">
                  <c:v>距离(0.894,1.023]</c:v>
                </c:pt>
                <c:pt idx="1">
                  <c:v>距离(1.023,1.152]</c:v>
                </c:pt>
                <c:pt idx="2">
                  <c:v>距离(1.152，1.281]</c:v>
                </c:pt>
                <c:pt idx="3">
                  <c:v>距离(1.281,1.41]</c:v>
                </c:pt>
                <c:pt idx="4">
                  <c:v>距离(1.41,1.539]</c:v>
                </c:pt>
                <c:pt idx="5">
                  <c:v>距离(1.539,1.668]</c:v>
                </c:pt>
                <c:pt idx="6">
                  <c:v>距离(1.668,1.797]</c:v>
                </c:pt>
              </c:strCache>
            </c:strRef>
          </c:cat>
          <c:val>
            <c:numRef>
              <c:f>'CH_MNIST_N_1.355_d2_49%'!$L$35:$L$41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759861"/>
        <c:axId val="623323541"/>
      </c:barChart>
      <c:catAx>
        <c:axId val="2987598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323541"/>
        <c:crosses val="autoZero"/>
        <c:auto val="1"/>
        <c:lblAlgn val="ctr"/>
        <c:lblOffset val="100"/>
        <c:noMultiLvlLbl val="0"/>
      </c:catAx>
      <c:valAx>
        <c:axId val="6233235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7598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'CH_MNIST_N_1.355_d3_40%'!$K$38:$K$44</c:f>
              <c:strCache>
                <c:ptCount val="7"/>
                <c:pt idx="0">
                  <c:v>距离(0.894,1.023]</c:v>
                </c:pt>
                <c:pt idx="1">
                  <c:v>距离(1.023,1.152]</c:v>
                </c:pt>
                <c:pt idx="2">
                  <c:v>距离(1.152，1.281]</c:v>
                </c:pt>
                <c:pt idx="3">
                  <c:v>距离(1.281,1.41]</c:v>
                </c:pt>
                <c:pt idx="4">
                  <c:v>距离(1.41,1.539]</c:v>
                </c:pt>
                <c:pt idx="5">
                  <c:v>距离(1.539,1.668]</c:v>
                </c:pt>
                <c:pt idx="6">
                  <c:v>距离(1.668,1.797]</c:v>
                </c:pt>
              </c:strCache>
            </c:strRef>
          </c:cat>
          <c:val>
            <c:numRef>
              <c:f>'CH_MNIST_N_1.355_d3_40%'!$L$38:$L$44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6290"/>
        <c:axId val="828494907"/>
      </c:barChart>
      <c:catAx>
        <c:axId val="1680162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494907"/>
        <c:crosses val="autoZero"/>
        <c:auto val="1"/>
        <c:lblAlgn val="ctr"/>
        <c:lblOffset val="100"/>
        <c:noMultiLvlLbl val="0"/>
      </c:catAx>
      <c:valAx>
        <c:axId val="8284949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0162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'CH_MNIST_N_1.355_d3_45%'!$K$36:$K$42</c:f>
              <c:strCache>
                <c:ptCount val="7"/>
                <c:pt idx="0">
                  <c:v>距离(0.894,1.023]</c:v>
                </c:pt>
                <c:pt idx="1">
                  <c:v>距离(1.023,1.152]</c:v>
                </c:pt>
                <c:pt idx="2">
                  <c:v>距离(1.152，1.281]</c:v>
                </c:pt>
                <c:pt idx="3">
                  <c:v>距离(1.281,1.41]</c:v>
                </c:pt>
                <c:pt idx="4">
                  <c:v>距离(1.41,1.539]</c:v>
                </c:pt>
                <c:pt idx="5">
                  <c:v>距离(1.539,1.668]</c:v>
                </c:pt>
                <c:pt idx="6">
                  <c:v>距离(1.668,1.797]</c:v>
                </c:pt>
              </c:strCache>
            </c:strRef>
          </c:cat>
          <c:val>
            <c:numRef>
              <c:f>'CH_MNIST_N_1.355_d3_45%'!$L$36:$L$42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747210"/>
        <c:axId val="272368747"/>
      </c:barChart>
      <c:catAx>
        <c:axId val="2697472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368747"/>
        <c:crosses val="autoZero"/>
        <c:auto val="1"/>
        <c:lblAlgn val="ctr"/>
        <c:lblOffset val="100"/>
        <c:noMultiLvlLbl val="0"/>
      </c:catAx>
      <c:valAx>
        <c:axId val="2723687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97472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'CH_MNIST_N_1.355_d3_49%'!$K$35:$K$41</c:f>
              <c:strCache>
                <c:ptCount val="7"/>
                <c:pt idx="0">
                  <c:v>距离(0.894,1.023]</c:v>
                </c:pt>
                <c:pt idx="1">
                  <c:v>距离(1.023,1.152]</c:v>
                </c:pt>
                <c:pt idx="2">
                  <c:v>距离(1.152，1.281]</c:v>
                </c:pt>
                <c:pt idx="3">
                  <c:v>距离(1.281,1.41]</c:v>
                </c:pt>
                <c:pt idx="4">
                  <c:v>距离(1.41,1.539]</c:v>
                </c:pt>
                <c:pt idx="5">
                  <c:v>距离(1.539,1.668]</c:v>
                </c:pt>
                <c:pt idx="6">
                  <c:v>距离(1.668,1.797]</c:v>
                </c:pt>
              </c:strCache>
            </c:strRef>
          </c:cat>
          <c:val>
            <c:numRef>
              <c:f>'CH_MNIST_N_1.355_d3_49%'!$L$35:$L$41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327566"/>
        <c:axId val="610670613"/>
      </c:barChart>
      <c:catAx>
        <c:axId val="4183275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670613"/>
        <c:crosses val="autoZero"/>
        <c:auto val="1"/>
        <c:lblAlgn val="ctr"/>
        <c:lblOffset val="100"/>
        <c:noMultiLvlLbl val="0"/>
      </c:catAx>
      <c:valAx>
        <c:axId val="6106706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327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'CH_MNIST_N_0.954_d1_20%'!$K$42:$K$50</c:f>
              <c:strCache>
                <c:ptCount val="9"/>
                <c:pt idx="0">
                  <c:v>距离(0.378,0.507]</c:v>
                </c:pt>
                <c:pt idx="1">
                  <c:v>距离(0.507,0.636]</c:v>
                </c:pt>
                <c:pt idx="2">
                  <c:v>距离(0.636,0.765]</c:v>
                </c:pt>
                <c:pt idx="3">
                  <c:v>距离(0.765,0.894]</c:v>
                </c:pt>
                <c:pt idx="4">
                  <c:v>距离(0.894,1.023]</c:v>
                </c:pt>
                <c:pt idx="5">
                  <c:v>距离(1.023,1.152]</c:v>
                </c:pt>
                <c:pt idx="6">
                  <c:v>距离(1.152，1.281]</c:v>
                </c:pt>
                <c:pt idx="7">
                  <c:v>距离(1.281,1.41]</c:v>
                </c:pt>
                <c:pt idx="8">
                  <c:v>距离(1.41,1.539]</c:v>
                </c:pt>
              </c:strCache>
            </c:strRef>
          </c:cat>
          <c:val>
            <c:numRef>
              <c:f>'CH_MNIST_N_0.954_d1_20%'!$L$42:$L$50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169777"/>
        <c:axId val="34575380"/>
      </c:barChart>
      <c:catAx>
        <c:axId val="2941697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575380"/>
        <c:crosses val="autoZero"/>
        <c:auto val="1"/>
        <c:lblAlgn val="ctr"/>
        <c:lblOffset val="100"/>
        <c:noMultiLvlLbl val="0"/>
      </c:catAx>
      <c:valAx>
        <c:axId val="345753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1697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'CH_MNIST_N_0.954_d1_40%'!$K$35:$K$41</c:f>
              <c:strCache>
                <c:ptCount val="7"/>
                <c:pt idx="0">
                  <c:v>距离(0.507,0.636]</c:v>
                </c:pt>
                <c:pt idx="1">
                  <c:v>距离(0.636,0.765]</c:v>
                </c:pt>
                <c:pt idx="2">
                  <c:v>距离(0.765,0.894]</c:v>
                </c:pt>
                <c:pt idx="3">
                  <c:v>距离(0.894,1.023]</c:v>
                </c:pt>
                <c:pt idx="4">
                  <c:v>距离(1.023,1.152]</c:v>
                </c:pt>
                <c:pt idx="5">
                  <c:v>距离(1.152，1.281]</c:v>
                </c:pt>
                <c:pt idx="6">
                  <c:v>距离(1.281,1.41]</c:v>
                </c:pt>
              </c:strCache>
            </c:strRef>
          </c:cat>
          <c:val>
            <c:numRef>
              <c:f>'CH_MNIST_N_0.954_d1_40%'!$L$35:$L$41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81611"/>
        <c:axId val="565006830"/>
      </c:barChart>
      <c:catAx>
        <c:axId val="3173816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006830"/>
        <c:crosses val="autoZero"/>
        <c:auto val="1"/>
        <c:lblAlgn val="ctr"/>
        <c:lblOffset val="100"/>
        <c:noMultiLvlLbl val="0"/>
      </c:catAx>
      <c:valAx>
        <c:axId val="5650068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3816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'CH_MNIST_N_0.954_d1_45%'!$K$33:$K$39</c:f>
              <c:strCache>
                <c:ptCount val="7"/>
                <c:pt idx="0">
                  <c:v>距离(0.507,0.636]</c:v>
                </c:pt>
                <c:pt idx="1">
                  <c:v>距离(0.636,0.765]</c:v>
                </c:pt>
                <c:pt idx="2">
                  <c:v>距离(0.765,0.894]</c:v>
                </c:pt>
                <c:pt idx="3">
                  <c:v>距离(0.894,1.023]</c:v>
                </c:pt>
                <c:pt idx="4">
                  <c:v>距离(1.023,1.152]</c:v>
                </c:pt>
                <c:pt idx="5">
                  <c:v>距离(1.152，1.281]</c:v>
                </c:pt>
                <c:pt idx="6">
                  <c:v>距离(1.281,1.41]</c:v>
                </c:pt>
              </c:strCache>
            </c:strRef>
          </c:cat>
          <c:val>
            <c:numRef>
              <c:f>'CH_MNIST_N_0.954_d1_45%'!$L$33:$L$39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424359"/>
        <c:axId val="834297418"/>
      </c:barChart>
      <c:catAx>
        <c:axId val="908424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297418"/>
        <c:crosses val="autoZero"/>
        <c:auto val="1"/>
        <c:lblAlgn val="ctr"/>
        <c:lblOffset val="100"/>
        <c:noMultiLvlLbl val="0"/>
      </c:catAx>
      <c:valAx>
        <c:axId val="8342974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424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'CH_MNIST_N_0.954_d1_49%'!$K$32:$K$38</c:f>
              <c:strCache>
                <c:ptCount val="7"/>
                <c:pt idx="0">
                  <c:v>距离(0.507,0.636]</c:v>
                </c:pt>
                <c:pt idx="1">
                  <c:v>距离(0.636,0.765]</c:v>
                </c:pt>
                <c:pt idx="2">
                  <c:v>距离(0.765,0.894]</c:v>
                </c:pt>
                <c:pt idx="3">
                  <c:v>距离(0.894,1.023]</c:v>
                </c:pt>
                <c:pt idx="4">
                  <c:v>距离(1.023,1.152]</c:v>
                </c:pt>
                <c:pt idx="5">
                  <c:v>距离(1.152，1.281]</c:v>
                </c:pt>
                <c:pt idx="6">
                  <c:v>距离(1.281,1.41]</c:v>
                </c:pt>
              </c:strCache>
            </c:strRef>
          </c:cat>
          <c:val>
            <c:numRef>
              <c:f>'CH_MNIST_N_0.954_d1_49%'!$L$32:$L$38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95382"/>
        <c:axId val="891720158"/>
      </c:barChart>
      <c:catAx>
        <c:axId val="1253953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720158"/>
        <c:crosses val="autoZero"/>
        <c:auto val="1"/>
        <c:lblAlgn val="ctr"/>
        <c:lblOffset val="100"/>
        <c:noMultiLvlLbl val="0"/>
      </c:catAx>
      <c:valAx>
        <c:axId val="8917201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3953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'CH_MNIST_N_0.954_d2_20%'!$K$42:$K$50</c:f>
              <c:strCache>
                <c:ptCount val="9"/>
                <c:pt idx="0">
                  <c:v>距离(0.378,0.507]</c:v>
                </c:pt>
                <c:pt idx="1">
                  <c:v>距离(0.507,0.636]</c:v>
                </c:pt>
                <c:pt idx="2">
                  <c:v>距离(0.636,0.765]</c:v>
                </c:pt>
                <c:pt idx="3">
                  <c:v>距离(0.765,0.894]</c:v>
                </c:pt>
                <c:pt idx="4">
                  <c:v>距离(0.894,1.023]</c:v>
                </c:pt>
                <c:pt idx="5">
                  <c:v>距离(1.023,1.152]</c:v>
                </c:pt>
                <c:pt idx="6">
                  <c:v>距离(1.152，1.281]</c:v>
                </c:pt>
                <c:pt idx="7">
                  <c:v>距离(1.281,1.41]</c:v>
                </c:pt>
                <c:pt idx="8">
                  <c:v>距离(1.41,1.539]</c:v>
                </c:pt>
              </c:strCache>
            </c:strRef>
          </c:cat>
          <c:val>
            <c:numRef>
              <c:f>'CH_MNIST_N_0.954_d2_20%'!$L$42:$L$50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025296"/>
        <c:axId val="646639804"/>
      </c:barChart>
      <c:catAx>
        <c:axId val="45802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639804"/>
        <c:crosses val="autoZero"/>
        <c:auto val="1"/>
        <c:lblAlgn val="ctr"/>
        <c:lblOffset val="100"/>
        <c:noMultiLvlLbl val="0"/>
      </c:catAx>
      <c:valAx>
        <c:axId val="6466398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80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'CH_MNIST_N_1.72_d1_40%'!$K$41:$K$47</c:f>
              <c:strCache>
                <c:ptCount val="7"/>
                <c:pt idx="0">
                  <c:v>距离(1.281,1.41]</c:v>
                </c:pt>
                <c:pt idx="1">
                  <c:v>距离(1.41,1.539]</c:v>
                </c:pt>
                <c:pt idx="2">
                  <c:v>距离(1.539,1.668]</c:v>
                </c:pt>
                <c:pt idx="3">
                  <c:v>距离(1.668,1.797]</c:v>
                </c:pt>
                <c:pt idx="4">
                  <c:v>距离(1.797,1.926]</c:v>
                </c:pt>
                <c:pt idx="5">
                  <c:v>距离(1.926,2.055]</c:v>
                </c:pt>
                <c:pt idx="6">
                  <c:v>距离(2.055,2.184]</c:v>
                </c:pt>
              </c:strCache>
            </c:strRef>
          </c:cat>
          <c:val>
            <c:numRef>
              <c:f>'CH_MNIST_N_1.72_d1_40%'!$L$41:$L$47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433894"/>
        <c:axId val="60445601"/>
      </c:barChart>
      <c:catAx>
        <c:axId val="37043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45601"/>
        <c:crosses val="autoZero"/>
        <c:auto val="1"/>
        <c:lblAlgn val="ctr"/>
        <c:lblOffset val="100"/>
        <c:noMultiLvlLbl val="0"/>
      </c:catAx>
      <c:valAx>
        <c:axId val="604456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4338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'CH_MNIST_N_0.954_d2_40%'!$K$35:$K$41</c:f>
              <c:strCache>
                <c:ptCount val="7"/>
                <c:pt idx="0">
                  <c:v>距离(0.507,0.636]</c:v>
                </c:pt>
                <c:pt idx="1">
                  <c:v>距离(0.636,0.765]</c:v>
                </c:pt>
                <c:pt idx="2">
                  <c:v>距离(0.765,0.894]</c:v>
                </c:pt>
                <c:pt idx="3">
                  <c:v>距离(0.894,1.023]</c:v>
                </c:pt>
                <c:pt idx="4">
                  <c:v>距离(1.023,1.152]</c:v>
                </c:pt>
                <c:pt idx="5">
                  <c:v>距离(1.152，1.281]</c:v>
                </c:pt>
                <c:pt idx="6">
                  <c:v>距离(1.281,1.41]</c:v>
                </c:pt>
              </c:strCache>
            </c:strRef>
          </c:cat>
          <c:val>
            <c:numRef>
              <c:f>'CH_MNIST_N_0.954_d2_40%'!$L$35:$L$41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017261"/>
        <c:axId val="292390388"/>
      </c:barChart>
      <c:catAx>
        <c:axId val="8040172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390388"/>
        <c:crosses val="autoZero"/>
        <c:auto val="1"/>
        <c:lblAlgn val="ctr"/>
        <c:lblOffset val="100"/>
        <c:noMultiLvlLbl val="0"/>
      </c:catAx>
      <c:valAx>
        <c:axId val="2923903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0172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'CH_MNIST_N_0.954_d3_20%'!$K$42:$K$50</c:f>
              <c:strCache>
                <c:ptCount val="9"/>
                <c:pt idx="0">
                  <c:v>距离(0.378,0.507]</c:v>
                </c:pt>
                <c:pt idx="1">
                  <c:v>距离(0.507,0.636]</c:v>
                </c:pt>
                <c:pt idx="2">
                  <c:v>距离(0.636,0.765]</c:v>
                </c:pt>
                <c:pt idx="3">
                  <c:v>距离(0.765,0.894]</c:v>
                </c:pt>
                <c:pt idx="4">
                  <c:v>距离(0.894,1.023]</c:v>
                </c:pt>
                <c:pt idx="5">
                  <c:v>距离(1.023,1.152]</c:v>
                </c:pt>
                <c:pt idx="6">
                  <c:v>距离(1.152，1.281]</c:v>
                </c:pt>
                <c:pt idx="7">
                  <c:v>距离(1.281,1.41]</c:v>
                </c:pt>
                <c:pt idx="8">
                  <c:v>距离(1.41,1.539]</c:v>
                </c:pt>
              </c:strCache>
            </c:strRef>
          </c:cat>
          <c:val>
            <c:numRef>
              <c:f>'CH_MNIST_N_0.954_d3_20%'!$L$42:$L$50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380849"/>
        <c:axId val="599695157"/>
      </c:barChart>
      <c:catAx>
        <c:axId val="4533808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695157"/>
        <c:crosses val="autoZero"/>
        <c:auto val="1"/>
        <c:lblAlgn val="ctr"/>
        <c:lblOffset val="100"/>
        <c:noMultiLvlLbl val="0"/>
      </c:catAx>
      <c:valAx>
        <c:axId val="5996951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8084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'CH_MNIST_N_0.954_d3_40%'!$K$35:$K$41</c:f>
              <c:strCache>
                <c:ptCount val="7"/>
                <c:pt idx="0">
                  <c:v>距离(0.507,0.636]</c:v>
                </c:pt>
                <c:pt idx="1">
                  <c:v>距离(0.636,0.765]</c:v>
                </c:pt>
                <c:pt idx="2">
                  <c:v>距离(0.765,0.894]</c:v>
                </c:pt>
                <c:pt idx="3">
                  <c:v>距离(0.894,1.023]</c:v>
                </c:pt>
                <c:pt idx="4">
                  <c:v>距离(1.023,1.152]</c:v>
                </c:pt>
                <c:pt idx="5">
                  <c:v>距离(1.152，1.281]</c:v>
                </c:pt>
                <c:pt idx="6">
                  <c:v>距离(1.281,1.41]</c:v>
                </c:pt>
              </c:strCache>
            </c:strRef>
          </c:cat>
          <c:val>
            <c:numRef>
              <c:f>'CH_MNIST_N_0.954_d3_40%'!$L$35:$L$41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751098"/>
        <c:axId val="635443361"/>
      </c:barChart>
      <c:catAx>
        <c:axId val="2487510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443361"/>
        <c:crosses val="autoZero"/>
        <c:auto val="1"/>
        <c:lblAlgn val="ctr"/>
        <c:lblOffset val="100"/>
        <c:noMultiLvlLbl val="0"/>
      </c:catAx>
      <c:valAx>
        <c:axId val="6354433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75109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'CH_MNIST_N_0.954_d3_45%'!$K$33:$K$39</c:f>
              <c:strCache>
                <c:ptCount val="7"/>
                <c:pt idx="0">
                  <c:v>距离(0.507,0.636]</c:v>
                </c:pt>
                <c:pt idx="1">
                  <c:v>距离(0.636,0.765]</c:v>
                </c:pt>
                <c:pt idx="2">
                  <c:v>距离(0.765,0.894]</c:v>
                </c:pt>
                <c:pt idx="3">
                  <c:v>距离(0.894,1.023]</c:v>
                </c:pt>
                <c:pt idx="4">
                  <c:v>距离(1.023,1.152]</c:v>
                </c:pt>
                <c:pt idx="5">
                  <c:v>距离(1.152，1.281]</c:v>
                </c:pt>
                <c:pt idx="6">
                  <c:v>距离(1.281,1.41]</c:v>
                </c:pt>
              </c:strCache>
            </c:strRef>
          </c:cat>
          <c:val>
            <c:numRef>
              <c:f>'CH_MNIST_N_0.954_d3_45%'!$L$33:$L$39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608964"/>
        <c:axId val="515934281"/>
      </c:barChart>
      <c:catAx>
        <c:axId val="3516089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934281"/>
        <c:crosses val="autoZero"/>
        <c:auto val="1"/>
        <c:lblAlgn val="ctr"/>
        <c:lblOffset val="100"/>
        <c:noMultiLvlLbl val="0"/>
      </c:catAx>
      <c:valAx>
        <c:axId val="5159342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6089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'CH_MNIST_N_0.954_d3_49%'!$K$32:$K$38</c:f>
              <c:strCache>
                <c:ptCount val="7"/>
                <c:pt idx="0">
                  <c:v>距离(0.507,0.636]</c:v>
                </c:pt>
                <c:pt idx="1">
                  <c:v>距离(0.636,0.765]</c:v>
                </c:pt>
                <c:pt idx="2">
                  <c:v>距离(0.765,0.894]</c:v>
                </c:pt>
                <c:pt idx="3">
                  <c:v>距离(0.894,1.023]</c:v>
                </c:pt>
                <c:pt idx="4">
                  <c:v>距离(1.023,1.152]</c:v>
                </c:pt>
                <c:pt idx="5">
                  <c:v>距离(1.152，1.281]</c:v>
                </c:pt>
                <c:pt idx="6">
                  <c:v>距离(1.281,1.41]</c:v>
                </c:pt>
              </c:strCache>
            </c:strRef>
          </c:cat>
          <c:val>
            <c:numRef>
              <c:f>'CH_MNIST_N_0.954_d3_49%'!$L$32:$L$38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610038"/>
        <c:axId val="612859942"/>
      </c:barChart>
      <c:catAx>
        <c:axId val="9716100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859942"/>
        <c:crosses val="autoZero"/>
        <c:auto val="1"/>
        <c:lblAlgn val="ctr"/>
        <c:lblOffset val="100"/>
        <c:noMultiLvlLbl val="0"/>
      </c:catAx>
      <c:valAx>
        <c:axId val="6128599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6100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'CH_MNIST_U_1.72_d1_20%'!$K$48:$K$51</c:f>
              <c:strCache>
                <c:ptCount val="4"/>
                <c:pt idx="0">
                  <c:v>距离(1.152，1.442]</c:v>
                </c:pt>
                <c:pt idx="1">
                  <c:v>距离(1.442,1.732]</c:v>
                </c:pt>
                <c:pt idx="2">
                  <c:v>距离(1.732,2.022]</c:v>
                </c:pt>
                <c:pt idx="3">
                  <c:v>距离(2.022,2.312]</c:v>
                </c:pt>
              </c:strCache>
            </c:strRef>
          </c:cat>
          <c:val>
            <c:numRef>
              <c:f>'CH_MNIST_U_1.72_d1_20%'!$L$48:$L$51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91088"/>
        <c:axId val="276351678"/>
      </c:barChart>
      <c:catAx>
        <c:axId val="8299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6351678"/>
        <c:crosses val="autoZero"/>
        <c:auto val="1"/>
        <c:lblAlgn val="ctr"/>
        <c:lblOffset val="100"/>
        <c:noMultiLvlLbl val="0"/>
      </c:catAx>
      <c:valAx>
        <c:axId val="2763516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9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'CH_MNIST_U_1.72_d1_40%'!$K$40:$K$43</c:f>
              <c:strCache>
                <c:ptCount val="4"/>
                <c:pt idx="0">
                  <c:v>距离(1.152，1.442]</c:v>
                </c:pt>
                <c:pt idx="1">
                  <c:v>距离(1.442,1.732]</c:v>
                </c:pt>
                <c:pt idx="2">
                  <c:v>距离(1.732,2.022]</c:v>
                </c:pt>
                <c:pt idx="3">
                  <c:v>距离(2.022,2.312]</c:v>
                </c:pt>
              </c:strCache>
            </c:strRef>
          </c:cat>
          <c:val>
            <c:numRef>
              <c:f>'CH_MNIST_U_1.72_d1_40%'!$L$40:$L$43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7760"/>
        <c:axId val="557369745"/>
      </c:barChart>
      <c:catAx>
        <c:axId val="5446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369745"/>
        <c:crosses val="autoZero"/>
        <c:auto val="1"/>
        <c:lblAlgn val="ctr"/>
        <c:lblOffset val="100"/>
        <c:noMultiLvlLbl val="0"/>
      </c:catAx>
      <c:valAx>
        <c:axId val="5573697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6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'CH_MNIST_U_1.72_d1_45%'!$K$38:$K$39</c:f>
              <c:strCache>
                <c:ptCount val="2"/>
                <c:pt idx="0">
                  <c:v>距离(1.152，1.732]</c:v>
                </c:pt>
                <c:pt idx="1">
                  <c:v>距离(1.732,2.312]</c:v>
                </c:pt>
              </c:strCache>
            </c:strRef>
          </c:cat>
          <c:val>
            <c:numRef>
              <c:f>'CH_MNIST_U_1.72_d1_45%'!$L$38:$L$39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357928"/>
        <c:axId val="769795194"/>
      </c:barChart>
      <c:catAx>
        <c:axId val="55735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795194"/>
        <c:crosses val="autoZero"/>
        <c:auto val="1"/>
        <c:lblAlgn val="ctr"/>
        <c:lblOffset val="100"/>
        <c:noMultiLvlLbl val="0"/>
      </c:catAx>
      <c:valAx>
        <c:axId val="7697951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35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'CH_MNIST_U_1.72_d1_49%'!$K$37:$K$39</c:f>
              <c:strCache>
                <c:ptCount val="3"/>
                <c:pt idx="0">
                  <c:v>距离(1.152，1.539]</c:v>
                </c:pt>
                <c:pt idx="1">
                  <c:v>距离(1.539,1.926]</c:v>
                </c:pt>
                <c:pt idx="2">
                  <c:v>距离(1.926,2.313]</c:v>
                </c:pt>
              </c:strCache>
            </c:strRef>
          </c:cat>
          <c:val>
            <c:numRef>
              <c:f>'CH_MNIST_U_1.72_d1_49%'!$L$37:$L$39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302242"/>
        <c:axId val="565264185"/>
      </c:barChart>
      <c:catAx>
        <c:axId val="6543022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264185"/>
        <c:crosses val="autoZero"/>
        <c:auto val="1"/>
        <c:lblAlgn val="ctr"/>
        <c:lblOffset val="100"/>
        <c:noMultiLvlLbl val="0"/>
      </c:catAx>
      <c:valAx>
        <c:axId val="5652641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3022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'CH_MNIST_U_1.72_d2_20%'!$K$48:$K$51</c:f>
              <c:strCache>
                <c:ptCount val="4"/>
                <c:pt idx="0">
                  <c:v>距离(1.152，1.442]</c:v>
                </c:pt>
                <c:pt idx="1">
                  <c:v>距离(1.442,1.732]</c:v>
                </c:pt>
                <c:pt idx="2">
                  <c:v>距离(1.732,2.022]</c:v>
                </c:pt>
                <c:pt idx="3">
                  <c:v>距离(2.022,2.312]</c:v>
                </c:pt>
              </c:strCache>
            </c:strRef>
          </c:cat>
          <c:val>
            <c:numRef>
              <c:f>'CH_MNIST_U_1.72_d2_20%'!$L$48:$L$51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105498"/>
        <c:axId val="942235884"/>
      </c:barChart>
      <c:catAx>
        <c:axId val="7521054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235884"/>
        <c:crosses val="autoZero"/>
        <c:auto val="1"/>
        <c:lblAlgn val="ctr"/>
        <c:lblOffset val="100"/>
        <c:noMultiLvlLbl val="0"/>
      </c:catAx>
      <c:valAx>
        <c:axId val="9422358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10549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'CH_MNIST_N_1.72_d1_45%'!$K$39:$K$45</c:f>
              <c:strCache>
                <c:ptCount val="7"/>
                <c:pt idx="0">
                  <c:v>距离(1.281,1.41]</c:v>
                </c:pt>
                <c:pt idx="1">
                  <c:v>距离(1.41,1.539]</c:v>
                </c:pt>
                <c:pt idx="2">
                  <c:v>距离(1.539,1.668]</c:v>
                </c:pt>
                <c:pt idx="3">
                  <c:v>距离(1.668,1.797]</c:v>
                </c:pt>
                <c:pt idx="4">
                  <c:v>距离(1.797,1.926]</c:v>
                </c:pt>
                <c:pt idx="5">
                  <c:v>距离(1.926,2.055]</c:v>
                </c:pt>
                <c:pt idx="6">
                  <c:v>距离(2.055,2.184]</c:v>
                </c:pt>
              </c:strCache>
            </c:strRef>
          </c:cat>
          <c:val>
            <c:numRef>
              <c:f>'CH_MNIST_N_1.72_d1_45%'!$L$39:$L$45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665761"/>
        <c:axId val="627432261"/>
      </c:barChart>
      <c:catAx>
        <c:axId val="7396657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432261"/>
        <c:crosses val="autoZero"/>
        <c:auto val="1"/>
        <c:lblAlgn val="ctr"/>
        <c:lblOffset val="100"/>
        <c:noMultiLvlLbl val="0"/>
      </c:catAx>
      <c:valAx>
        <c:axId val="627432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6657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'CH_MNIST_U_1.72_d2_20%'!$K$48:$K$51</c:f>
              <c:strCache>
                <c:ptCount val="4"/>
                <c:pt idx="0">
                  <c:v>距离(1.152，1.442]</c:v>
                </c:pt>
                <c:pt idx="1">
                  <c:v>距离(1.442,1.732]</c:v>
                </c:pt>
                <c:pt idx="2">
                  <c:v>距离(1.732,2.022]</c:v>
                </c:pt>
                <c:pt idx="3">
                  <c:v>距离(2.022,2.312]</c:v>
                </c:pt>
              </c:strCache>
            </c:strRef>
          </c:cat>
          <c:val>
            <c:numRef>
              <c:f>'CH_MNIST_U_1.72_d2_20%'!$L$48:$L$51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105498"/>
        <c:axId val="942235884"/>
      </c:barChart>
      <c:catAx>
        <c:axId val="7521054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235884"/>
        <c:crosses val="autoZero"/>
        <c:auto val="1"/>
        <c:lblAlgn val="ctr"/>
        <c:lblOffset val="100"/>
        <c:noMultiLvlLbl val="0"/>
      </c:catAx>
      <c:valAx>
        <c:axId val="9422358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10549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'CH_MNIST_U_1.72_d2_45%'!$K$38:$K$39</c:f>
              <c:strCache>
                <c:ptCount val="2"/>
                <c:pt idx="0">
                  <c:v>距离(1.152，1.732]</c:v>
                </c:pt>
                <c:pt idx="1">
                  <c:v>距离(1.732,2.313]</c:v>
                </c:pt>
              </c:strCache>
            </c:strRef>
          </c:cat>
          <c:val>
            <c:numRef>
              <c:f>'CH_MNIST_U_1.72_d2_45%'!$L$38:$L$39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119300"/>
        <c:axId val="930390803"/>
      </c:barChart>
      <c:catAx>
        <c:axId val="8031193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390803"/>
        <c:crosses val="autoZero"/>
        <c:auto val="1"/>
        <c:lblAlgn val="ctr"/>
        <c:lblOffset val="100"/>
        <c:noMultiLvlLbl val="0"/>
      </c:catAx>
      <c:valAx>
        <c:axId val="9303908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1193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'CH_MNIST_U_1.72_d2_49%'!$K$37:$K$39</c:f>
              <c:strCache>
                <c:ptCount val="3"/>
                <c:pt idx="0">
                  <c:v>距离(1.152，1.539]</c:v>
                </c:pt>
                <c:pt idx="1">
                  <c:v>距离(1.539,1.926]</c:v>
                </c:pt>
                <c:pt idx="2">
                  <c:v>距离(1.926,2.313]</c:v>
                </c:pt>
              </c:strCache>
            </c:strRef>
          </c:cat>
          <c:val>
            <c:numRef>
              <c:f>'CH_MNIST_U_1.72_d2_49%'!$L$37:$L$39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645358"/>
        <c:axId val="60167874"/>
      </c:barChart>
      <c:catAx>
        <c:axId val="7556453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67874"/>
        <c:crosses val="autoZero"/>
        <c:auto val="1"/>
        <c:lblAlgn val="ctr"/>
        <c:lblOffset val="100"/>
        <c:noMultiLvlLbl val="0"/>
      </c:catAx>
      <c:valAx>
        <c:axId val="601678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6453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'CH_MNIST_U_1.72_d3_20%'!$K$48:$K$51</c:f>
              <c:strCache>
                <c:ptCount val="4"/>
                <c:pt idx="0">
                  <c:v>距离(1.152，1.442]</c:v>
                </c:pt>
                <c:pt idx="1">
                  <c:v>距离(1.442,1.732]</c:v>
                </c:pt>
                <c:pt idx="2">
                  <c:v>距离(1.732,2.022]</c:v>
                </c:pt>
                <c:pt idx="3">
                  <c:v>距离(2.022,2.312]</c:v>
                </c:pt>
              </c:strCache>
            </c:strRef>
          </c:cat>
          <c:val>
            <c:numRef>
              <c:f>'CH_MNIST_U_1.72_d3_20%'!$L$48:$L$51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421038"/>
        <c:axId val="143535080"/>
      </c:barChart>
      <c:catAx>
        <c:axId val="2154210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535080"/>
        <c:crosses val="autoZero"/>
        <c:auto val="1"/>
        <c:lblAlgn val="ctr"/>
        <c:lblOffset val="100"/>
        <c:noMultiLvlLbl val="0"/>
      </c:catAx>
      <c:valAx>
        <c:axId val="14353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54210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'CH_MNIST_U_1.72_d3_40%'!$K$40:$K$43</c:f>
              <c:strCache>
                <c:ptCount val="4"/>
                <c:pt idx="0">
                  <c:v>距离(1.152，1.442]</c:v>
                </c:pt>
                <c:pt idx="1">
                  <c:v>距离(1.442,1.732]</c:v>
                </c:pt>
                <c:pt idx="2">
                  <c:v>距离(1.732,2.022]</c:v>
                </c:pt>
                <c:pt idx="3">
                  <c:v>距离(2.022,2.312]</c:v>
                </c:pt>
              </c:strCache>
            </c:strRef>
          </c:cat>
          <c:val>
            <c:numRef>
              <c:f>'CH_MNIST_U_1.72_d3_40%'!$L$40:$L$43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300921"/>
        <c:axId val="155789133"/>
      </c:barChart>
      <c:catAx>
        <c:axId val="4393009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789133"/>
        <c:crosses val="autoZero"/>
        <c:auto val="1"/>
        <c:lblAlgn val="ctr"/>
        <c:lblOffset val="100"/>
        <c:noMultiLvlLbl val="0"/>
      </c:catAx>
      <c:valAx>
        <c:axId val="1557891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3009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'CH_MNIST_U_1.72_d3_45%'!$K$38:$K$39</c:f>
              <c:strCache>
                <c:ptCount val="2"/>
                <c:pt idx="0">
                  <c:v>距离(1.152，1.732]</c:v>
                </c:pt>
                <c:pt idx="1">
                  <c:v>距离(1.732,2.312]</c:v>
                </c:pt>
              </c:strCache>
            </c:strRef>
          </c:cat>
          <c:val>
            <c:numRef>
              <c:f>'CH_MNIST_U_1.72_d3_45%'!$L$38:$L$39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501656"/>
        <c:axId val="202685383"/>
      </c:barChart>
      <c:catAx>
        <c:axId val="883501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685383"/>
        <c:crosses val="autoZero"/>
        <c:auto val="1"/>
        <c:lblAlgn val="ctr"/>
        <c:lblOffset val="100"/>
        <c:noMultiLvlLbl val="0"/>
      </c:catAx>
      <c:valAx>
        <c:axId val="202685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50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'CH_MNIST_U_1.72_d2_49%'!$K$37:$K$39</c:f>
              <c:strCache>
                <c:ptCount val="3"/>
                <c:pt idx="0">
                  <c:v>距离(1.152，1.539]</c:v>
                </c:pt>
                <c:pt idx="1">
                  <c:v>距离(1.539,1.926]</c:v>
                </c:pt>
                <c:pt idx="2">
                  <c:v>距离(1.926,2.313]</c:v>
                </c:pt>
              </c:strCache>
            </c:strRef>
          </c:cat>
          <c:val>
            <c:numRef>
              <c:f>'CH_MNIST_U_1.72_d2_49%'!$L$37:$L$39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645358"/>
        <c:axId val="60167874"/>
      </c:barChart>
      <c:catAx>
        <c:axId val="7556453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67874"/>
        <c:crosses val="autoZero"/>
        <c:auto val="1"/>
        <c:lblAlgn val="ctr"/>
        <c:lblOffset val="100"/>
        <c:noMultiLvlLbl val="0"/>
      </c:catAx>
      <c:valAx>
        <c:axId val="601678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6453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'CH_MNIST_U_1.355_d1_20%'!$K$45:$K$48</c:f>
              <c:strCache>
                <c:ptCount val="4"/>
                <c:pt idx="0">
                  <c:v>距离(0.765,1.055]</c:v>
                </c:pt>
                <c:pt idx="1">
                  <c:v>距离(1.055,1.345]</c:v>
                </c:pt>
                <c:pt idx="2">
                  <c:v>距离(1.345,1.635]</c:v>
                </c:pt>
                <c:pt idx="3">
                  <c:v>距离(1.635，1.925]</c:v>
                </c:pt>
              </c:strCache>
            </c:strRef>
          </c:cat>
          <c:val>
            <c:numRef>
              <c:f>'CH_MNIST_U_1.355_d1_20%'!$L$45:$L$48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24980"/>
        <c:axId val="281125424"/>
      </c:barChart>
      <c:catAx>
        <c:axId val="2192249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125424"/>
        <c:crosses val="autoZero"/>
        <c:auto val="1"/>
        <c:lblAlgn val="ctr"/>
        <c:lblOffset val="100"/>
        <c:noMultiLvlLbl val="0"/>
      </c:catAx>
      <c:valAx>
        <c:axId val="2811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249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'CH_MNIST_U_1.355_d1_40%'!$K$37:$K$40</c:f>
              <c:strCache>
                <c:ptCount val="4"/>
                <c:pt idx="0">
                  <c:v>距离(0.765,1.055]</c:v>
                </c:pt>
                <c:pt idx="1">
                  <c:v>距离(1.055,1.345]</c:v>
                </c:pt>
                <c:pt idx="2">
                  <c:v>距离(1.345,1.635]</c:v>
                </c:pt>
                <c:pt idx="3">
                  <c:v>距离(1.635，1.925]</c:v>
                </c:pt>
              </c:strCache>
            </c:strRef>
          </c:cat>
          <c:val>
            <c:numRef>
              <c:f>'CH_MNIST_U_1.355_d1_40%'!$L$37:$L$40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802199"/>
        <c:axId val="624998392"/>
      </c:barChart>
      <c:catAx>
        <c:axId val="706802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998392"/>
        <c:crosses val="autoZero"/>
        <c:auto val="1"/>
        <c:lblAlgn val="ctr"/>
        <c:lblOffset val="100"/>
        <c:noMultiLvlLbl val="0"/>
      </c:catAx>
      <c:valAx>
        <c:axId val="62499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802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'CH_MNIST_U_1.355_d1_45%'!$K$35:$K$36</c:f>
              <c:strCache>
                <c:ptCount val="2"/>
                <c:pt idx="0">
                  <c:v>距离(0.765,1.345]</c:v>
                </c:pt>
                <c:pt idx="1">
                  <c:v>距离(1.345,1.925]</c:v>
                </c:pt>
              </c:strCache>
            </c:strRef>
          </c:cat>
          <c:val>
            <c:numRef>
              <c:f>'CH_MNIST_U_1.355_d1_45%'!$L$35:$L$36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743603"/>
        <c:axId val="574681043"/>
      </c:barChart>
      <c:catAx>
        <c:axId val="8277436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681043"/>
        <c:crosses val="autoZero"/>
        <c:auto val="1"/>
        <c:lblAlgn val="ctr"/>
        <c:lblOffset val="100"/>
        <c:noMultiLvlLbl val="0"/>
      </c:catAx>
      <c:valAx>
        <c:axId val="5746810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7436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'CH_MNIST_N_1.72_d1_49%'!$K$38:$K$44</c:f>
              <c:strCache>
                <c:ptCount val="7"/>
                <c:pt idx="0">
                  <c:v>距离(1.281,1.41]</c:v>
                </c:pt>
                <c:pt idx="1">
                  <c:v>距离(1.41,1.539]</c:v>
                </c:pt>
                <c:pt idx="2">
                  <c:v>距离(1.539,1.668]</c:v>
                </c:pt>
                <c:pt idx="3">
                  <c:v>距离(1.668,1.797]</c:v>
                </c:pt>
                <c:pt idx="4">
                  <c:v>距离(1.797,1.926]</c:v>
                </c:pt>
                <c:pt idx="5">
                  <c:v>距离(1.926,2.055]</c:v>
                </c:pt>
                <c:pt idx="6">
                  <c:v>距离(2.055,2.184]</c:v>
                </c:pt>
              </c:strCache>
            </c:strRef>
          </c:cat>
          <c:val>
            <c:numRef>
              <c:f>'CH_MNIST_N_1.72_d1_49%'!$L$38:$L$44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0909"/>
        <c:axId val="23182464"/>
      </c:barChart>
      <c:catAx>
        <c:axId val="175609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82464"/>
        <c:crosses val="autoZero"/>
        <c:auto val="1"/>
        <c:lblAlgn val="ctr"/>
        <c:lblOffset val="100"/>
        <c:noMultiLvlLbl val="0"/>
      </c:catAx>
      <c:valAx>
        <c:axId val="231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609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'CH_MNIST_U_1.355_d1_49%'!$K$34:$K$36</c:f>
              <c:strCache>
                <c:ptCount val="3"/>
                <c:pt idx="0">
                  <c:v>距离(0.765,1.152]</c:v>
                </c:pt>
                <c:pt idx="1">
                  <c:v>距离(1.152,1.539]</c:v>
                </c:pt>
                <c:pt idx="2">
                  <c:v>距离(1.539,1.926]</c:v>
                </c:pt>
              </c:strCache>
            </c:strRef>
          </c:cat>
          <c:val>
            <c:numRef>
              <c:f>'CH_MNIST_U_1.355_d1_49%'!$L$34:$L$36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988701"/>
        <c:axId val="932901379"/>
      </c:barChart>
      <c:catAx>
        <c:axId val="3079887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901379"/>
        <c:crosses val="autoZero"/>
        <c:auto val="1"/>
        <c:lblAlgn val="ctr"/>
        <c:lblOffset val="100"/>
        <c:noMultiLvlLbl val="0"/>
      </c:catAx>
      <c:valAx>
        <c:axId val="9329013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9887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'CH_MNIST_U_1.355_d2_20%'!$K$45:$K$48</c:f>
              <c:strCache>
                <c:ptCount val="4"/>
                <c:pt idx="0">
                  <c:v>距离(0.765,1.055]</c:v>
                </c:pt>
                <c:pt idx="1">
                  <c:v>距离(1.055,1.345]</c:v>
                </c:pt>
                <c:pt idx="2">
                  <c:v>距离(1.345,1.635]</c:v>
                </c:pt>
                <c:pt idx="3">
                  <c:v>距离(1.635，1.925]</c:v>
                </c:pt>
              </c:strCache>
            </c:strRef>
          </c:cat>
          <c:val>
            <c:numRef>
              <c:f>'CH_MNIST_U_1.355_d2_20%'!$L$45:$L$48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494583"/>
        <c:axId val="654344636"/>
      </c:barChart>
      <c:catAx>
        <c:axId val="630494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344636"/>
        <c:crosses val="autoZero"/>
        <c:auto val="1"/>
        <c:lblAlgn val="ctr"/>
        <c:lblOffset val="100"/>
        <c:noMultiLvlLbl val="0"/>
      </c:catAx>
      <c:valAx>
        <c:axId val="6543446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494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'CH_MNIST_U_1.355_d2_40%'!$K$37:$K$40</c:f>
              <c:strCache>
                <c:ptCount val="4"/>
                <c:pt idx="0">
                  <c:v>距离(0.765,1.055]</c:v>
                </c:pt>
                <c:pt idx="1">
                  <c:v>距离(1.055,1.345]</c:v>
                </c:pt>
                <c:pt idx="2">
                  <c:v>距离(1.345,1.635]</c:v>
                </c:pt>
                <c:pt idx="3">
                  <c:v>距离(1.635，1.925]</c:v>
                </c:pt>
              </c:strCache>
            </c:strRef>
          </c:cat>
          <c:val>
            <c:numRef>
              <c:f>'CH_MNIST_U_1.355_d2_40%'!$L$37:$L$40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421376"/>
        <c:axId val="304911582"/>
      </c:barChart>
      <c:catAx>
        <c:axId val="93042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911582"/>
        <c:crosses val="autoZero"/>
        <c:auto val="1"/>
        <c:lblAlgn val="ctr"/>
        <c:lblOffset val="100"/>
        <c:noMultiLvlLbl val="0"/>
      </c:catAx>
      <c:valAx>
        <c:axId val="3049115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42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'CH_MNIST_U_1.355_d2_45%'!$K$35:$K$36</c:f>
              <c:strCache>
                <c:ptCount val="2"/>
                <c:pt idx="0">
                  <c:v>距离(0.765,1.345]</c:v>
                </c:pt>
                <c:pt idx="1">
                  <c:v>距离(1.345,1.925]</c:v>
                </c:pt>
              </c:strCache>
            </c:strRef>
          </c:cat>
          <c:val>
            <c:numRef>
              <c:f>'CH_MNIST_U_1.355_d2_45%'!$L$35:$L$36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299113"/>
        <c:axId val="445568177"/>
      </c:barChart>
      <c:catAx>
        <c:axId val="8122991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568177"/>
        <c:crosses val="autoZero"/>
        <c:auto val="1"/>
        <c:lblAlgn val="ctr"/>
        <c:lblOffset val="100"/>
        <c:noMultiLvlLbl val="0"/>
      </c:catAx>
      <c:valAx>
        <c:axId val="4455681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29911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'CH_MNIST_U_1.355_d1_49%'!$K$34:$K$36</c:f>
              <c:strCache>
                <c:ptCount val="3"/>
                <c:pt idx="0">
                  <c:v>距离(0.765,1.152]</c:v>
                </c:pt>
                <c:pt idx="1">
                  <c:v>距离(1.152,1.539]</c:v>
                </c:pt>
                <c:pt idx="2">
                  <c:v>距离(1.539,1.926]</c:v>
                </c:pt>
              </c:strCache>
            </c:strRef>
          </c:cat>
          <c:val>
            <c:numRef>
              <c:f>'CH_MNIST_U_1.355_d1_49%'!$L$34:$L$36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988701"/>
        <c:axId val="932901379"/>
      </c:barChart>
      <c:catAx>
        <c:axId val="3079887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901379"/>
        <c:crosses val="autoZero"/>
        <c:auto val="1"/>
        <c:lblAlgn val="ctr"/>
        <c:lblOffset val="100"/>
        <c:noMultiLvlLbl val="0"/>
      </c:catAx>
      <c:valAx>
        <c:axId val="9329013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9887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'CH_MNIST_U_1.355_d3_20%'!$K$45:$K$48</c:f>
              <c:strCache>
                <c:ptCount val="4"/>
                <c:pt idx="0">
                  <c:v>距离(0.765,1.055]</c:v>
                </c:pt>
                <c:pt idx="1">
                  <c:v>距离(1.055,1.345]</c:v>
                </c:pt>
                <c:pt idx="2">
                  <c:v>距离(1.345,1.635]</c:v>
                </c:pt>
                <c:pt idx="3">
                  <c:v>距离(1.635，1.925]</c:v>
                </c:pt>
              </c:strCache>
            </c:strRef>
          </c:cat>
          <c:val>
            <c:numRef>
              <c:f>'CH_MNIST_U_1.355_d3_20%'!$L$45:$L$48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353634"/>
        <c:axId val="286141241"/>
      </c:barChart>
      <c:catAx>
        <c:axId val="7063536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141241"/>
        <c:crosses val="autoZero"/>
        <c:auto val="1"/>
        <c:lblAlgn val="ctr"/>
        <c:lblOffset val="100"/>
        <c:noMultiLvlLbl val="0"/>
      </c:catAx>
      <c:valAx>
        <c:axId val="2861412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3536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'CH_MNIST_U_1.355_d3_40%'!$K$37:$K$40</c:f>
              <c:strCache>
                <c:ptCount val="4"/>
                <c:pt idx="0">
                  <c:v>距离(0.765,1.055]</c:v>
                </c:pt>
                <c:pt idx="1">
                  <c:v>距离(1.055,1.345]</c:v>
                </c:pt>
                <c:pt idx="2">
                  <c:v>距离(1.345,1.635]</c:v>
                </c:pt>
                <c:pt idx="3">
                  <c:v>距离(1.635，1.925]</c:v>
                </c:pt>
              </c:strCache>
            </c:strRef>
          </c:cat>
          <c:val>
            <c:numRef>
              <c:f>'CH_MNIST_U_1.355_d3_40%'!$L$37:$L$40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055745"/>
        <c:axId val="535505942"/>
      </c:barChart>
      <c:catAx>
        <c:axId val="6720557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505942"/>
        <c:crosses val="autoZero"/>
        <c:auto val="1"/>
        <c:lblAlgn val="ctr"/>
        <c:lblOffset val="100"/>
        <c:noMultiLvlLbl val="0"/>
      </c:catAx>
      <c:valAx>
        <c:axId val="5355059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05574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'CH_MNIST_U_1.355_d3_45%'!$K$35:$K$36</c:f>
              <c:strCache>
                <c:ptCount val="2"/>
                <c:pt idx="0">
                  <c:v>距离(0.765,1.345]</c:v>
                </c:pt>
                <c:pt idx="1">
                  <c:v>距离(1.345,1.925]</c:v>
                </c:pt>
              </c:strCache>
            </c:strRef>
          </c:cat>
          <c:val>
            <c:numRef>
              <c:f>'CH_MNIST_U_1.355_d3_45%'!$L$35:$L$36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009746"/>
        <c:axId val="295486217"/>
      </c:barChart>
      <c:catAx>
        <c:axId val="7760097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486217"/>
        <c:crosses val="autoZero"/>
        <c:auto val="1"/>
        <c:lblAlgn val="ctr"/>
        <c:lblOffset val="100"/>
        <c:noMultiLvlLbl val="0"/>
      </c:catAx>
      <c:valAx>
        <c:axId val="2954862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0097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'CH_MNIST_U_1.355_d3_49%'!$K$34:$K$36</c:f>
              <c:strCache>
                <c:ptCount val="3"/>
                <c:pt idx="0">
                  <c:v>距离(0.765,1.152]</c:v>
                </c:pt>
                <c:pt idx="1">
                  <c:v>距离(1.152,1.539]</c:v>
                </c:pt>
                <c:pt idx="2">
                  <c:v>距离(1.539,1.926]</c:v>
                </c:pt>
              </c:strCache>
            </c:strRef>
          </c:cat>
          <c:val>
            <c:numRef>
              <c:f>'CH_MNIST_U_1.355_d3_49%'!$L$34:$L$36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90817"/>
        <c:axId val="909722417"/>
      </c:barChart>
      <c:catAx>
        <c:axId val="6214908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9722417"/>
        <c:crosses val="autoZero"/>
        <c:auto val="1"/>
        <c:lblAlgn val="ctr"/>
        <c:lblOffset val="100"/>
        <c:noMultiLvlLbl val="0"/>
      </c:catAx>
      <c:valAx>
        <c:axId val="9097224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4908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'CH_MNIST_U_0.954_d1_20%'!$K$42:$K$45</c:f>
              <c:strCache>
                <c:ptCount val="4"/>
                <c:pt idx="0">
                  <c:v>距离(0.378,0.668]</c:v>
                </c:pt>
                <c:pt idx="1">
                  <c:v>距离(0.668,0.958]</c:v>
                </c:pt>
                <c:pt idx="2">
                  <c:v>距离(0.958,1.248]</c:v>
                </c:pt>
                <c:pt idx="3">
                  <c:v>距离(1.248,1.538]</c:v>
                </c:pt>
              </c:strCache>
            </c:strRef>
          </c:cat>
          <c:val>
            <c:numRef>
              <c:f>'CH_MNIST_U_0.954_d1_20%'!$L$42:$L$45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359232"/>
        <c:axId val="908519568"/>
      </c:barChart>
      <c:catAx>
        <c:axId val="91435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519568"/>
        <c:crosses val="autoZero"/>
        <c:auto val="1"/>
        <c:lblAlgn val="ctr"/>
        <c:lblOffset val="100"/>
        <c:noMultiLvlLbl val="0"/>
      </c:catAx>
      <c:valAx>
        <c:axId val="9085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35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'CH_MNIST_N_1.72_d2_20%'!$K$48:$K$56</c:f>
              <c:strCache>
                <c:ptCount val="9"/>
                <c:pt idx="0">
                  <c:v>距离(1.152，1.281]</c:v>
                </c:pt>
                <c:pt idx="1">
                  <c:v>距离(1.281,1.41]</c:v>
                </c:pt>
                <c:pt idx="2">
                  <c:v>距离(1.41,1.539]</c:v>
                </c:pt>
                <c:pt idx="3">
                  <c:v>距离(1.539,1.668]</c:v>
                </c:pt>
                <c:pt idx="4">
                  <c:v>距离(1.668,1.797]</c:v>
                </c:pt>
                <c:pt idx="5">
                  <c:v>距离(1.797,1.926]</c:v>
                </c:pt>
                <c:pt idx="6">
                  <c:v>距离(1.926,2.055]</c:v>
                </c:pt>
                <c:pt idx="7">
                  <c:v>距离(2.055,2.184]</c:v>
                </c:pt>
                <c:pt idx="8">
                  <c:v>距离(2.184,2.313]</c:v>
                </c:pt>
              </c:strCache>
            </c:strRef>
          </c:cat>
          <c:val>
            <c:numRef>
              <c:f>'CH_MNIST_N_1.72_d2_20%'!$L$48:$L$56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494088"/>
        <c:axId val="140153414"/>
      </c:barChart>
      <c:catAx>
        <c:axId val="735494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153414"/>
        <c:crosses val="autoZero"/>
        <c:auto val="1"/>
        <c:lblAlgn val="ctr"/>
        <c:lblOffset val="100"/>
        <c:noMultiLvlLbl val="0"/>
      </c:catAx>
      <c:valAx>
        <c:axId val="1401534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49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'CH_MNIST_U_0.954_d1_40%'!$K$34:$K$37</c:f>
              <c:strCache>
                <c:ptCount val="4"/>
                <c:pt idx="0">
                  <c:v>距离(0.378,0.668]</c:v>
                </c:pt>
                <c:pt idx="1">
                  <c:v>距离(0.668,0.958]</c:v>
                </c:pt>
                <c:pt idx="2">
                  <c:v>距离(0.958,1.248]</c:v>
                </c:pt>
                <c:pt idx="3">
                  <c:v>距离(1.248,1.538]</c:v>
                </c:pt>
              </c:strCache>
            </c:strRef>
          </c:cat>
          <c:val>
            <c:numRef>
              <c:f>'CH_MNIST_U_0.954_d1_40%'!$L$34:$L$37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762754"/>
        <c:axId val="337546500"/>
      </c:barChart>
      <c:catAx>
        <c:axId val="8617627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546500"/>
        <c:crosses val="autoZero"/>
        <c:auto val="1"/>
        <c:lblAlgn val="ctr"/>
        <c:lblOffset val="100"/>
        <c:noMultiLvlLbl val="0"/>
      </c:catAx>
      <c:valAx>
        <c:axId val="337546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7627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'CH_MNIST_U_0.954_d1_45%'!$K$32:$K$33</c:f>
              <c:strCache>
                <c:ptCount val="2"/>
                <c:pt idx="0">
                  <c:v>距离(0.378,0.958]</c:v>
                </c:pt>
                <c:pt idx="1">
                  <c:v>距离(0.958,1.538]</c:v>
                </c:pt>
              </c:strCache>
            </c:strRef>
          </c:cat>
          <c:val>
            <c:numRef>
              <c:f>'CH_MNIST_U_0.954_d1_45%'!$L$32:$L$33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745174"/>
        <c:axId val="598137388"/>
      </c:barChart>
      <c:catAx>
        <c:axId val="6917451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37388"/>
        <c:crosses val="autoZero"/>
        <c:auto val="1"/>
        <c:lblAlgn val="ctr"/>
        <c:lblOffset val="100"/>
        <c:noMultiLvlLbl val="0"/>
      </c:catAx>
      <c:valAx>
        <c:axId val="5981373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17451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'CH_MNIST_U_0.954_d1_49%'!$K$31:$K$33</c:f>
              <c:strCache>
                <c:ptCount val="3"/>
                <c:pt idx="0">
                  <c:v>距离(0.378,0.765]</c:v>
                </c:pt>
                <c:pt idx="1">
                  <c:v>距离(0.765,1.152]</c:v>
                </c:pt>
                <c:pt idx="2">
                  <c:v>距离(1.152,1.539]</c:v>
                </c:pt>
              </c:strCache>
            </c:strRef>
          </c:cat>
          <c:val>
            <c:numRef>
              <c:f>'CH_MNIST_U_0.954_d1_49%'!$L$31:$L$33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130760"/>
        <c:axId val="797053093"/>
      </c:barChart>
      <c:catAx>
        <c:axId val="33013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053093"/>
        <c:crosses val="autoZero"/>
        <c:auto val="1"/>
        <c:lblAlgn val="ctr"/>
        <c:lblOffset val="100"/>
        <c:noMultiLvlLbl val="0"/>
      </c:catAx>
      <c:valAx>
        <c:axId val="7970530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13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'CH_MNIST_U_0.954_d2_20%'!$K$42:$K$45</c:f>
              <c:strCache>
                <c:ptCount val="4"/>
                <c:pt idx="0">
                  <c:v>距离(0.378,0.668]</c:v>
                </c:pt>
                <c:pt idx="1">
                  <c:v>距离(0.668,0.958]</c:v>
                </c:pt>
                <c:pt idx="2">
                  <c:v>距离(0.958,1.248]</c:v>
                </c:pt>
                <c:pt idx="3">
                  <c:v>距离(1.248,1.538]</c:v>
                </c:pt>
              </c:strCache>
            </c:strRef>
          </c:cat>
          <c:val>
            <c:numRef>
              <c:f>'CH_MNIST_U_0.954_d2_20%'!$L$42:$L$45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887323"/>
        <c:axId val="964611753"/>
      </c:barChart>
      <c:catAx>
        <c:axId val="2648873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4611753"/>
        <c:crosses val="autoZero"/>
        <c:auto val="1"/>
        <c:lblAlgn val="ctr"/>
        <c:lblOffset val="100"/>
        <c:noMultiLvlLbl val="0"/>
      </c:catAx>
      <c:valAx>
        <c:axId val="9646117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8873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'CH_MNIST_U_0.954_d2_40%'!$K$34:$K$37</c:f>
              <c:strCache>
                <c:ptCount val="4"/>
                <c:pt idx="0">
                  <c:v>距离(0.378,0.668]</c:v>
                </c:pt>
                <c:pt idx="1">
                  <c:v>距离(0.668,0.958]</c:v>
                </c:pt>
                <c:pt idx="2">
                  <c:v>距离(0.958,1.248]</c:v>
                </c:pt>
                <c:pt idx="3">
                  <c:v>距离(1.248,1.538]</c:v>
                </c:pt>
              </c:strCache>
            </c:strRef>
          </c:cat>
          <c:val>
            <c:numRef>
              <c:f>'CH_MNIST_U_0.954_d2_40%'!$L$34:$L$37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520353"/>
        <c:axId val="261276495"/>
      </c:barChart>
      <c:catAx>
        <c:axId val="5355203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276495"/>
        <c:crosses val="autoZero"/>
        <c:auto val="1"/>
        <c:lblAlgn val="ctr"/>
        <c:lblOffset val="100"/>
        <c:noMultiLvlLbl val="0"/>
      </c:catAx>
      <c:valAx>
        <c:axId val="2612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520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'CH_MNIST_U_0.954_d2_45%'!$K$32:$K$33</c:f>
              <c:strCache>
                <c:ptCount val="2"/>
                <c:pt idx="0">
                  <c:v>距离(0.378,0.958]</c:v>
                </c:pt>
                <c:pt idx="1">
                  <c:v>距离(0.958,1.538]</c:v>
                </c:pt>
              </c:strCache>
            </c:strRef>
          </c:cat>
          <c:val>
            <c:numRef>
              <c:f>'CH_MNIST_U_0.954_d2_45%'!$L$32:$L$33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755816"/>
        <c:axId val="549482481"/>
      </c:barChart>
      <c:catAx>
        <c:axId val="83575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482481"/>
        <c:crosses val="autoZero"/>
        <c:auto val="1"/>
        <c:lblAlgn val="ctr"/>
        <c:lblOffset val="100"/>
        <c:noMultiLvlLbl val="0"/>
      </c:catAx>
      <c:valAx>
        <c:axId val="5494824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575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'CH_MNIST_U_0.954_d1_49%'!$K$31:$K$33</c:f>
              <c:strCache>
                <c:ptCount val="3"/>
                <c:pt idx="0">
                  <c:v>距离(0.378,0.765]</c:v>
                </c:pt>
                <c:pt idx="1">
                  <c:v>距离(0.765,1.152]</c:v>
                </c:pt>
                <c:pt idx="2">
                  <c:v>距离(1.152,1.539]</c:v>
                </c:pt>
              </c:strCache>
            </c:strRef>
          </c:cat>
          <c:val>
            <c:numRef>
              <c:f>'CH_MNIST_U_0.954_d1_49%'!$L$31:$L$33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130760"/>
        <c:axId val="797053093"/>
      </c:barChart>
      <c:catAx>
        <c:axId val="33013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053093"/>
        <c:crosses val="autoZero"/>
        <c:auto val="1"/>
        <c:lblAlgn val="ctr"/>
        <c:lblOffset val="100"/>
        <c:noMultiLvlLbl val="0"/>
      </c:catAx>
      <c:valAx>
        <c:axId val="7970530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13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'CH_MNIST_U_0.954_d3_20%'!$K$42:$K$45</c:f>
              <c:strCache>
                <c:ptCount val="4"/>
                <c:pt idx="0">
                  <c:v>距离(0.378,0.668]</c:v>
                </c:pt>
                <c:pt idx="1">
                  <c:v>距离(0.668,0.958]</c:v>
                </c:pt>
                <c:pt idx="2">
                  <c:v>距离(0.958,1.248]</c:v>
                </c:pt>
                <c:pt idx="3">
                  <c:v>距离(1.248,1.538]</c:v>
                </c:pt>
              </c:strCache>
            </c:strRef>
          </c:cat>
          <c:val>
            <c:numRef>
              <c:f>'CH_MNIST_U_0.954_d3_20%'!$L$42:$L$45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113149"/>
        <c:axId val="442845942"/>
      </c:barChart>
      <c:catAx>
        <c:axId val="2321131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845942"/>
        <c:crosses val="autoZero"/>
        <c:auto val="1"/>
        <c:lblAlgn val="ctr"/>
        <c:lblOffset val="100"/>
        <c:noMultiLvlLbl val="0"/>
      </c:catAx>
      <c:valAx>
        <c:axId val="4428459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11314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'CH_MNIST_U_0.954_d3_40%'!$K$34:$K$37</c:f>
              <c:strCache>
                <c:ptCount val="4"/>
                <c:pt idx="0">
                  <c:v>距离(0.378,0.668]</c:v>
                </c:pt>
                <c:pt idx="1">
                  <c:v>距离(0.668,0.958]</c:v>
                </c:pt>
                <c:pt idx="2">
                  <c:v>距离(0.958,1.248]</c:v>
                </c:pt>
                <c:pt idx="3">
                  <c:v>距离(1.248,1.538]</c:v>
                </c:pt>
              </c:strCache>
            </c:strRef>
          </c:cat>
          <c:val>
            <c:numRef>
              <c:f>'CH_MNIST_U_0.954_d3_40%'!$L$34:$L$37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296925"/>
        <c:axId val="891363987"/>
      </c:barChart>
      <c:catAx>
        <c:axId val="5812969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363987"/>
        <c:crosses val="autoZero"/>
        <c:auto val="1"/>
        <c:lblAlgn val="ctr"/>
        <c:lblOffset val="100"/>
        <c:noMultiLvlLbl val="0"/>
      </c:catAx>
      <c:valAx>
        <c:axId val="8913639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296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'CH_MNIST_U_0.954_d3_45%'!$K$32:$K$33</c:f>
              <c:strCache>
                <c:ptCount val="2"/>
                <c:pt idx="0">
                  <c:v>距离(0.378,0.958]</c:v>
                </c:pt>
                <c:pt idx="1">
                  <c:v>距离(0.958,1.538]</c:v>
                </c:pt>
              </c:strCache>
            </c:strRef>
          </c:cat>
          <c:val>
            <c:numRef>
              <c:f>'CH_MNIST_U_0.954_d3_45%'!$L$32:$L$33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48740"/>
        <c:axId val="930356616"/>
      </c:barChart>
      <c:catAx>
        <c:axId val="318487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356616"/>
        <c:crosses val="autoZero"/>
        <c:auto val="1"/>
        <c:lblAlgn val="ctr"/>
        <c:lblOffset val="100"/>
        <c:noMultiLvlLbl val="0"/>
      </c:catAx>
      <c:valAx>
        <c:axId val="9303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487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'CH_MNIST_N_1.72_d2_40%'!$K$41:$K$47</c:f>
              <c:strCache>
                <c:ptCount val="7"/>
                <c:pt idx="0">
                  <c:v>距离(1.281,1.41]</c:v>
                </c:pt>
                <c:pt idx="1">
                  <c:v>距离(1.41,1.539]</c:v>
                </c:pt>
                <c:pt idx="2">
                  <c:v>距离(1.539,1.668]</c:v>
                </c:pt>
                <c:pt idx="3">
                  <c:v>距离(1.668,1.797]</c:v>
                </c:pt>
                <c:pt idx="4">
                  <c:v>距离(1.797,1.926]</c:v>
                </c:pt>
                <c:pt idx="5">
                  <c:v>距离(1.926,2.055]</c:v>
                </c:pt>
                <c:pt idx="6">
                  <c:v>距离(2.055,2.184]</c:v>
                </c:pt>
              </c:strCache>
            </c:strRef>
          </c:cat>
          <c:val>
            <c:numRef>
              <c:f>'CH_MNIST_N_1.72_d2_40%'!$L$41:$L$47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944312"/>
        <c:axId val="486575440"/>
      </c:barChart>
      <c:catAx>
        <c:axId val="91394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575440"/>
        <c:crosses val="autoZero"/>
        <c:auto val="1"/>
        <c:lblAlgn val="ctr"/>
        <c:lblOffset val="100"/>
        <c:noMultiLvlLbl val="0"/>
      </c:catAx>
      <c:valAx>
        <c:axId val="4865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94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'CH_MNIST_U_0.954_d1_49%'!$K$31:$K$33</c:f>
              <c:strCache>
                <c:ptCount val="3"/>
                <c:pt idx="0">
                  <c:v>距离(0.378,0.765]</c:v>
                </c:pt>
                <c:pt idx="1">
                  <c:v>距离(0.765,1.152]</c:v>
                </c:pt>
                <c:pt idx="2">
                  <c:v>距离(1.152,1.539]</c:v>
                </c:pt>
              </c:strCache>
            </c:strRef>
          </c:cat>
          <c:val>
            <c:numRef>
              <c:f>'CH_MNIST_U_0.954_d1_49%'!$L$31:$L$33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130760"/>
        <c:axId val="797053093"/>
      </c:barChart>
      <c:catAx>
        <c:axId val="33013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053093"/>
        <c:crosses val="autoZero"/>
        <c:auto val="1"/>
        <c:lblAlgn val="ctr"/>
        <c:lblOffset val="100"/>
        <c:noMultiLvlLbl val="0"/>
      </c:catAx>
      <c:valAx>
        <c:axId val="7970530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13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'CH_MNIST_N_1.72_d2_40%'!$K$41:$K$47</c:f>
              <c:strCache>
                <c:ptCount val="7"/>
                <c:pt idx="0">
                  <c:v>距离(1.281,1.41]</c:v>
                </c:pt>
                <c:pt idx="1">
                  <c:v>距离(1.41,1.539]</c:v>
                </c:pt>
                <c:pt idx="2">
                  <c:v>距离(1.539,1.668]</c:v>
                </c:pt>
                <c:pt idx="3">
                  <c:v>距离(1.668,1.797]</c:v>
                </c:pt>
                <c:pt idx="4">
                  <c:v>距离(1.797,1.926]</c:v>
                </c:pt>
                <c:pt idx="5">
                  <c:v>距离(1.926,2.055]</c:v>
                </c:pt>
                <c:pt idx="6">
                  <c:v>距离(2.055,2.184]</c:v>
                </c:pt>
              </c:strCache>
            </c:strRef>
          </c:cat>
          <c:val>
            <c:numRef>
              <c:f>'CH_MNIST_N_1.72_d2_40%'!$L$41:$L$47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944312"/>
        <c:axId val="486575440"/>
      </c:barChart>
      <c:catAx>
        <c:axId val="91394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575440"/>
        <c:crosses val="autoZero"/>
        <c:auto val="1"/>
        <c:lblAlgn val="ctr"/>
        <c:lblOffset val="100"/>
        <c:noMultiLvlLbl val="0"/>
      </c:catAx>
      <c:valAx>
        <c:axId val="4865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94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'CH_MNIST_N_1.72_d2_49%'!$K$38:$K$44</c:f>
              <c:strCache>
                <c:ptCount val="7"/>
                <c:pt idx="0">
                  <c:v>距离(1.281,1.41]</c:v>
                </c:pt>
                <c:pt idx="1">
                  <c:v>距离(1.41,1.539]</c:v>
                </c:pt>
                <c:pt idx="2">
                  <c:v>距离(1.539,1.668]</c:v>
                </c:pt>
                <c:pt idx="3">
                  <c:v>距离(1.668,1.797]</c:v>
                </c:pt>
                <c:pt idx="4">
                  <c:v>距离(1.797,1.926]</c:v>
                </c:pt>
                <c:pt idx="5">
                  <c:v>距离(1.926,2.055]</c:v>
                </c:pt>
                <c:pt idx="6">
                  <c:v>距离(2.055,2.184]</c:v>
                </c:pt>
              </c:strCache>
            </c:strRef>
          </c:cat>
          <c:val>
            <c:numRef>
              <c:f>'CH_MNIST_N_1.72_d2_49%'!$L$38:$L$44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805881"/>
        <c:axId val="984023314"/>
      </c:barChart>
      <c:catAx>
        <c:axId val="5168058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023314"/>
        <c:crosses val="autoZero"/>
        <c:auto val="1"/>
        <c:lblAlgn val="ctr"/>
        <c:lblOffset val="100"/>
        <c:noMultiLvlLbl val="0"/>
      </c:catAx>
      <c:valAx>
        <c:axId val="9840233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8058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666750</xdr:colOff>
      <xdr:row>255</xdr:row>
      <xdr:rowOff>38100</xdr:rowOff>
    </xdr:from>
    <xdr:to>
      <xdr:col>31</xdr:col>
      <xdr:colOff>37465</xdr:colOff>
      <xdr:row>258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0" y="46672500"/>
          <a:ext cx="15676880" cy="634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19050</xdr:colOff>
      <xdr:row>260</xdr:row>
      <xdr:rowOff>19050</xdr:rowOff>
    </xdr:from>
    <xdr:to>
      <xdr:col>31</xdr:col>
      <xdr:colOff>0</xdr:colOff>
      <xdr:row>263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191250" y="47567850"/>
          <a:ext cx="15620365" cy="586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109220</xdr:colOff>
      <xdr:row>35</xdr:row>
      <xdr:rowOff>101600</xdr:rowOff>
    </xdr:from>
    <xdr:to>
      <xdr:col>22</xdr:col>
      <xdr:colOff>1419860</xdr:colOff>
      <xdr:row>50</xdr:row>
      <xdr:rowOff>101600</xdr:rowOff>
    </xdr:to>
    <xdr:graphicFrame>
      <xdr:nvGraphicFramePr>
        <xdr:cNvPr id="3" name="图表 2"/>
        <xdr:cNvGraphicFramePr/>
      </xdr:nvGraphicFramePr>
      <xdr:xfrm>
        <a:off x="12956540" y="6502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185420</xdr:colOff>
      <xdr:row>46</xdr:row>
      <xdr:rowOff>33020</xdr:rowOff>
    </xdr:from>
    <xdr:to>
      <xdr:col>21</xdr:col>
      <xdr:colOff>551180</xdr:colOff>
      <xdr:row>61</xdr:row>
      <xdr:rowOff>33020</xdr:rowOff>
    </xdr:to>
    <xdr:graphicFrame>
      <xdr:nvGraphicFramePr>
        <xdr:cNvPr id="2" name="图表 1"/>
        <xdr:cNvGraphicFramePr/>
      </xdr:nvGraphicFramePr>
      <xdr:xfrm>
        <a:off x="11203940" y="8445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513080</xdr:colOff>
      <xdr:row>38</xdr:row>
      <xdr:rowOff>76200</xdr:rowOff>
    </xdr:from>
    <xdr:to>
      <xdr:col>21</xdr:col>
      <xdr:colOff>878840</xdr:colOff>
      <xdr:row>53</xdr:row>
      <xdr:rowOff>76200</xdr:rowOff>
    </xdr:to>
    <xdr:graphicFrame>
      <xdr:nvGraphicFramePr>
        <xdr:cNvPr id="3" name="图表 2"/>
        <xdr:cNvGraphicFramePr/>
      </xdr:nvGraphicFramePr>
      <xdr:xfrm>
        <a:off x="12156440" y="70256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139700</xdr:colOff>
      <xdr:row>36</xdr:row>
      <xdr:rowOff>165100</xdr:rowOff>
    </xdr:from>
    <xdr:to>
      <xdr:col>22</xdr:col>
      <xdr:colOff>231140</xdr:colOff>
      <xdr:row>51</xdr:row>
      <xdr:rowOff>165100</xdr:rowOff>
    </xdr:to>
    <xdr:graphicFrame>
      <xdr:nvGraphicFramePr>
        <xdr:cNvPr id="3" name="图表 2"/>
        <xdr:cNvGraphicFramePr/>
      </xdr:nvGraphicFramePr>
      <xdr:xfrm>
        <a:off x="11844020" y="67487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116840</xdr:colOff>
      <xdr:row>33</xdr:row>
      <xdr:rowOff>147320</xdr:rowOff>
    </xdr:from>
    <xdr:to>
      <xdr:col>22</xdr:col>
      <xdr:colOff>817880</xdr:colOff>
      <xdr:row>48</xdr:row>
      <xdr:rowOff>147320</xdr:rowOff>
    </xdr:to>
    <xdr:graphicFrame>
      <xdr:nvGraphicFramePr>
        <xdr:cNvPr id="3" name="图表 2"/>
        <xdr:cNvGraphicFramePr/>
      </xdr:nvGraphicFramePr>
      <xdr:xfrm>
        <a:off x="12811760" y="61823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238760</xdr:colOff>
      <xdr:row>43</xdr:row>
      <xdr:rowOff>160020</xdr:rowOff>
    </xdr:from>
    <xdr:to>
      <xdr:col>20</xdr:col>
      <xdr:colOff>878840</xdr:colOff>
      <xdr:row>58</xdr:row>
      <xdr:rowOff>160020</xdr:rowOff>
    </xdr:to>
    <xdr:graphicFrame>
      <xdr:nvGraphicFramePr>
        <xdr:cNvPr id="3" name="图表 2"/>
        <xdr:cNvGraphicFramePr/>
      </xdr:nvGraphicFramePr>
      <xdr:xfrm>
        <a:off x="10876280" y="8023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231140</xdr:colOff>
      <xdr:row>37</xdr:row>
      <xdr:rowOff>71120</xdr:rowOff>
    </xdr:from>
    <xdr:to>
      <xdr:col>21</xdr:col>
      <xdr:colOff>596900</xdr:colOff>
      <xdr:row>52</xdr:row>
      <xdr:rowOff>71120</xdr:rowOff>
    </xdr:to>
    <xdr:graphicFrame>
      <xdr:nvGraphicFramePr>
        <xdr:cNvPr id="3" name="图表 2"/>
        <xdr:cNvGraphicFramePr/>
      </xdr:nvGraphicFramePr>
      <xdr:xfrm>
        <a:off x="11463020" y="68376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314960</xdr:colOff>
      <xdr:row>30</xdr:row>
      <xdr:rowOff>111760</xdr:rowOff>
    </xdr:from>
    <xdr:to>
      <xdr:col>22</xdr:col>
      <xdr:colOff>406400</xdr:colOff>
      <xdr:row>45</xdr:row>
      <xdr:rowOff>111760</xdr:rowOff>
    </xdr:to>
    <xdr:graphicFrame>
      <xdr:nvGraphicFramePr>
        <xdr:cNvPr id="3" name="图表 2"/>
        <xdr:cNvGraphicFramePr/>
      </xdr:nvGraphicFramePr>
      <xdr:xfrm>
        <a:off x="12339320" y="55803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261620</xdr:colOff>
      <xdr:row>32</xdr:row>
      <xdr:rowOff>170180</xdr:rowOff>
    </xdr:from>
    <xdr:to>
      <xdr:col>22</xdr:col>
      <xdr:colOff>962660</xdr:colOff>
      <xdr:row>47</xdr:row>
      <xdr:rowOff>170180</xdr:rowOff>
    </xdr:to>
    <xdr:graphicFrame>
      <xdr:nvGraphicFramePr>
        <xdr:cNvPr id="3" name="图表 2"/>
        <xdr:cNvGraphicFramePr/>
      </xdr:nvGraphicFramePr>
      <xdr:xfrm>
        <a:off x="12606020" y="60045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276860</xdr:colOff>
      <xdr:row>43</xdr:row>
      <xdr:rowOff>43180</xdr:rowOff>
    </xdr:from>
    <xdr:to>
      <xdr:col>21</xdr:col>
      <xdr:colOff>33020</xdr:colOff>
      <xdr:row>58</xdr:row>
      <xdr:rowOff>43180</xdr:rowOff>
    </xdr:to>
    <xdr:graphicFrame>
      <xdr:nvGraphicFramePr>
        <xdr:cNvPr id="3" name="图表 2"/>
        <xdr:cNvGraphicFramePr/>
      </xdr:nvGraphicFramePr>
      <xdr:xfrm>
        <a:off x="10883900" y="79070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86360</xdr:colOff>
      <xdr:row>259</xdr:row>
      <xdr:rowOff>22860</xdr:rowOff>
    </xdr:from>
    <xdr:to>
      <xdr:col>21</xdr:col>
      <xdr:colOff>391160</xdr:colOff>
      <xdr:row>274</xdr:row>
      <xdr:rowOff>22860</xdr:rowOff>
    </xdr:to>
    <xdr:graphicFrame>
      <xdr:nvGraphicFramePr>
        <xdr:cNvPr id="4" name="图表 3"/>
        <xdr:cNvGraphicFramePr/>
      </xdr:nvGraphicFramePr>
      <xdr:xfrm>
        <a:off x="10038080" y="473887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78740</xdr:colOff>
      <xdr:row>35</xdr:row>
      <xdr:rowOff>2540</xdr:rowOff>
    </xdr:from>
    <xdr:to>
      <xdr:col>21</xdr:col>
      <xdr:colOff>444500</xdr:colOff>
      <xdr:row>50</xdr:row>
      <xdr:rowOff>2540</xdr:rowOff>
    </xdr:to>
    <xdr:graphicFrame>
      <xdr:nvGraphicFramePr>
        <xdr:cNvPr id="3" name="图表 2"/>
        <xdr:cNvGraphicFramePr/>
      </xdr:nvGraphicFramePr>
      <xdr:xfrm>
        <a:off x="11234420" y="64033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93980</xdr:colOff>
      <xdr:row>34</xdr:row>
      <xdr:rowOff>147320</xdr:rowOff>
    </xdr:from>
    <xdr:to>
      <xdr:col>22</xdr:col>
      <xdr:colOff>185420</xdr:colOff>
      <xdr:row>49</xdr:row>
      <xdr:rowOff>147320</xdr:rowOff>
    </xdr:to>
    <xdr:graphicFrame>
      <xdr:nvGraphicFramePr>
        <xdr:cNvPr id="3" name="图表 2"/>
        <xdr:cNvGraphicFramePr/>
      </xdr:nvGraphicFramePr>
      <xdr:xfrm>
        <a:off x="12164060" y="63652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132080</xdr:colOff>
      <xdr:row>32</xdr:row>
      <xdr:rowOff>63500</xdr:rowOff>
    </xdr:from>
    <xdr:to>
      <xdr:col>22</xdr:col>
      <xdr:colOff>833120</xdr:colOff>
      <xdr:row>47</xdr:row>
      <xdr:rowOff>63500</xdr:rowOff>
    </xdr:to>
    <xdr:graphicFrame>
      <xdr:nvGraphicFramePr>
        <xdr:cNvPr id="3" name="图表 2"/>
        <xdr:cNvGraphicFramePr/>
      </xdr:nvGraphicFramePr>
      <xdr:xfrm>
        <a:off x="12598400" y="59156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78740</xdr:colOff>
      <xdr:row>37</xdr:row>
      <xdr:rowOff>55880</xdr:rowOff>
    </xdr:from>
    <xdr:to>
      <xdr:col>21</xdr:col>
      <xdr:colOff>444500</xdr:colOff>
      <xdr:row>52</xdr:row>
      <xdr:rowOff>55880</xdr:rowOff>
    </xdr:to>
    <xdr:graphicFrame>
      <xdr:nvGraphicFramePr>
        <xdr:cNvPr id="2" name="图表 1"/>
        <xdr:cNvGraphicFramePr/>
      </xdr:nvGraphicFramePr>
      <xdr:xfrm>
        <a:off x="11493500" y="68224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220980</xdr:colOff>
      <xdr:row>34</xdr:row>
      <xdr:rowOff>121920</xdr:rowOff>
    </xdr:from>
    <xdr:to>
      <xdr:col>22</xdr:col>
      <xdr:colOff>312420</xdr:colOff>
      <xdr:row>49</xdr:row>
      <xdr:rowOff>121920</xdr:rowOff>
    </xdr:to>
    <xdr:graphicFrame>
      <xdr:nvGraphicFramePr>
        <xdr:cNvPr id="3" name="图表 2"/>
        <xdr:cNvGraphicFramePr/>
      </xdr:nvGraphicFramePr>
      <xdr:xfrm>
        <a:off x="12077700" y="63398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314960</xdr:colOff>
      <xdr:row>33</xdr:row>
      <xdr:rowOff>25400</xdr:rowOff>
    </xdr:from>
    <xdr:to>
      <xdr:col>22</xdr:col>
      <xdr:colOff>1016000</xdr:colOff>
      <xdr:row>48</xdr:row>
      <xdr:rowOff>25400</xdr:rowOff>
    </xdr:to>
    <xdr:graphicFrame>
      <xdr:nvGraphicFramePr>
        <xdr:cNvPr id="3" name="图表 2"/>
        <xdr:cNvGraphicFramePr/>
      </xdr:nvGraphicFramePr>
      <xdr:xfrm>
        <a:off x="12735560" y="60604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116840</xdr:colOff>
      <xdr:row>41</xdr:row>
      <xdr:rowOff>73660</xdr:rowOff>
    </xdr:from>
    <xdr:to>
      <xdr:col>20</xdr:col>
      <xdr:colOff>756920</xdr:colOff>
      <xdr:row>56</xdr:row>
      <xdr:rowOff>73660</xdr:rowOff>
    </xdr:to>
    <xdr:graphicFrame>
      <xdr:nvGraphicFramePr>
        <xdr:cNvPr id="3" name="图表 2"/>
        <xdr:cNvGraphicFramePr/>
      </xdr:nvGraphicFramePr>
      <xdr:xfrm>
        <a:off x="10647680" y="75717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528320</xdr:colOff>
      <xdr:row>33</xdr:row>
      <xdr:rowOff>147320</xdr:rowOff>
    </xdr:from>
    <xdr:to>
      <xdr:col>22</xdr:col>
      <xdr:colOff>10160</xdr:colOff>
      <xdr:row>48</xdr:row>
      <xdr:rowOff>147320</xdr:rowOff>
    </xdr:to>
    <xdr:graphicFrame>
      <xdr:nvGraphicFramePr>
        <xdr:cNvPr id="2" name="图表 1"/>
        <xdr:cNvGraphicFramePr/>
      </xdr:nvGraphicFramePr>
      <xdr:xfrm>
        <a:off x="11760200" y="61823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566420</xdr:colOff>
      <xdr:row>32</xdr:row>
      <xdr:rowOff>2540</xdr:rowOff>
    </xdr:from>
    <xdr:to>
      <xdr:col>22</xdr:col>
      <xdr:colOff>48260</xdr:colOff>
      <xdr:row>47</xdr:row>
      <xdr:rowOff>2540</xdr:rowOff>
    </xdr:to>
    <xdr:graphicFrame>
      <xdr:nvGraphicFramePr>
        <xdr:cNvPr id="3" name="图表 2"/>
        <xdr:cNvGraphicFramePr/>
      </xdr:nvGraphicFramePr>
      <xdr:xfrm>
        <a:off x="11722100" y="5854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185420</xdr:colOff>
      <xdr:row>31</xdr:row>
      <xdr:rowOff>60960</xdr:rowOff>
    </xdr:from>
    <xdr:to>
      <xdr:col>22</xdr:col>
      <xdr:colOff>886460</xdr:colOff>
      <xdr:row>46</xdr:row>
      <xdr:rowOff>60960</xdr:rowOff>
    </xdr:to>
    <xdr:graphicFrame>
      <xdr:nvGraphicFramePr>
        <xdr:cNvPr id="3" name="图表 2"/>
        <xdr:cNvGraphicFramePr/>
      </xdr:nvGraphicFramePr>
      <xdr:xfrm>
        <a:off x="12712700" y="57302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238760</xdr:colOff>
      <xdr:row>46</xdr:row>
      <xdr:rowOff>93980</xdr:rowOff>
    </xdr:from>
    <xdr:to>
      <xdr:col>21</xdr:col>
      <xdr:colOff>604520</xdr:colOff>
      <xdr:row>61</xdr:row>
      <xdr:rowOff>93980</xdr:rowOff>
    </xdr:to>
    <xdr:graphicFrame>
      <xdr:nvGraphicFramePr>
        <xdr:cNvPr id="2" name="图表 1"/>
        <xdr:cNvGraphicFramePr/>
      </xdr:nvGraphicFramePr>
      <xdr:xfrm>
        <a:off x="11165840" y="85064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215900</xdr:colOff>
      <xdr:row>41</xdr:row>
      <xdr:rowOff>157480</xdr:rowOff>
    </xdr:from>
    <xdr:to>
      <xdr:col>20</xdr:col>
      <xdr:colOff>855980</xdr:colOff>
      <xdr:row>56</xdr:row>
      <xdr:rowOff>157480</xdr:rowOff>
    </xdr:to>
    <xdr:graphicFrame>
      <xdr:nvGraphicFramePr>
        <xdr:cNvPr id="3" name="图表 2"/>
        <xdr:cNvGraphicFramePr/>
      </xdr:nvGraphicFramePr>
      <xdr:xfrm>
        <a:off x="10761980" y="76555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109220</xdr:colOff>
      <xdr:row>33</xdr:row>
      <xdr:rowOff>180340</xdr:rowOff>
    </xdr:from>
    <xdr:to>
      <xdr:col>21</xdr:col>
      <xdr:colOff>474980</xdr:colOff>
      <xdr:row>48</xdr:row>
      <xdr:rowOff>180340</xdr:rowOff>
    </xdr:to>
    <xdr:graphicFrame>
      <xdr:nvGraphicFramePr>
        <xdr:cNvPr id="3" name="图表 2"/>
        <xdr:cNvGraphicFramePr/>
      </xdr:nvGraphicFramePr>
      <xdr:xfrm>
        <a:off x="11082020" y="62153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93980</xdr:colOff>
      <xdr:row>43</xdr:row>
      <xdr:rowOff>104140</xdr:rowOff>
    </xdr:from>
    <xdr:to>
      <xdr:col>20</xdr:col>
      <xdr:colOff>734060</xdr:colOff>
      <xdr:row>58</xdr:row>
      <xdr:rowOff>104140</xdr:rowOff>
    </xdr:to>
    <xdr:graphicFrame>
      <xdr:nvGraphicFramePr>
        <xdr:cNvPr id="3" name="图表 2"/>
        <xdr:cNvGraphicFramePr/>
      </xdr:nvGraphicFramePr>
      <xdr:xfrm>
        <a:off x="10274300" y="79679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154940</xdr:colOff>
      <xdr:row>34</xdr:row>
      <xdr:rowOff>142240</xdr:rowOff>
    </xdr:from>
    <xdr:to>
      <xdr:col>21</xdr:col>
      <xdr:colOff>520700</xdr:colOff>
      <xdr:row>49</xdr:row>
      <xdr:rowOff>142240</xdr:rowOff>
    </xdr:to>
    <xdr:graphicFrame>
      <xdr:nvGraphicFramePr>
        <xdr:cNvPr id="3" name="图表 2"/>
        <xdr:cNvGraphicFramePr/>
      </xdr:nvGraphicFramePr>
      <xdr:xfrm>
        <a:off x="11188700" y="63601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109220</xdr:colOff>
      <xdr:row>32</xdr:row>
      <xdr:rowOff>149860</xdr:rowOff>
    </xdr:from>
    <xdr:to>
      <xdr:col>22</xdr:col>
      <xdr:colOff>200660</xdr:colOff>
      <xdr:row>47</xdr:row>
      <xdr:rowOff>149860</xdr:rowOff>
    </xdr:to>
    <xdr:graphicFrame>
      <xdr:nvGraphicFramePr>
        <xdr:cNvPr id="3" name="图表 2"/>
        <xdr:cNvGraphicFramePr/>
      </xdr:nvGraphicFramePr>
      <xdr:xfrm>
        <a:off x="11859260" y="60020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185420</xdr:colOff>
      <xdr:row>31</xdr:row>
      <xdr:rowOff>132080</xdr:rowOff>
    </xdr:from>
    <xdr:to>
      <xdr:col>22</xdr:col>
      <xdr:colOff>886460</xdr:colOff>
      <xdr:row>46</xdr:row>
      <xdr:rowOff>132080</xdr:rowOff>
    </xdr:to>
    <xdr:graphicFrame>
      <xdr:nvGraphicFramePr>
        <xdr:cNvPr id="3" name="图表 2"/>
        <xdr:cNvGraphicFramePr/>
      </xdr:nvGraphicFramePr>
      <xdr:xfrm>
        <a:off x="12407900" y="58013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162560</xdr:colOff>
      <xdr:row>45</xdr:row>
      <xdr:rowOff>91440</xdr:rowOff>
    </xdr:from>
    <xdr:to>
      <xdr:col>22</xdr:col>
      <xdr:colOff>254000</xdr:colOff>
      <xdr:row>60</xdr:row>
      <xdr:rowOff>91440</xdr:rowOff>
    </xdr:to>
    <xdr:graphicFrame>
      <xdr:nvGraphicFramePr>
        <xdr:cNvPr id="3" name="图表 2"/>
        <xdr:cNvGraphicFramePr/>
      </xdr:nvGraphicFramePr>
      <xdr:xfrm>
        <a:off x="11836400" y="83210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10160</xdr:colOff>
      <xdr:row>37</xdr:row>
      <xdr:rowOff>109220</xdr:rowOff>
    </xdr:from>
    <xdr:to>
      <xdr:col>22</xdr:col>
      <xdr:colOff>101600</xdr:colOff>
      <xdr:row>52</xdr:row>
      <xdr:rowOff>109220</xdr:rowOff>
    </xdr:to>
    <xdr:graphicFrame>
      <xdr:nvGraphicFramePr>
        <xdr:cNvPr id="3" name="图表 2"/>
        <xdr:cNvGraphicFramePr/>
      </xdr:nvGraphicFramePr>
      <xdr:xfrm>
        <a:off x="11897360" y="68757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63500</xdr:colOff>
      <xdr:row>36</xdr:row>
      <xdr:rowOff>101600</xdr:rowOff>
    </xdr:from>
    <xdr:to>
      <xdr:col>19</xdr:col>
      <xdr:colOff>703580</xdr:colOff>
      <xdr:row>51</xdr:row>
      <xdr:rowOff>101600</xdr:rowOff>
    </xdr:to>
    <xdr:graphicFrame>
      <xdr:nvGraphicFramePr>
        <xdr:cNvPr id="3" name="图表 2"/>
        <xdr:cNvGraphicFramePr/>
      </xdr:nvGraphicFramePr>
      <xdr:xfrm>
        <a:off x="9999980" y="66852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764540</xdr:colOff>
      <xdr:row>34</xdr:row>
      <xdr:rowOff>134620</xdr:rowOff>
    </xdr:from>
    <xdr:to>
      <xdr:col>19</xdr:col>
      <xdr:colOff>520700</xdr:colOff>
      <xdr:row>49</xdr:row>
      <xdr:rowOff>134620</xdr:rowOff>
    </xdr:to>
    <xdr:graphicFrame>
      <xdr:nvGraphicFramePr>
        <xdr:cNvPr id="3" name="图表 2"/>
        <xdr:cNvGraphicFramePr/>
      </xdr:nvGraphicFramePr>
      <xdr:xfrm>
        <a:off x="9314180" y="63525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139700</xdr:colOff>
      <xdr:row>37</xdr:row>
      <xdr:rowOff>170180</xdr:rowOff>
    </xdr:from>
    <xdr:to>
      <xdr:col>21</xdr:col>
      <xdr:colOff>505460</xdr:colOff>
      <xdr:row>52</xdr:row>
      <xdr:rowOff>170180</xdr:rowOff>
    </xdr:to>
    <xdr:graphicFrame>
      <xdr:nvGraphicFramePr>
        <xdr:cNvPr id="3" name="图表 2"/>
        <xdr:cNvGraphicFramePr/>
      </xdr:nvGraphicFramePr>
      <xdr:xfrm>
        <a:off x="11188700" y="69367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2540</xdr:colOff>
      <xdr:row>45</xdr:row>
      <xdr:rowOff>129540</xdr:rowOff>
    </xdr:from>
    <xdr:to>
      <xdr:col>19</xdr:col>
      <xdr:colOff>642620</xdr:colOff>
      <xdr:row>60</xdr:row>
      <xdr:rowOff>129540</xdr:rowOff>
    </xdr:to>
    <xdr:graphicFrame>
      <xdr:nvGraphicFramePr>
        <xdr:cNvPr id="3" name="图表 2"/>
        <xdr:cNvGraphicFramePr/>
      </xdr:nvGraphicFramePr>
      <xdr:xfrm>
        <a:off x="9634220" y="83591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2540</xdr:colOff>
      <xdr:row>37</xdr:row>
      <xdr:rowOff>129540</xdr:rowOff>
    </xdr:from>
    <xdr:to>
      <xdr:col>19</xdr:col>
      <xdr:colOff>642620</xdr:colOff>
      <xdr:row>52</xdr:row>
      <xdr:rowOff>129540</xdr:rowOff>
    </xdr:to>
    <xdr:graphicFrame>
      <xdr:nvGraphicFramePr>
        <xdr:cNvPr id="2" name="图表 1"/>
        <xdr:cNvGraphicFramePr/>
      </xdr:nvGraphicFramePr>
      <xdr:xfrm>
        <a:off x="9588500" y="6896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878840</xdr:colOff>
      <xdr:row>35</xdr:row>
      <xdr:rowOff>73660</xdr:rowOff>
    </xdr:from>
    <xdr:to>
      <xdr:col>19</xdr:col>
      <xdr:colOff>635000</xdr:colOff>
      <xdr:row>50</xdr:row>
      <xdr:rowOff>73660</xdr:rowOff>
    </xdr:to>
    <xdr:graphicFrame>
      <xdr:nvGraphicFramePr>
        <xdr:cNvPr id="3" name="图表 2"/>
        <xdr:cNvGraphicFramePr/>
      </xdr:nvGraphicFramePr>
      <xdr:xfrm>
        <a:off x="9596120" y="64744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124460</xdr:colOff>
      <xdr:row>35</xdr:row>
      <xdr:rowOff>116840</xdr:rowOff>
    </xdr:from>
    <xdr:to>
      <xdr:col>20</xdr:col>
      <xdr:colOff>429260</xdr:colOff>
      <xdr:row>50</xdr:row>
      <xdr:rowOff>116840</xdr:rowOff>
    </xdr:to>
    <xdr:graphicFrame>
      <xdr:nvGraphicFramePr>
        <xdr:cNvPr id="2" name="图表 1"/>
        <xdr:cNvGraphicFramePr/>
      </xdr:nvGraphicFramePr>
      <xdr:xfrm>
        <a:off x="9481820" y="65176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139700</xdr:colOff>
      <xdr:row>45</xdr:row>
      <xdr:rowOff>165100</xdr:rowOff>
    </xdr:from>
    <xdr:to>
      <xdr:col>21</xdr:col>
      <xdr:colOff>505460</xdr:colOff>
      <xdr:row>60</xdr:row>
      <xdr:rowOff>165100</xdr:rowOff>
    </xdr:to>
    <xdr:graphicFrame>
      <xdr:nvGraphicFramePr>
        <xdr:cNvPr id="3" name="图表 2"/>
        <xdr:cNvGraphicFramePr/>
      </xdr:nvGraphicFramePr>
      <xdr:xfrm>
        <a:off x="11249660" y="8394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27940</xdr:colOff>
      <xdr:row>37</xdr:row>
      <xdr:rowOff>63500</xdr:rowOff>
    </xdr:from>
    <xdr:to>
      <xdr:col>19</xdr:col>
      <xdr:colOff>668020</xdr:colOff>
      <xdr:row>52</xdr:row>
      <xdr:rowOff>63500</xdr:rowOff>
    </xdr:to>
    <xdr:graphicFrame>
      <xdr:nvGraphicFramePr>
        <xdr:cNvPr id="3" name="图表 2"/>
        <xdr:cNvGraphicFramePr/>
      </xdr:nvGraphicFramePr>
      <xdr:xfrm>
        <a:off x="9674860" y="68300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703580</xdr:colOff>
      <xdr:row>35</xdr:row>
      <xdr:rowOff>142240</xdr:rowOff>
    </xdr:from>
    <xdr:to>
      <xdr:col>19</xdr:col>
      <xdr:colOff>459740</xdr:colOff>
      <xdr:row>50</xdr:row>
      <xdr:rowOff>142240</xdr:rowOff>
    </xdr:to>
    <xdr:graphicFrame>
      <xdr:nvGraphicFramePr>
        <xdr:cNvPr id="3" name="图表 2"/>
        <xdr:cNvGraphicFramePr/>
      </xdr:nvGraphicFramePr>
      <xdr:xfrm>
        <a:off x="9344660" y="65430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124460</xdr:colOff>
      <xdr:row>35</xdr:row>
      <xdr:rowOff>116840</xdr:rowOff>
    </xdr:from>
    <xdr:to>
      <xdr:col>20</xdr:col>
      <xdr:colOff>429260</xdr:colOff>
      <xdr:row>50</xdr:row>
      <xdr:rowOff>116840</xdr:rowOff>
    </xdr:to>
    <xdr:graphicFrame>
      <xdr:nvGraphicFramePr>
        <xdr:cNvPr id="2" name="图表 1"/>
        <xdr:cNvGraphicFramePr/>
      </xdr:nvGraphicFramePr>
      <xdr:xfrm>
        <a:off x="9222740" y="65176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878840</xdr:colOff>
      <xdr:row>43</xdr:row>
      <xdr:rowOff>10160</xdr:rowOff>
    </xdr:from>
    <xdr:to>
      <xdr:col>19</xdr:col>
      <xdr:colOff>635000</xdr:colOff>
      <xdr:row>58</xdr:row>
      <xdr:rowOff>10160</xdr:rowOff>
    </xdr:to>
    <xdr:graphicFrame>
      <xdr:nvGraphicFramePr>
        <xdr:cNvPr id="2" name="图表 1"/>
        <xdr:cNvGraphicFramePr/>
      </xdr:nvGraphicFramePr>
      <xdr:xfrm>
        <a:off x="9931400" y="7874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787400</xdr:colOff>
      <xdr:row>34</xdr:row>
      <xdr:rowOff>111760</xdr:rowOff>
    </xdr:from>
    <xdr:to>
      <xdr:col>19</xdr:col>
      <xdr:colOff>543560</xdr:colOff>
      <xdr:row>49</xdr:row>
      <xdr:rowOff>111760</xdr:rowOff>
    </xdr:to>
    <xdr:graphicFrame>
      <xdr:nvGraphicFramePr>
        <xdr:cNvPr id="3" name="图表 2"/>
        <xdr:cNvGraphicFramePr/>
      </xdr:nvGraphicFramePr>
      <xdr:xfrm>
        <a:off x="9184640" y="63296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213360</xdr:colOff>
      <xdr:row>36</xdr:row>
      <xdr:rowOff>162560</xdr:rowOff>
    </xdr:from>
    <xdr:to>
      <xdr:col>22</xdr:col>
      <xdr:colOff>304800</xdr:colOff>
      <xdr:row>51</xdr:row>
      <xdr:rowOff>162560</xdr:rowOff>
    </xdr:to>
    <xdr:graphicFrame>
      <xdr:nvGraphicFramePr>
        <xdr:cNvPr id="4" name="图表 3"/>
        <xdr:cNvGraphicFramePr/>
      </xdr:nvGraphicFramePr>
      <xdr:xfrm>
        <a:off x="11871960" y="67462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871220</xdr:colOff>
      <xdr:row>33</xdr:row>
      <xdr:rowOff>137160</xdr:rowOff>
    </xdr:from>
    <xdr:to>
      <xdr:col>19</xdr:col>
      <xdr:colOff>627380</xdr:colOff>
      <xdr:row>48</xdr:row>
      <xdr:rowOff>137160</xdr:rowOff>
    </xdr:to>
    <xdr:graphicFrame>
      <xdr:nvGraphicFramePr>
        <xdr:cNvPr id="3" name="图表 2"/>
        <xdr:cNvGraphicFramePr/>
      </xdr:nvGraphicFramePr>
      <xdr:xfrm>
        <a:off x="9512300" y="617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33020</xdr:colOff>
      <xdr:row>34</xdr:row>
      <xdr:rowOff>119380</xdr:rowOff>
    </xdr:from>
    <xdr:to>
      <xdr:col>19</xdr:col>
      <xdr:colOff>673100</xdr:colOff>
      <xdr:row>49</xdr:row>
      <xdr:rowOff>119380</xdr:rowOff>
    </xdr:to>
    <xdr:graphicFrame>
      <xdr:nvGraphicFramePr>
        <xdr:cNvPr id="2" name="图表 1"/>
        <xdr:cNvGraphicFramePr/>
      </xdr:nvGraphicFramePr>
      <xdr:xfrm>
        <a:off x="9771380" y="6337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855980</xdr:colOff>
      <xdr:row>43</xdr:row>
      <xdr:rowOff>154940</xdr:rowOff>
    </xdr:from>
    <xdr:to>
      <xdr:col>19</xdr:col>
      <xdr:colOff>612140</xdr:colOff>
      <xdr:row>58</xdr:row>
      <xdr:rowOff>154940</xdr:rowOff>
    </xdr:to>
    <xdr:graphicFrame>
      <xdr:nvGraphicFramePr>
        <xdr:cNvPr id="2" name="图表 1"/>
        <xdr:cNvGraphicFramePr/>
      </xdr:nvGraphicFramePr>
      <xdr:xfrm>
        <a:off x="9466580" y="80187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657860</xdr:colOff>
      <xdr:row>37</xdr:row>
      <xdr:rowOff>71120</xdr:rowOff>
    </xdr:from>
    <xdr:to>
      <xdr:col>19</xdr:col>
      <xdr:colOff>414020</xdr:colOff>
      <xdr:row>52</xdr:row>
      <xdr:rowOff>71120</xdr:rowOff>
    </xdr:to>
    <xdr:graphicFrame>
      <xdr:nvGraphicFramePr>
        <xdr:cNvPr id="2" name="图表 1"/>
        <xdr:cNvGraphicFramePr/>
      </xdr:nvGraphicFramePr>
      <xdr:xfrm>
        <a:off x="9298940" y="68376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817880</xdr:colOff>
      <xdr:row>33</xdr:row>
      <xdr:rowOff>175260</xdr:rowOff>
    </xdr:from>
    <xdr:to>
      <xdr:col>19</xdr:col>
      <xdr:colOff>574040</xdr:colOff>
      <xdr:row>48</xdr:row>
      <xdr:rowOff>175260</xdr:rowOff>
    </xdr:to>
    <xdr:graphicFrame>
      <xdr:nvGraphicFramePr>
        <xdr:cNvPr id="3" name="图表 2"/>
        <xdr:cNvGraphicFramePr/>
      </xdr:nvGraphicFramePr>
      <xdr:xfrm>
        <a:off x="9657080" y="6210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33020</xdr:colOff>
      <xdr:row>34</xdr:row>
      <xdr:rowOff>119380</xdr:rowOff>
    </xdr:from>
    <xdr:to>
      <xdr:col>19</xdr:col>
      <xdr:colOff>673100</xdr:colOff>
      <xdr:row>49</xdr:row>
      <xdr:rowOff>119380</xdr:rowOff>
    </xdr:to>
    <xdr:graphicFrame>
      <xdr:nvGraphicFramePr>
        <xdr:cNvPr id="2" name="图表 1"/>
        <xdr:cNvGraphicFramePr/>
      </xdr:nvGraphicFramePr>
      <xdr:xfrm>
        <a:off x="9359900" y="6337300"/>
        <a:ext cx="42341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863600</xdr:colOff>
      <xdr:row>43</xdr:row>
      <xdr:rowOff>177800</xdr:rowOff>
    </xdr:from>
    <xdr:to>
      <xdr:col>19</xdr:col>
      <xdr:colOff>619760</xdr:colOff>
      <xdr:row>58</xdr:row>
      <xdr:rowOff>177800</xdr:rowOff>
    </xdr:to>
    <xdr:graphicFrame>
      <xdr:nvGraphicFramePr>
        <xdr:cNvPr id="3" name="图表 2"/>
        <xdr:cNvGraphicFramePr/>
      </xdr:nvGraphicFramePr>
      <xdr:xfrm>
        <a:off x="9527540" y="80416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375920</xdr:colOff>
      <xdr:row>35</xdr:row>
      <xdr:rowOff>162560</xdr:rowOff>
    </xdr:from>
    <xdr:to>
      <xdr:col>20</xdr:col>
      <xdr:colOff>132080</xdr:colOff>
      <xdr:row>50</xdr:row>
      <xdr:rowOff>162560</xdr:rowOff>
    </xdr:to>
    <xdr:graphicFrame>
      <xdr:nvGraphicFramePr>
        <xdr:cNvPr id="3" name="图表 2"/>
        <xdr:cNvGraphicFramePr/>
      </xdr:nvGraphicFramePr>
      <xdr:xfrm>
        <a:off x="9992360" y="65633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871220</xdr:colOff>
      <xdr:row>33</xdr:row>
      <xdr:rowOff>88900</xdr:rowOff>
    </xdr:from>
    <xdr:to>
      <xdr:col>19</xdr:col>
      <xdr:colOff>627380</xdr:colOff>
      <xdr:row>48</xdr:row>
      <xdr:rowOff>88900</xdr:rowOff>
    </xdr:to>
    <xdr:graphicFrame>
      <xdr:nvGraphicFramePr>
        <xdr:cNvPr id="3" name="图表 2"/>
        <xdr:cNvGraphicFramePr/>
      </xdr:nvGraphicFramePr>
      <xdr:xfrm>
        <a:off x="9923780" y="61239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391160</xdr:colOff>
      <xdr:row>34</xdr:row>
      <xdr:rowOff>149860</xdr:rowOff>
    </xdr:from>
    <xdr:to>
      <xdr:col>22</xdr:col>
      <xdr:colOff>695960</xdr:colOff>
      <xdr:row>49</xdr:row>
      <xdr:rowOff>149860</xdr:rowOff>
    </xdr:to>
    <xdr:graphicFrame>
      <xdr:nvGraphicFramePr>
        <xdr:cNvPr id="3" name="图表 2"/>
        <xdr:cNvGraphicFramePr/>
      </xdr:nvGraphicFramePr>
      <xdr:xfrm>
        <a:off x="11318240" y="63677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78740</xdr:colOff>
      <xdr:row>34</xdr:row>
      <xdr:rowOff>93980</xdr:rowOff>
    </xdr:from>
    <xdr:to>
      <xdr:col>22</xdr:col>
      <xdr:colOff>779780</xdr:colOff>
      <xdr:row>49</xdr:row>
      <xdr:rowOff>93980</xdr:rowOff>
    </xdr:to>
    <xdr:graphicFrame>
      <xdr:nvGraphicFramePr>
        <xdr:cNvPr id="3" name="图表 2"/>
        <xdr:cNvGraphicFramePr/>
      </xdr:nvGraphicFramePr>
      <xdr:xfrm>
        <a:off x="12255500" y="6311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215900</xdr:colOff>
      <xdr:row>41</xdr:row>
      <xdr:rowOff>154940</xdr:rowOff>
    </xdr:from>
    <xdr:to>
      <xdr:col>19</xdr:col>
      <xdr:colOff>855980</xdr:colOff>
      <xdr:row>56</xdr:row>
      <xdr:rowOff>154940</xdr:rowOff>
    </xdr:to>
    <xdr:graphicFrame>
      <xdr:nvGraphicFramePr>
        <xdr:cNvPr id="3" name="图表 2"/>
        <xdr:cNvGraphicFramePr/>
      </xdr:nvGraphicFramePr>
      <xdr:xfrm>
        <a:off x="9748520" y="76530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322580</xdr:colOff>
      <xdr:row>33</xdr:row>
      <xdr:rowOff>172720</xdr:rowOff>
    </xdr:from>
    <xdr:to>
      <xdr:col>20</xdr:col>
      <xdr:colOff>78740</xdr:colOff>
      <xdr:row>48</xdr:row>
      <xdr:rowOff>172720</xdr:rowOff>
    </xdr:to>
    <xdr:graphicFrame>
      <xdr:nvGraphicFramePr>
        <xdr:cNvPr id="3" name="图表 2"/>
        <xdr:cNvGraphicFramePr/>
      </xdr:nvGraphicFramePr>
      <xdr:xfrm>
        <a:off x="9740900" y="62077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55880</xdr:colOff>
      <xdr:row>31</xdr:row>
      <xdr:rowOff>48260</xdr:rowOff>
    </xdr:from>
    <xdr:to>
      <xdr:col>19</xdr:col>
      <xdr:colOff>695960</xdr:colOff>
      <xdr:row>46</xdr:row>
      <xdr:rowOff>48260</xdr:rowOff>
    </xdr:to>
    <xdr:graphicFrame>
      <xdr:nvGraphicFramePr>
        <xdr:cNvPr id="3" name="图表 2"/>
        <xdr:cNvGraphicFramePr/>
      </xdr:nvGraphicFramePr>
      <xdr:xfrm>
        <a:off x="9961880" y="57175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10160</xdr:colOff>
      <xdr:row>29</xdr:row>
      <xdr:rowOff>86360</xdr:rowOff>
    </xdr:from>
    <xdr:to>
      <xdr:col>19</xdr:col>
      <xdr:colOff>650240</xdr:colOff>
      <xdr:row>44</xdr:row>
      <xdr:rowOff>86360</xdr:rowOff>
    </xdr:to>
    <xdr:graphicFrame>
      <xdr:nvGraphicFramePr>
        <xdr:cNvPr id="2" name="图表 1"/>
        <xdr:cNvGraphicFramePr/>
      </xdr:nvGraphicFramePr>
      <xdr:xfrm>
        <a:off x="9977120" y="5389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840740</xdr:colOff>
      <xdr:row>41</xdr:row>
      <xdr:rowOff>0</xdr:rowOff>
    </xdr:from>
    <xdr:to>
      <xdr:col>19</xdr:col>
      <xdr:colOff>596900</xdr:colOff>
      <xdr:row>56</xdr:row>
      <xdr:rowOff>0</xdr:rowOff>
    </xdr:to>
    <xdr:graphicFrame>
      <xdr:nvGraphicFramePr>
        <xdr:cNvPr id="3" name="图表 2"/>
        <xdr:cNvGraphicFramePr/>
      </xdr:nvGraphicFramePr>
      <xdr:xfrm>
        <a:off x="10121900" y="74980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170180</xdr:colOff>
      <xdr:row>32</xdr:row>
      <xdr:rowOff>30480</xdr:rowOff>
    </xdr:from>
    <xdr:to>
      <xdr:col>19</xdr:col>
      <xdr:colOff>810260</xdr:colOff>
      <xdr:row>47</xdr:row>
      <xdr:rowOff>30480</xdr:rowOff>
    </xdr:to>
    <xdr:graphicFrame>
      <xdr:nvGraphicFramePr>
        <xdr:cNvPr id="3" name="图表 2"/>
        <xdr:cNvGraphicFramePr/>
      </xdr:nvGraphicFramePr>
      <xdr:xfrm>
        <a:off x="9908540" y="58826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421640</xdr:colOff>
      <xdr:row>30</xdr:row>
      <xdr:rowOff>175260</xdr:rowOff>
    </xdr:from>
    <xdr:to>
      <xdr:col>20</xdr:col>
      <xdr:colOff>177800</xdr:colOff>
      <xdr:row>45</xdr:row>
      <xdr:rowOff>175260</xdr:rowOff>
    </xdr:to>
    <xdr:graphicFrame>
      <xdr:nvGraphicFramePr>
        <xdr:cNvPr id="3" name="图表 2"/>
        <xdr:cNvGraphicFramePr/>
      </xdr:nvGraphicFramePr>
      <xdr:xfrm>
        <a:off x="9916160" y="56616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10160</xdr:colOff>
      <xdr:row>29</xdr:row>
      <xdr:rowOff>86360</xdr:rowOff>
    </xdr:from>
    <xdr:to>
      <xdr:col>19</xdr:col>
      <xdr:colOff>650240</xdr:colOff>
      <xdr:row>44</xdr:row>
      <xdr:rowOff>86360</xdr:rowOff>
    </xdr:to>
    <xdr:graphicFrame>
      <xdr:nvGraphicFramePr>
        <xdr:cNvPr id="2" name="图表 1"/>
        <xdr:cNvGraphicFramePr/>
      </xdr:nvGraphicFramePr>
      <xdr:xfrm>
        <a:off x="9367520" y="5389880"/>
        <a:ext cx="4257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33020</xdr:colOff>
      <xdr:row>41</xdr:row>
      <xdr:rowOff>17780</xdr:rowOff>
    </xdr:from>
    <xdr:to>
      <xdr:col>19</xdr:col>
      <xdr:colOff>673100</xdr:colOff>
      <xdr:row>56</xdr:row>
      <xdr:rowOff>17780</xdr:rowOff>
    </xdr:to>
    <xdr:graphicFrame>
      <xdr:nvGraphicFramePr>
        <xdr:cNvPr id="3" name="图表 2"/>
        <xdr:cNvGraphicFramePr/>
      </xdr:nvGraphicFramePr>
      <xdr:xfrm>
        <a:off x="9542780" y="7515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246380</xdr:colOff>
      <xdr:row>32</xdr:row>
      <xdr:rowOff>10160</xdr:rowOff>
    </xdr:from>
    <xdr:to>
      <xdr:col>20</xdr:col>
      <xdr:colOff>2540</xdr:colOff>
      <xdr:row>47</xdr:row>
      <xdr:rowOff>10160</xdr:rowOff>
    </xdr:to>
    <xdr:graphicFrame>
      <xdr:nvGraphicFramePr>
        <xdr:cNvPr id="3" name="图表 2"/>
        <xdr:cNvGraphicFramePr/>
      </xdr:nvGraphicFramePr>
      <xdr:xfrm>
        <a:off x="9908540" y="5862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2540</xdr:colOff>
      <xdr:row>46</xdr:row>
      <xdr:rowOff>121920</xdr:rowOff>
    </xdr:from>
    <xdr:to>
      <xdr:col>20</xdr:col>
      <xdr:colOff>642620</xdr:colOff>
      <xdr:row>61</xdr:row>
      <xdr:rowOff>121920</xdr:rowOff>
    </xdr:to>
    <xdr:graphicFrame>
      <xdr:nvGraphicFramePr>
        <xdr:cNvPr id="2" name="图表 1"/>
        <xdr:cNvGraphicFramePr/>
      </xdr:nvGraphicFramePr>
      <xdr:xfrm>
        <a:off x="10487660" y="8534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17780</xdr:colOff>
      <xdr:row>30</xdr:row>
      <xdr:rowOff>177800</xdr:rowOff>
    </xdr:from>
    <xdr:to>
      <xdr:col>19</xdr:col>
      <xdr:colOff>657860</xdr:colOff>
      <xdr:row>45</xdr:row>
      <xdr:rowOff>177800</xdr:rowOff>
    </xdr:to>
    <xdr:graphicFrame>
      <xdr:nvGraphicFramePr>
        <xdr:cNvPr id="3" name="图表 2"/>
        <xdr:cNvGraphicFramePr/>
      </xdr:nvGraphicFramePr>
      <xdr:xfrm>
        <a:off x="9664700" y="5664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10160</xdr:colOff>
      <xdr:row>29</xdr:row>
      <xdr:rowOff>86360</xdr:rowOff>
    </xdr:from>
    <xdr:to>
      <xdr:col>19</xdr:col>
      <xdr:colOff>650240</xdr:colOff>
      <xdr:row>44</xdr:row>
      <xdr:rowOff>86360</xdr:rowOff>
    </xdr:to>
    <xdr:graphicFrame>
      <xdr:nvGraphicFramePr>
        <xdr:cNvPr id="2" name="图表 1"/>
        <xdr:cNvGraphicFramePr/>
      </xdr:nvGraphicFramePr>
      <xdr:xfrm>
        <a:off x="9458960" y="5389880"/>
        <a:ext cx="4257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132080</xdr:colOff>
      <xdr:row>38</xdr:row>
      <xdr:rowOff>154940</xdr:rowOff>
    </xdr:from>
    <xdr:to>
      <xdr:col>21</xdr:col>
      <xdr:colOff>497840</xdr:colOff>
      <xdr:row>53</xdr:row>
      <xdr:rowOff>154940</xdr:rowOff>
    </xdr:to>
    <xdr:graphicFrame>
      <xdr:nvGraphicFramePr>
        <xdr:cNvPr id="3" name="图表 2"/>
        <xdr:cNvGraphicFramePr/>
      </xdr:nvGraphicFramePr>
      <xdr:xfrm>
        <a:off x="11394440" y="71043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375920</xdr:colOff>
      <xdr:row>36</xdr:row>
      <xdr:rowOff>109220</xdr:rowOff>
    </xdr:from>
    <xdr:to>
      <xdr:col>22</xdr:col>
      <xdr:colOff>741680</xdr:colOff>
      <xdr:row>51</xdr:row>
      <xdr:rowOff>109220</xdr:rowOff>
    </xdr:to>
    <xdr:graphicFrame>
      <xdr:nvGraphicFramePr>
        <xdr:cNvPr id="2" name="图表 1"/>
        <xdr:cNvGraphicFramePr/>
      </xdr:nvGraphicFramePr>
      <xdr:xfrm>
        <a:off x="12293600" y="6692900"/>
        <a:ext cx="4846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54"/>
  <sheetViews>
    <sheetView topLeftCell="K241" workbookViewId="0">
      <selection activeCell="K1" sqref="$A1:$XFD267"/>
    </sheetView>
  </sheetViews>
  <sheetFormatPr defaultColWidth="9" defaultRowHeight="14.4"/>
  <cols>
    <col min="11" max="12" width="12.6296296296296"/>
    <col min="13" max="14" width="9.5" customWidth="1"/>
    <col min="15" max="17" width="5.37962962962963" customWidth="1"/>
    <col min="20" max="21" width="12.6296296296296"/>
    <col min="22" max="22" width="11.5"/>
    <col min="23" max="25" width="12.6296296296296"/>
    <col min="26" max="31" width="12.5" customWidth="1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0</v>
      </c>
      <c r="B2">
        <v>15</v>
      </c>
      <c r="C2">
        <v>5</v>
      </c>
      <c r="D2">
        <v>10</v>
      </c>
      <c r="E2">
        <v>10</v>
      </c>
      <c r="F2">
        <v>10</v>
      </c>
      <c r="G2">
        <v>0</v>
      </c>
      <c r="H2">
        <v>5</v>
      </c>
      <c r="I2">
        <v>5</v>
      </c>
      <c r="J2">
        <v>0.75</v>
      </c>
      <c r="K2">
        <v>5.3276195526123</v>
      </c>
      <c r="L2">
        <v>2.51959800720215</v>
      </c>
      <c r="M2">
        <v>2.0445671081543</v>
      </c>
      <c r="N2">
        <v>4.66598129272461</v>
      </c>
      <c r="O2">
        <v>5</v>
      </c>
      <c r="P2">
        <v>5</v>
      </c>
      <c r="Q2">
        <v>15</v>
      </c>
      <c r="R2" s="15">
        <v>0.3333</v>
      </c>
      <c r="S2" s="15">
        <f>O2/E2</f>
        <v>0.5</v>
      </c>
      <c r="T2">
        <v>2.39527320861816</v>
      </c>
      <c r="U2">
        <v>2.14884233474731</v>
      </c>
      <c r="V2">
        <v>2.07234907150269</v>
      </c>
      <c r="W2">
        <v>0.0764932632446289</v>
      </c>
      <c r="X2">
        <v>0.322924137115479</v>
      </c>
      <c r="Y2">
        <v>0.322924137115479</v>
      </c>
      <c r="Z2">
        <v>0.5</v>
      </c>
      <c r="AA2">
        <v>1</v>
      </c>
      <c r="AB2">
        <v>0.666666666666667</v>
      </c>
      <c r="AC2">
        <v>0.8</v>
      </c>
      <c r="AD2">
        <v>0</v>
      </c>
      <c r="AE2">
        <v>0.5</v>
      </c>
    </row>
    <row r="3" spans="1:31">
      <c r="A3" s="5">
        <v>1</v>
      </c>
      <c r="B3">
        <v>20</v>
      </c>
      <c r="C3">
        <v>0</v>
      </c>
      <c r="D3">
        <v>10</v>
      </c>
      <c r="E3">
        <v>10</v>
      </c>
      <c r="F3">
        <v>10</v>
      </c>
      <c r="G3">
        <v>0</v>
      </c>
      <c r="H3">
        <v>10</v>
      </c>
      <c r="I3">
        <v>0</v>
      </c>
      <c r="J3">
        <v>1</v>
      </c>
      <c r="K3">
        <v>9999</v>
      </c>
      <c r="L3">
        <v>1.51507186889648</v>
      </c>
      <c r="M3">
        <v>9999</v>
      </c>
      <c r="N3">
        <v>9999</v>
      </c>
      <c r="O3">
        <v>10</v>
      </c>
      <c r="P3">
        <v>10</v>
      </c>
      <c r="Q3">
        <v>20</v>
      </c>
      <c r="R3" s="15">
        <v>0.5</v>
      </c>
      <c r="S3" s="15">
        <f t="shared" ref="S3:S66" si="0">O3/E3</f>
        <v>1</v>
      </c>
      <c r="T3">
        <v>4.64654541015625</v>
      </c>
      <c r="U3">
        <v>4.34903001785278</v>
      </c>
      <c r="V3">
        <v>4.14905261993408</v>
      </c>
      <c r="W3">
        <v>0.199977397918701</v>
      </c>
      <c r="X3">
        <v>0.497492790222168</v>
      </c>
      <c r="Y3">
        <v>0.497492790222168</v>
      </c>
      <c r="Z3">
        <v>1</v>
      </c>
      <c r="AA3">
        <v>1</v>
      </c>
      <c r="AB3">
        <v>0.5</v>
      </c>
      <c r="AC3">
        <v>0.666666666666667</v>
      </c>
      <c r="AD3">
        <v>0</v>
      </c>
      <c r="AE3">
        <v>0</v>
      </c>
    </row>
    <row r="4" spans="1:31">
      <c r="A4" s="5">
        <v>2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>
        <v>9.66341018676758</v>
      </c>
      <c r="L4">
        <v>1.1268482208252</v>
      </c>
      <c r="M4">
        <v>1.03069305419922</v>
      </c>
      <c r="N4">
        <v>8.52350997924805</v>
      </c>
      <c r="O4">
        <v>7</v>
      </c>
      <c r="P4">
        <v>7</v>
      </c>
      <c r="Q4">
        <v>16</v>
      </c>
      <c r="R4" s="15">
        <v>0.4375</v>
      </c>
      <c r="S4" s="15">
        <f t="shared" si="0"/>
        <v>0.7</v>
      </c>
      <c r="T4">
        <v>3.89550971984863</v>
      </c>
      <c r="U4">
        <v>3.59789943695068</v>
      </c>
      <c r="V4">
        <v>3.4994330406189</v>
      </c>
      <c r="W4">
        <v>0.0984663963317871</v>
      </c>
      <c r="X4">
        <v>0.396076679229736</v>
      </c>
      <c r="Y4">
        <v>0.396076679229736</v>
      </c>
      <c r="Z4">
        <v>0.7</v>
      </c>
      <c r="AA4">
        <v>0.9</v>
      </c>
      <c r="AB4">
        <v>0.5625</v>
      </c>
      <c r="AC4">
        <v>0.692307692307692</v>
      </c>
      <c r="AD4">
        <v>0.1</v>
      </c>
      <c r="AE4">
        <v>0.2</v>
      </c>
    </row>
    <row r="5" spans="1:31">
      <c r="A5" s="5">
        <v>3</v>
      </c>
      <c r="B5">
        <v>17</v>
      </c>
      <c r="C5">
        <v>3</v>
      </c>
      <c r="D5">
        <v>10</v>
      </c>
      <c r="E5">
        <v>10</v>
      </c>
      <c r="F5">
        <v>10</v>
      </c>
      <c r="G5">
        <v>0</v>
      </c>
      <c r="H5">
        <v>7</v>
      </c>
      <c r="I5">
        <v>3</v>
      </c>
      <c r="J5">
        <v>0.85</v>
      </c>
      <c r="K5">
        <v>5.85375022888184</v>
      </c>
      <c r="L5">
        <v>1.19105339050293</v>
      </c>
      <c r="M5">
        <v>0.674943923950195</v>
      </c>
      <c r="N5">
        <v>4.94062995910645</v>
      </c>
      <c r="O5">
        <v>5</v>
      </c>
      <c r="P5">
        <v>5</v>
      </c>
      <c r="Q5">
        <v>14</v>
      </c>
      <c r="R5" s="15">
        <v>0.3571</v>
      </c>
      <c r="S5" s="15">
        <f t="shared" si="0"/>
        <v>0.5</v>
      </c>
      <c r="T5">
        <v>3.20964241027832</v>
      </c>
      <c r="U5">
        <v>2.90623354911804</v>
      </c>
      <c r="V5">
        <v>2.83291578292847</v>
      </c>
      <c r="W5">
        <v>0.0733177661895752</v>
      </c>
      <c r="X5">
        <v>0.376726627349854</v>
      </c>
      <c r="Y5">
        <v>0.376726627349854</v>
      </c>
      <c r="Z5">
        <v>0.5</v>
      </c>
      <c r="AA5">
        <v>0.9</v>
      </c>
      <c r="AB5">
        <v>0.642857142857143</v>
      </c>
      <c r="AC5">
        <v>0.75</v>
      </c>
      <c r="AD5">
        <v>0.1</v>
      </c>
      <c r="AE5">
        <v>0.4</v>
      </c>
    </row>
    <row r="6" spans="1:31">
      <c r="A6" s="5">
        <v>4</v>
      </c>
      <c r="B6">
        <v>18</v>
      </c>
      <c r="C6">
        <v>2</v>
      </c>
      <c r="D6">
        <v>10</v>
      </c>
      <c r="E6">
        <v>10</v>
      </c>
      <c r="F6">
        <v>10</v>
      </c>
      <c r="G6">
        <v>0</v>
      </c>
      <c r="H6">
        <v>8</v>
      </c>
      <c r="I6">
        <v>2</v>
      </c>
      <c r="J6">
        <v>0.9</v>
      </c>
      <c r="K6">
        <v>6.64651870727539</v>
      </c>
      <c r="L6">
        <v>1.76815605163574</v>
      </c>
      <c r="M6">
        <v>1.73186683654785</v>
      </c>
      <c r="N6">
        <v>5.91652679443359</v>
      </c>
      <c r="O6">
        <v>6</v>
      </c>
      <c r="P6">
        <v>6</v>
      </c>
      <c r="Q6">
        <v>15</v>
      </c>
      <c r="R6" s="15">
        <v>0.4</v>
      </c>
      <c r="S6" s="15">
        <f t="shared" si="0"/>
        <v>0.6</v>
      </c>
      <c r="T6">
        <v>3.24323081970215</v>
      </c>
      <c r="U6">
        <v>2.9600522518158</v>
      </c>
      <c r="V6">
        <v>2.89533853530884</v>
      </c>
      <c r="W6">
        <v>0.064713716506958</v>
      </c>
      <c r="X6">
        <v>0.34789228439331</v>
      </c>
      <c r="Y6">
        <v>0.34789228439331</v>
      </c>
      <c r="Z6">
        <v>0.6</v>
      </c>
      <c r="AA6">
        <v>0.9</v>
      </c>
      <c r="AB6">
        <v>0.6</v>
      </c>
      <c r="AC6">
        <v>0.72</v>
      </c>
      <c r="AD6">
        <v>0.1</v>
      </c>
      <c r="AE6">
        <v>0.3</v>
      </c>
    </row>
    <row r="7" spans="1:31">
      <c r="A7" s="5">
        <v>5</v>
      </c>
      <c r="B7">
        <v>18</v>
      </c>
      <c r="C7">
        <v>2</v>
      </c>
      <c r="D7">
        <v>10</v>
      </c>
      <c r="E7">
        <v>10</v>
      </c>
      <c r="F7">
        <v>10</v>
      </c>
      <c r="G7">
        <v>0</v>
      </c>
      <c r="H7">
        <v>8</v>
      </c>
      <c r="I7">
        <v>2</v>
      </c>
      <c r="J7">
        <v>0.9</v>
      </c>
      <c r="K7">
        <v>7.90730667114258</v>
      </c>
      <c r="L7">
        <v>1.90764045715332</v>
      </c>
      <c r="M7">
        <v>1.54693603515625</v>
      </c>
      <c r="N7">
        <v>5.696044921875</v>
      </c>
      <c r="O7">
        <v>6</v>
      </c>
      <c r="P7">
        <v>6</v>
      </c>
      <c r="Q7">
        <v>15</v>
      </c>
      <c r="R7" s="15">
        <v>0.4</v>
      </c>
      <c r="S7" s="15">
        <f t="shared" si="0"/>
        <v>0.6</v>
      </c>
      <c r="T7">
        <v>3.73896026611328</v>
      </c>
      <c r="U7">
        <v>3.47512936592102</v>
      </c>
      <c r="V7">
        <v>3.30228805541992</v>
      </c>
      <c r="W7">
        <v>0.172841310501099</v>
      </c>
      <c r="X7">
        <v>0.436672210693359</v>
      </c>
      <c r="Y7">
        <v>0.436672210693359</v>
      </c>
      <c r="Z7">
        <v>0.6</v>
      </c>
      <c r="AA7">
        <v>0.9</v>
      </c>
      <c r="AB7">
        <v>0.6</v>
      </c>
      <c r="AC7">
        <v>0.72</v>
      </c>
      <c r="AD7">
        <v>0.1</v>
      </c>
      <c r="AE7">
        <v>0.3</v>
      </c>
    </row>
    <row r="8" spans="1:31">
      <c r="A8" s="5">
        <v>6</v>
      </c>
      <c r="B8">
        <v>17</v>
      </c>
      <c r="C8">
        <v>3</v>
      </c>
      <c r="D8">
        <v>10</v>
      </c>
      <c r="E8">
        <v>10</v>
      </c>
      <c r="F8">
        <v>10</v>
      </c>
      <c r="G8">
        <v>0</v>
      </c>
      <c r="H8">
        <v>7</v>
      </c>
      <c r="I8">
        <v>3</v>
      </c>
      <c r="J8">
        <v>0.85</v>
      </c>
      <c r="K8">
        <v>6.83151435852051</v>
      </c>
      <c r="L8">
        <v>1.14677047729492</v>
      </c>
      <c r="M8">
        <v>0.821332931518555</v>
      </c>
      <c r="N8">
        <v>7.0362663269043</v>
      </c>
      <c r="O8">
        <v>6</v>
      </c>
      <c r="P8">
        <v>6</v>
      </c>
      <c r="Q8">
        <v>14</v>
      </c>
      <c r="R8" s="15">
        <v>0.4286</v>
      </c>
      <c r="S8" s="15">
        <f t="shared" si="0"/>
        <v>0.6</v>
      </c>
      <c r="T8">
        <v>3.41982650756836</v>
      </c>
      <c r="U8">
        <v>3.0302300453186</v>
      </c>
      <c r="V8">
        <v>3.04015779495239</v>
      </c>
      <c r="W8">
        <v>0.00992774963378906</v>
      </c>
      <c r="X8">
        <v>0.379668712615967</v>
      </c>
      <c r="Y8">
        <v>0.379668712615967</v>
      </c>
      <c r="Z8">
        <v>0.6</v>
      </c>
      <c r="AA8">
        <v>0.8</v>
      </c>
      <c r="AB8">
        <v>0.571428571428571</v>
      </c>
      <c r="AC8">
        <v>0.666666666666667</v>
      </c>
      <c r="AD8">
        <v>0.2</v>
      </c>
      <c r="AE8">
        <v>0.2</v>
      </c>
    </row>
    <row r="9" spans="1:31">
      <c r="A9" s="5">
        <v>7</v>
      </c>
      <c r="B9">
        <v>17</v>
      </c>
      <c r="C9">
        <v>3</v>
      </c>
      <c r="D9">
        <v>10</v>
      </c>
      <c r="E9">
        <v>10</v>
      </c>
      <c r="F9">
        <v>10</v>
      </c>
      <c r="G9">
        <v>0</v>
      </c>
      <c r="H9">
        <v>7</v>
      </c>
      <c r="I9">
        <v>3</v>
      </c>
      <c r="J9">
        <v>0.85</v>
      </c>
      <c r="K9">
        <v>6.0123176574707</v>
      </c>
      <c r="L9">
        <v>1.34359741210937</v>
      </c>
      <c r="M9">
        <v>1.06707000732422</v>
      </c>
      <c r="N9">
        <v>5.74783706665039</v>
      </c>
      <c r="O9">
        <v>7</v>
      </c>
      <c r="P9">
        <v>7</v>
      </c>
      <c r="Q9">
        <v>16</v>
      </c>
      <c r="R9" s="15">
        <v>0.4375</v>
      </c>
      <c r="S9" s="15">
        <f t="shared" si="0"/>
        <v>0.7</v>
      </c>
      <c r="T9">
        <v>3.01629066467285</v>
      </c>
      <c r="U9">
        <v>2.70718932151794</v>
      </c>
      <c r="V9">
        <v>2.66651511192322</v>
      </c>
      <c r="W9">
        <v>0.0406742095947266</v>
      </c>
      <c r="X9">
        <v>0.349775552749634</v>
      </c>
      <c r="Y9">
        <v>0.349775552749634</v>
      </c>
      <c r="Z9">
        <v>0.7</v>
      </c>
      <c r="AA9">
        <v>0.9</v>
      </c>
      <c r="AB9">
        <v>0.5625</v>
      </c>
      <c r="AC9">
        <v>0.692307692307692</v>
      </c>
      <c r="AD9">
        <v>0.1</v>
      </c>
      <c r="AE9">
        <v>0.2</v>
      </c>
    </row>
    <row r="10" spans="1:31">
      <c r="A10" s="5">
        <v>8</v>
      </c>
      <c r="B10">
        <v>18</v>
      </c>
      <c r="C10">
        <v>2</v>
      </c>
      <c r="D10">
        <v>10</v>
      </c>
      <c r="E10">
        <v>10</v>
      </c>
      <c r="F10">
        <v>10</v>
      </c>
      <c r="G10">
        <v>0</v>
      </c>
      <c r="H10">
        <v>8</v>
      </c>
      <c r="I10">
        <v>2</v>
      </c>
      <c r="J10">
        <v>0.9</v>
      </c>
      <c r="K10">
        <v>8.4647102355957</v>
      </c>
      <c r="L10">
        <v>2.99497032165527</v>
      </c>
      <c r="M10">
        <v>2.69119644165039</v>
      </c>
      <c r="N10">
        <v>5.31829261779785</v>
      </c>
      <c r="O10">
        <v>3</v>
      </c>
      <c r="P10">
        <v>3</v>
      </c>
      <c r="Q10">
        <v>13</v>
      </c>
      <c r="R10" s="15">
        <v>0.2308</v>
      </c>
      <c r="S10" s="15">
        <f t="shared" si="0"/>
        <v>0.3</v>
      </c>
      <c r="T10">
        <v>3.73464393615723</v>
      </c>
      <c r="U10">
        <v>3.51974487304687</v>
      </c>
      <c r="V10">
        <v>3.25290822982788</v>
      </c>
      <c r="W10">
        <v>0.266836643218994</v>
      </c>
      <c r="X10">
        <v>0.481735706329346</v>
      </c>
      <c r="Y10">
        <v>0.481735706329346</v>
      </c>
      <c r="Z10">
        <v>0.3</v>
      </c>
      <c r="AA10">
        <v>1</v>
      </c>
      <c r="AB10">
        <v>0.769230769230769</v>
      </c>
      <c r="AC10">
        <v>0.869565217391304</v>
      </c>
      <c r="AD10">
        <v>0</v>
      </c>
      <c r="AE10">
        <v>0.7</v>
      </c>
    </row>
    <row r="11" spans="1:31">
      <c r="A11" s="5">
        <v>9</v>
      </c>
      <c r="B11">
        <v>17</v>
      </c>
      <c r="C11">
        <v>3</v>
      </c>
      <c r="D11">
        <v>10</v>
      </c>
      <c r="E11">
        <v>10</v>
      </c>
      <c r="F11">
        <v>10</v>
      </c>
      <c r="G11">
        <v>0</v>
      </c>
      <c r="H11">
        <v>7</v>
      </c>
      <c r="I11">
        <v>3</v>
      </c>
      <c r="J11">
        <v>0.85</v>
      </c>
      <c r="K11">
        <v>6.53900337219238</v>
      </c>
      <c r="L11">
        <v>1.25845336914062</v>
      </c>
      <c r="M11">
        <v>0.709737777709961</v>
      </c>
      <c r="N11">
        <v>5.7145824432373</v>
      </c>
      <c r="O11">
        <v>5</v>
      </c>
      <c r="P11">
        <v>5</v>
      </c>
      <c r="Q11">
        <v>15</v>
      </c>
      <c r="R11" s="15">
        <v>0.3333</v>
      </c>
      <c r="S11" s="15">
        <f t="shared" si="0"/>
        <v>0.5</v>
      </c>
      <c r="T11">
        <v>3.20004653930664</v>
      </c>
      <c r="U11">
        <v>2.88882875442505</v>
      </c>
      <c r="V11">
        <v>2.80998182296753</v>
      </c>
      <c r="W11">
        <v>0.0788469314575195</v>
      </c>
      <c r="X11">
        <v>0.390064716339111</v>
      </c>
      <c r="Y11">
        <v>0.390064716339111</v>
      </c>
      <c r="Z11">
        <v>0.5</v>
      </c>
      <c r="AA11">
        <v>1</v>
      </c>
      <c r="AB11">
        <v>0.666666666666667</v>
      </c>
      <c r="AC11">
        <v>0.8</v>
      </c>
      <c r="AD11">
        <v>0</v>
      </c>
      <c r="AE11">
        <v>0.5</v>
      </c>
    </row>
    <row r="12" spans="1:31">
      <c r="A12" s="5">
        <v>10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>
        <v>7.72553634643555</v>
      </c>
      <c r="L12">
        <v>1.43349266052246</v>
      </c>
      <c r="M12">
        <v>0.988012313842773</v>
      </c>
      <c r="N12">
        <v>5.63763999938965</v>
      </c>
      <c r="O12">
        <v>6</v>
      </c>
      <c r="P12">
        <v>6</v>
      </c>
      <c r="Q12">
        <v>16</v>
      </c>
      <c r="R12" s="15">
        <v>0.375</v>
      </c>
      <c r="S12" s="15">
        <f t="shared" si="0"/>
        <v>0.6</v>
      </c>
      <c r="T12">
        <v>4.04101181030273</v>
      </c>
      <c r="U12">
        <v>3.72482323646545</v>
      </c>
      <c r="V12">
        <v>3.54834985733032</v>
      </c>
      <c r="W12">
        <v>0.176473379135132</v>
      </c>
      <c r="X12">
        <v>0.492661952972412</v>
      </c>
      <c r="Y12">
        <v>0.492661952972412</v>
      </c>
      <c r="Z12">
        <v>0.6</v>
      </c>
      <c r="AA12">
        <v>1</v>
      </c>
      <c r="AB12">
        <v>0.625</v>
      </c>
      <c r="AC12">
        <v>0.769230769230769</v>
      </c>
      <c r="AD12">
        <v>0</v>
      </c>
      <c r="AE12">
        <v>0.4</v>
      </c>
    </row>
    <row r="13" spans="1:31">
      <c r="A13" s="5">
        <v>11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>
        <v>6.78566932678223</v>
      </c>
      <c r="L13">
        <v>1.0232105255127</v>
      </c>
      <c r="M13">
        <v>0.788984298706055</v>
      </c>
      <c r="N13">
        <v>6.03194808959961</v>
      </c>
      <c r="O13">
        <v>6</v>
      </c>
      <c r="P13">
        <v>6</v>
      </c>
      <c r="Q13">
        <v>14</v>
      </c>
      <c r="R13" s="15">
        <v>0.4286</v>
      </c>
      <c r="S13" s="15">
        <f t="shared" si="0"/>
        <v>0.6</v>
      </c>
      <c r="T13">
        <v>3.36816215515137</v>
      </c>
      <c r="U13">
        <v>3.07924389839172</v>
      </c>
      <c r="V13">
        <v>3.0114803314209</v>
      </c>
      <c r="W13">
        <v>0.0677635669708252</v>
      </c>
      <c r="X13">
        <v>0.356681823730469</v>
      </c>
      <c r="Y13">
        <v>0.356681823730469</v>
      </c>
      <c r="Z13">
        <v>0.6</v>
      </c>
      <c r="AA13">
        <v>0.8</v>
      </c>
      <c r="AB13">
        <v>0.571428571428571</v>
      </c>
      <c r="AC13">
        <v>0.666666666666667</v>
      </c>
      <c r="AD13">
        <v>0.2</v>
      </c>
      <c r="AE13">
        <v>0.2</v>
      </c>
    </row>
    <row r="14" spans="1:31">
      <c r="A14" s="5">
        <v>12</v>
      </c>
      <c r="B14">
        <v>19</v>
      </c>
      <c r="C14">
        <v>1</v>
      </c>
      <c r="D14">
        <v>10</v>
      </c>
      <c r="E14">
        <v>10</v>
      </c>
      <c r="F14">
        <v>10</v>
      </c>
      <c r="G14">
        <v>0</v>
      </c>
      <c r="H14">
        <v>9</v>
      </c>
      <c r="I14">
        <v>1</v>
      </c>
      <c r="J14">
        <v>0.95</v>
      </c>
      <c r="K14">
        <v>10.6145267486572</v>
      </c>
      <c r="L14">
        <v>0.670864105224609</v>
      </c>
      <c r="M14">
        <v>0.574762344360352</v>
      </c>
      <c r="N14">
        <v>10.087516784668</v>
      </c>
      <c r="O14">
        <v>9</v>
      </c>
      <c r="P14">
        <v>9</v>
      </c>
      <c r="Q14">
        <v>19</v>
      </c>
      <c r="R14" s="15">
        <v>0.4737</v>
      </c>
      <c r="S14" s="15">
        <f t="shared" si="0"/>
        <v>0.9</v>
      </c>
      <c r="T14">
        <v>4.63347625732422</v>
      </c>
      <c r="U14">
        <v>4.21989345550537</v>
      </c>
      <c r="V14">
        <v>4.17025804519653</v>
      </c>
      <c r="W14">
        <v>0.0496354103088379</v>
      </c>
      <c r="X14">
        <v>0.463218212127685</v>
      </c>
      <c r="Y14">
        <v>0.463218212127685</v>
      </c>
      <c r="Z14">
        <v>0.9</v>
      </c>
      <c r="AA14">
        <v>1</v>
      </c>
      <c r="AB14">
        <v>0.526315789473684</v>
      </c>
      <c r="AC14">
        <v>0.689655172413793</v>
      </c>
      <c r="AD14">
        <v>0</v>
      </c>
      <c r="AE14">
        <v>0.1</v>
      </c>
    </row>
    <row r="15" spans="1:31">
      <c r="A15" s="5">
        <v>13</v>
      </c>
      <c r="B15">
        <v>16</v>
      </c>
      <c r="C15">
        <v>4</v>
      </c>
      <c r="D15">
        <v>10</v>
      </c>
      <c r="E15">
        <v>10</v>
      </c>
      <c r="F15">
        <v>9</v>
      </c>
      <c r="G15">
        <v>1</v>
      </c>
      <c r="H15">
        <v>7</v>
      </c>
      <c r="I15">
        <v>3</v>
      </c>
      <c r="J15">
        <v>0.8</v>
      </c>
      <c r="K15">
        <v>5.7562141418457</v>
      </c>
      <c r="L15">
        <v>0.863786697387695</v>
      </c>
      <c r="M15">
        <v>0.732816696166992</v>
      </c>
      <c r="N15">
        <v>6.55263328552246</v>
      </c>
      <c r="O15">
        <v>6</v>
      </c>
      <c r="P15">
        <v>6</v>
      </c>
      <c r="Q15">
        <v>13</v>
      </c>
      <c r="R15" s="15">
        <v>0.4615</v>
      </c>
      <c r="S15" s="15">
        <f t="shared" si="0"/>
        <v>0.6</v>
      </c>
      <c r="T15">
        <v>3.18726921081543</v>
      </c>
      <c r="U15">
        <v>2.81767702102661</v>
      </c>
      <c r="V15">
        <v>2.90220069885254</v>
      </c>
      <c r="W15">
        <v>0.0845236778259277</v>
      </c>
      <c r="X15">
        <v>0.285068511962891</v>
      </c>
      <c r="Y15">
        <v>0.285068511962891</v>
      </c>
      <c r="Z15">
        <v>0.6</v>
      </c>
      <c r="AA15">
        <v>0.7</v>
      </c>
      <c r="AB15">
        <v>0.538461538461538</v>
      </c>
      <c r="AC15">
        <v>0.608695652173913</v>
      </c>
      <c r="AD15">
        <v>0.3</v>
      </c>
      <c r="AE15">
        <v>0.1</v>
      </c>
    </row>
    <row r="16" spans="1:31">
      <c r="A16" s="5">
        <v>14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>
        <v>10.0921478271484</v>
      </c>
      <c r="L16">
        <v>1.65734672546387</v>
      </c>
      <c r="M16">
        <v>1.5528678894043</v>
      </c>
      <c r="N16">
        <v>8.32724761962891</v>
      </c>
      <c r="O16">
        <v>7</v>
      </c>
      <c r="P16">
        <v>7</v>
      </c>
      <c r="Q16">
        <v>17</v>
      </c>
      <c r="R16" s="15">
        <v>0.4118</v>
      </c>
      <c r="S16" s="15">
        <f t="shared" si="0"/>
        <v>0.7</v>
      </c>
      <c r="T16">
        <v>3.50043296813965</v>
      </c>
      <c r="U16">
        <v>3.26690196990967</v>
      </c>
      <c r="V16">
        <v>3.13181495666504</v>
      </c>
      <c r="W16">
        <v>0.135087013244629</v>
      </c>
      <c r="X16">
        <v>0.368618011474609</v>
      </c>
      <c r="Y16">
        <v>0.368618011474609</v>
      </c>
      <c r="Z16">
        <v>0.7</v>
      </c>
      <c r="AA16">
        <v>1</v>
      </c>
      <c r="AB16">
        <v>0.588235294117647</v>
      </c>
      <c r="AC16">
        <v>0.740740740740741</v>
      </c>
      <c r="AD16">
        <v>0</v>
      </c>
      <c r="AE16">
        <v>0.3</v>
      </c>
    </row>
    <row r="17" spans="1:31">
      <c r="A17" s="5">
        <v>15</v>
      </c>
      <c r="B17">
        <v>17</v>
      </c>
      <c r="C17">
        <v>3</v>
      </c>
      <c r="D17">
        <v>10</v>
      </c>
      <c r="E17">
        <v>10</v>
      </c>
      <c r="F17">
        <v>10</v>
      </c>
      <c r="G17">
        <v>0</v>
      </c>
      <c r="H17">
        <v>7</v>
      </c>
      <c r="I17">
        <v>3</v>
      </c>
      <c r="J17">
        <v>0.85</v>
      </c>
      <c r="K17">
        <v>5.70360946655273</v>
      </c>
      <c r="L17">
        <v>0.873838424682617</v>
      </c>
      <c r="M17">
        <v>0.753240585327148</v>
      </c>
      <c r="N17">
        <v>6.49769020080566</v>
      </c>
      <c r="O17">
        <v>6</v>
      </c>
      <c r="P17">
        <v>6</v>
      </c>
      <c r="Q17">
        <v>14</v>
      </c>
      <c r="R17" s="15">
        <v>0.4286</v>
      </c>
      <c r="S17" s="15">
        <f t="shared" si="0"/>
        <v>0.6</v>
      </c>
      <c r="T17">
        <v>3.61505126953125</v>
      </c>
      <c r="U17">
        <v>3.20449781417847</v>
      </c>
      <c r="V17">
        <v>3.25379037857056</v>
      </c>
      <c r="W17">
        <v>0.0492925643920898</v>
      </c>
      <c r="X17">
        <v>0.361260890960693</v>
      </c>
      <c r="Y17">
        <v>0.361260890960693</v>
      </c>
      <c r="Z17">
        <v>0.6</v>
      </c>
      <c r="AA17">
        <v>0.8</v>
      </c>
      <c r="AB17">
        <v>0.571428571428571</v>
      </c>
      <c r="AC17">
        <v>0.666666666666667</v>
      </c>
      <c r="AD17">
        <v>0.2</v>
      </c>
      <c r="AE17">
        <v>0.2</v>
      </c>
    </row>
    <row r="18" spans="1:31">
      <c r="A18" s="5">
        <v>16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>
        <v>10.8333683013916</v>
      </c>
      <c r="L18">
        <v>0.657564163208008</v>
      </c>
      <c r="M18">
        <v>0.505702972412109</v>
      </c>
      <c r="N18">
        <v>9.78784370422363</v>
      </c>
      <c r="O18">
        <v>7</v>
      </c>
      <c r="P18">
        <v>7</v>
      </c>
      <c r="Q18">
        <v>17</v>
      </c>
      <c r="R18" s="15">
        <v>0.4118</v>
      </c>
      <c r="S18" s="15">
        <f t="shared" si="0"/>
        <v>0.7</v>
      </c>
      <c r="T18">
        <v>4.57226943969727</v>
      </c>
      <c r="U18">
        <v>4.18453979492187</v>
      </c>
      <c r="V18">
        <v>4.08214998245239</v>
      </c>
      <c r="W18">
        <v>0.102389812469482</v>
      </c>
      <c r="X18">
        <v>0.490119457244873</v>
      </c>
      <c r="Y18">
        <v>0.490119457244873</v>
      </c>
      <c r="Z18">
        <v>0.7</v>
      </c>
      <c r="AA18">
        <v>1</v>
      </c>
      <c r="AB18">
        <v>0.588235294117647</v>
      </c>
      <c r="AC18">
        <v>0.740740740740741</v>
      </c>
      <c r="AD18">
        <v>0</v>
      </c>
      <c r="AE18">
        <v>0.3</v>
      </c>
    </row>
    <row r="19" spans="1:31">
      <c r="A19" s="5">
        <v>17</v>
      </c>
      <c r="B19">
        <v>16</v>
      </c>
      <c r="C19">
        <v>4</v>
      </c>
      <c r="D19">
        <v>10</v>
      </c>
      <c r="E19">
        <v>10</v>
      </c>
      <c r="F19">
        <v>10</v>
      </c>
      <c r="G19">
        <v>0</v>
      </c>
      <c r="H19">
        <v>6</v>
      </c>
      <c r="I19">
        <v>4</v>
      </c>
      <c r="J19">
        <v>0.8</v>
      </c>
      <c r="K19">
        <v>6.62918663024902</v>
      </c>
      <c r="L19">
        <v>1.7640323638916</v>
      </c>
      <c r="M19">
        <v>0.7838134765625</v>
      </c>
      <c r="N19">
        <v>5.65805053710937</v>
      </c>
      <c r="O19">
        <v>5</v>
      </c>
      <c r="P19">
        <v>5</v>
      </c>
      <c r="Q19">
        <v>15</v>
      </c>
      <c r="R19" s="15">
        <v>0.3333</v>
      </c>
      <c r="S19" s="15">
        <f t="shared" si="0"/>
        <v>0.5</v>
      </c>
      <c r="T19">
        <v>3.02310943603516</v>
      </c>
      <c r="U19">
        <v>2.70834422111511</v>
      </c>
      <c r="V19">
        <v>2.61939764022827</v>
      </c>
      <c r="W19">
        <v>0.0889465808868408</v>
      </c>
      <c r="X19">
        <v>0.403711795806885</v>
      </c>
      <c r="Y19">
        <v>0.403711795806885</v>
      </c>
      <c r="Z19">
        <v>0.5</v>
      </c>
      <c r="AA19">
        <v>1</v>
      </c>
      <c r="AB19">
        <v>0.666666666666667</v>
      </c>
      <c r="AC19">
        <v>0.8</v>
      </c>
      <c r="AD19">
        <v>0</v>
      </c>
      <c r="AE19">
        <v>0.5</v>
      </c>
    </row>
    <row r="20" spans="1:31">
      <c r="A20" s="5">
        <v>18</v>
      </c>
      <c r="B20">
        <v>17</v>
      </c>
      <c r="C20">
        <v>3</v>
      </c>
      <c r="D20">
        <v>10</v>
      </c>
      <c r="E20">
        <v>10</v>
      </c>
      <c r="F20">
        <v>9</v>
      </c>
      <c r="G20">
        <v>1</v>
      </c>
      <c r="H20">
        <v>8</v>
      </c>
      <c r="I20">
        <v>2</v>
      </c>
      <c r="J20">
        <v>0.85</v>
      </c>
      <c r="K20">
        <v>9.04955291748047</v>
      </c>
      <c r="L20">
        <v>1.21954345703125</v>
      </c>
      <c r="M20">
        <v>0.910530090332031</v>
      </c>
      <c r="N20">
        <v>8.24246215820312</v>
      </c>
      <c r="O20">
        <v>6</v>
      </c>
      <c r="P20">
        <v>6</v>
      </c>
      <c r="Q20">
        <v>15</v>
      </c>
      <c r="R20" s="15">
        <v>0.4</v>
      </c>
      <c r="S20" s="15">
        <f t="shared" si="0"/>
        <v>0.6</v>
      </c>
      <c r="T20">
        <v>3.25093460083008</v>
      </c>
      <c r="U20">
        <v>2.92154550552368</v>
      </c>
      <c r="V20">
        <v>2.91307401657104</v>
      </c>
      <c r="W20">
        <v>0.00847148895263672</v>
      </c>
      <c r="X20">
        <v>0.337860584259033</v>
      </c>
      <c r="Y20">
        <v>0.337860584259033</v>
      </c>
      <c r="Z20">
        <v>0.6</v>
      </c>
      <c r="AA20">
        <v>0.9</v>
      </c>
      <c r="AB20">
        <v>0.6</v>
      </c>
      <c r="AC20">
        <v>0.72</v>
      </c>
      <c r="AD20">
        <v>0.1</v>
      </c>
      <c r="AE20">
        <v>0.3</v>
      </c>
    </row>
    <row r="21" spans="1:31">
      <c r="A21" s="5">
        <v>19</v>
      </c>
      <c r="B21">
        <v>16</v>
      </c>
      <c r="C21">
        <v>4</v>
      </c>
      <c r="D21">
        <v>10</v>
      </c>
      <c r="E21">
        <v>10</v>
      </c>
      <c r="F21">
        <v>8</v>
      </c>
      <c r="G21">
        <v>2</v>
      </c>
      <c r="H21">
        <v>8</v>
      </c>
      <c r="I21">
        <v>2</v>
      </c>
      <c r="J21">
        <v>0.8</v>
      </c>
      <c r="K21">
        <v>7.57284927368164</v>
      </c>
      <c r="L21">
        <v>2.06085205078125</v>
      </c>
      <c r="M21">
        <v>1.82548141479492</v>
      </c>
      <c r="N21">
        <v>5.71315765380859</v>
      </c>
      <c r="O21">
        <v>6</v>
      </c>
      <c r="P21">
        <v>6</v>
      </c>
      <c r="Q21">
        <v>14</v>
      </c>
      <c r="R21" s="15">
        <v>0.4286</v>
      </c>
      <c r="S21" s="15">
        <f t="shared" si="0"/>
        <v>0.6</v>
      </c>
      <c r="T21">
        <v>2.96800994873047</v>
      </c>
      <c r="U21">
        <v>2.70471739768982</v>
      </c>
      <c r="V21">
        <v>2.66504859924316</v>
      </c>
      <c r="W21">
        <v>0.0396687984466553</v>
      </c>
      <c r="X21">
        <v>0.302961349487305</v>
      </c>
      <c r="Y21">
        <v>0.302961349487305</v>
      </c>
      <c r="Z21">
        <v>0.6</v>
      </c>
      <c r="AA21">
        <v>0.8</v>
      </c>
      <c r="AB21">
        <v>0.571428571428571</v>
      </c>
      <c r="AC21">
        <v>0.666666666666667</v>
      </c>
      <c r="AD21">
        <v>0.2</v>
      </c>
      <c r="AE21">
        <v>0.2</v>
      </c>
    </row>
    <row r="22" spans="1:31">
      <c r="A22" s="5">
        <v>20</v>
      </c>
      <c r="B22">
        <v>16</v>
      </c>
      <c r="C22">
        <v>4</v>
      </c>
      <c r="D22">
        <v>10</v>
      </c>
      <c r="E22">
        <v>10</v>
      </c>
      <c r="F22">
        <v>10</v>
      </c>
      <c r="G22">
        <v>0</v>
      </c>
      <c r="H22">
        <v>6</v>
      </c>
      <c r="I22">
        <v>4</v>
      </c>
      <c r="J22">
        <v>0.8</v>
      </c>
      <c r="K22">
        <v>6.64585304260254</v>
      </c>
      <c r="L22">
        <v>2.73301124572754</v>
      </c>
      <c r="M22">
        <v>1.9593448638916</v>
      </c>
      <c r="N22">
        <v>4.58723258972168</v>
      </c>
      <c r="O22">
        <v>2</v>
      </c>
      <c r="P22">
        <v>2</v>
      </c>
      <c r="Q22">
        <v>11</v>
      </c>
      <c r="R22" s="15">
        <v>0.1818</v>
      </c>
      <c r="S22" s="15">
        <f t="shared" si="0"/>
        <v>0.2</v>
      </c>
      <c r="T22">
        <v>2.80521202087402</v>
      </c>
      <c r="U22">
        <v>2.58065009117126</v>
      </c>
      <c r="V22">
        <v>2.39172124862671</v>
      </c>
      <c r="W22">
        <v>0.188928842544556</v>
      </c>
      <c r="X22">
        <v>0.413490772247315</v>
      </c>
      <c r="Y22">
        <v>0.413490772247315</v>
      </c>
      <c r="Z22">
        <v>0.2</v>
      </c>
      <c r="AA22">
        <v>0.9</v>
      </c>
      <c r="AB22">
        <v>0.818181818181818</v>
      </c>
      <c r="AC22">
        <v>0.857142857142857</v>
      </c>
      <c r="AD22">
        <v>0.1</v>
      </c>
      <c r="AE22">
        <v>0.7</v>
      </c>
    </row>
    <row r="23" spans="1:31">
      <c r="A23" s="5">
        <v>21</v>
      </c>
      <c r="B23">
        <v>19</v>
      </c>
      <c r="C23">
        <v>1</v>
      </c>
      <c r="D23">
        <v>10</v>
      </c>
      <c r="E23">
        <v>10</v>
      </c>
      <c r="F23">
        <v>10</v>
      </c>
      <c r="G23">
        <v>0</v>
      </c>
      <c r="H23">
        <v>9</v>
      </c>
      <c r="I23">
        <v>1</v>
      </c>
      <c r="J23">
        <v>0.95</v>
      </c>
      <c r="K23">
        <v>9.37121963500977</v>
      </c>
      <c r="L23">
        <v>1.13102912902832</v>
      </c>
      <c r="M23">
        <v>1.03591918945312</v>
      </c>
      <c r="N23">
        <v>8.20464515686035</v>
      </c>
      <c r="O23">
        <v>5</v>
      </c>
      <c r="P23">
        <v>5</v>
      </c>
      <c r="Q23">
        <v>15</v>
      </c>
      <c r="R23" s="15">
        <v>0.3333</v>
      </c>
      <c r="S23" s="15">
        <f t="shared" si="0"/>
        <v>0.5</v>
      </c>
      <c r="T23">
        <v>3.33916091918945</v>
      </c>
      <c r="U23">
        <v>3.10058331489563</v>
      </c>
      <c r="V23">
        <v>2.9983983039856</v>
      </c>
      <c r="W23">
        <v>0.102185010910034</v>
      </c>
      <c r="X23">
        <v>0.340762615203857</v>
      </c>
      <c r="Y23">
        <v>0.340762615203857</v>
      </c>
      <c r="Z23">
        <v>0.5</v>
      </c>
      <c r="AA23">
        <v>1</v>
      </c>
      <c r="AB23">
        <v>0.666666666666667</v>
      </c>
      <c r="AC23">
        <v>0.8</v>
      </c>
      <c r="AD23">
        <v>0</v>
      </c>
      <c r="AE23">
        <v>0.5</v>
      </c>
    </row>
    <row r="24" spans="1:31">
      <c r="A24" s="5">
        <v>22</v>
      </c>
      <c r="B24">
        <v>19</v>
      </c>
      <c r="C24">
        <v>1</v>
      </c>
      <c r="D24">
        <v>10</v>
      </c>
      <c r="E24">
        <v>10</v>
      </c>
      <c r="F24">
        <v>10</v>
      </c>
      <c r="G24">
        <v>0</v>
      </c>
      <c r="H24">
        <v>9</v>
      </c>
      <c r="I24">
        <v>1</v>
      </c>
      <c r="J24">
        <v>0.95</v>
      </c>
      <c r="K24">
        <v>11.74973487854</v>
      </c>
      <c r="L24">
        <v>0.573421478271484</v>
      </c>
      <c r="M24">
        <v>0.409221649169922</v>
      </c>
      <c r="N24">
        <v>10.7761573791504</v>
      </c>
      <c r="O24">
        <v>8</v>
      </c>
      <c r="P24">
        <v>8</v>
      </c>
      <c r="Q24">
        <v>18</v>
      </c>
      <c r="R24" s="15">
        <v>0.4444</v>
      </c>
      <c r="S24" s="15">
        <f t="shared" si="0"/>
        <v>0.8</v>
      </c>
      <c r="T24">
        <v>5.33336067199707</v>
      </c>
      <c r="U24">
        <v>4.85945892333984</v>
      </c>
      <c r="V24">
        <v>4.77616167068481</v>
      </c>
      <c r="W24">
        <v>0.0832972526550293</v>
      </c>
      <c r="X24">
        <v>0.557199001312256</v>
      </c>
      <c r="Y24">
        <v>0.557199001312256</v>
      </c>
      <c r="Z24">
        <v>0.8</v>
      </c>
      <c r="AA24">
        <v>1</v>
      </c>
      <c r="AB24">
        <v>0.555555555555556</v>
      </c>
      <c r="AC24">
        <v>0.714285714285714</v>
      </c>
      <c r="AD24">
        <v>0</v>
      </c>
      <c r="AE24">
        <v>0.2</v>
      </c>
    </row>
    <row r="25" spans="1:31">
      <c r="A25" s="5">
        <v>23</v>
      </c>
      <c r="B25">
        <v>18</v>
      </c>
      <c r="C25">
        <v>2</v>
      </c>
      <c r="D25">
        <v>10</v>
      </c>
      <c r="E25">
        <v>10</v>
      </c>
      <c r="F25">
        <v>10</v>
      </c>
      <c r="G25">
        <v>0</v>
      </c>
      <c r="H25">
        <v>8</v>
      </c>
      <c r="I25">
        <v>2</v>
      </c>
      <c r="J25">
        <v>0.9</v>
      </c>
      <c r="K25">
        <v>7.68394088745117</v>
      </c>
      <c r="L25">
        <v>0.951251983642578</v>
      </c>
      <c r="M25">
        <v>0.62324333190918</v>
      </c>
      <c r="N25">
        <v>6.77580070495605</v>
      </c>
      <c r="O25">
        <v>7</v>
      </c>
      <c r="P25">
        <v>7</v>
      </c>
      <c r="Q25">
        <v>17</v>
      </c>
      <c r="R25" s="15">
        <v>0.4118</v>
      </c>
      <c r="S25" s="15">
        <f t="shared" si="0"/>
        <v>0.7</v>
      </c>
      <c r="T25">
        <v>3.90939521789551</v>
      </c>
      <c r="U25">
        <v>3.55533051490784</v>
      </c>
      <c r="V25">
        <v>3.47073864936829</v>
      </c>
      <c r="W25">
        <v>0.0845918655395508</v>
      </c>
      <c r="X25">
        <v>0.438656568527222</v>
      </c>
      <c r="Y25">
        <v>0.438656568527222</v>
      </c>
      <c r="Z25">
        <v>0.7</v>
      </c>
      <c r="AA25">
        <v>1</v>
      </c>
      <c r="AB25">
        <v>0.588235294117647</v>
      </c>
      <c r="AC25">
        <v>0.740740740740741</v>
      </c>
      <c r="AD25">
        <v>0</v>
      </c>
      <c r="AE25">
        <v>0.3</v>
      </c>
    </row>
    <row r="26" spans="1:31">
      <c r="A26" s="5">
        <v>24</v>
      </c>
      <c r="B26">
        <v>18</v>
      </c>
      <c r="C26">
        <v>2</v>
      </c>
      <c r="D26">
        <v>10</v>
      </c>
      <c r="E26">
        <v>10</v>
      </c>
      <c r="F26">
        <v>10</v>
      </c>
      <c r="G26">
        <v>0</v>
      </c>
      <c r="H26">
        <v>8</v>
      </c>
      <c r="I26">
        <v>2</v>
      </c>
      <c r="J26">
        <v>0.9</v>
      </c>
      <c r="K26">
        <v>8.30161476135254</v>
      </c>
      <c r="L26">
        <v>1.84811210632324</v>
      </c>
      <c r="M26">
        <v>1.42319869995117</v>
      </c>
      <c r="N26">
        <v>5.94230270385742</v>
      </c>
      <c r="O26">
        <v>6</v>
      </c>
      <c r="P26">
        <v>6</v>
      </c>
      <c r="Q26">
        <v>16</v>
      </c>
      <c r="R26" s="15">
        <v>0.375</v>
      </c>
      <c r="S26" s="15">
        <f t="shared" si="0"/>
        <v>0.6</v>
      </c>
      <c r="T26">
        <v>4.11506462097168</v>
      </c>
      <c r="U26">
        <v>3.8042676448822</v>
      </c>
      <c r="V26">
        <v>3.6045196056366</v>
      </c>
      <c r="W26">
        <v>0.199748039245605</v>
      </c>
      <c r="X26">
        <v>0.510545015335083</v>
      </c>
      <c r="Y26">
        <v>0.510545015335083</v>
      </c>
      <c r="Z26">
        <v>0.6</v>
      </c>
      <c r="AA26">
        <v>1</v>
      </c>
      <c r="AB26">
        <v>0.625</v>
      </c>
      <c r="AC26">
        <v>0.769230769230769</v>
      </c>
      <c r="AD26">
        <v>0</v>
      </c>
      <c r="AE26">
        <v>0.4</v>
      </c>
    </row>
    <row r="27" spans="1:31">
      <c r="A27" s="5">
        <v>25</v>
      </c>
      <c r="B27">
        <v>19</v>
      </c>
      <c r="C27">
        <v>1</v>
      </c>
      <c r="D27">
        <v>10</v>
      </c>
      <c r="E27">
        <v>10</v>
      </c>
      <c r="F27">
        <v>10</v>
      </c>
      <c r="G27">
        <v>0</v>
      </c>
      <c r="H27">
        <v>9</v>
      </c>
      <c r="I27">
        <v>1</v>
      </c>
      <c r="J27">
        <v>0.95</v>
      </c>
      <c r="K27">
        <v>9.71740341186523</v>
      </c>
      <c r="L27">
        <v>0.877573013305664</v>
      </c>
      <c r="M27">
        <v>0.802732467651367</v>
      </c>
      <c r="N27">
        <v>9.07360076904297</v>
      </c>
      <c r="O27">
        <v>6</v>
      </c>
      <c r="P27">
        <v>6</v>
      </c>
      <c r="Q27">
        <v>14</v>
      </c>
      <c r="R27" s="15">
        <v>0.4286</v>
      </c>
      <c r="S27" s="15">
        <f t="shared" si="0"/>
        <v>0.6</v>
      </c>
      <c r="T27">
        <v>3.86703491210937</v>
      </c>
      <c r="U27">
        <v>3.54284954071045</v>
      </c>
      <c r="V27">
        <v>3.47887563705444</v>
      </c>
      <c r="W27">
        <v>0.0639739036560059</v>
      </c>
      <c r="X27">
        <v>0.388159275054932</v>
      </c>
      <c r="Y27">
        <v>0.388159275054932</v>
      </c>
      <c r="Z27">
        <v>0.6</v>
      </c>
      <c r="AA27">
        <v>0.8</v>
      </c>
      <c r="AB27">
        <v>0.571428571428571</v>
      </c>
      <c r="AC27">
        <v>0.666666666666667</v>
      </c>
      <c r="AD27">
        <v>0.2</v>
      </c>
      <c r="AE27">
        <v>0.2</v>
      </c>
    </row>
    <row r="28" spans="1:31">
      <c r="A28" s="5">
        <v>26</v>
      </c>
      <c r="B28">
        <v>18</v>
      </c>
      <c r="C28">
        <v>2</v>
      </c>
      <c r="D28">
        <v>10</v>
      </c>
      <c r="E28">
        <v>10</v>
      </c>
      <c r="F28">
        <v>10</v>
      </c>
      <c r="G28">
        <v>0</v>
      </c>
      <c r="H28">
        <v>8</v>
      </c>
      <c r="I28">
        <v>2</v>
      </c>
      <c r="J28">
        <v>0.9</v>
      </c>
      <c r="K28">
        <v>7.20049858093262</v>
      </c>
      <c r="L28">
        <v>0.931381225585937</v>
      </c>
      <c r="M28">
        <v>0.624353408813477</v>
      </c>
      <c r="N28">
        <v>6.30125427246094</v>
      </c>
      <c r="O28">
        <v>6</v>
      </c>
      <c r="P28">
        <v>6</v>
      </c>
      <c r="Q28">
        <v>15</v>
      </c>
      <c r="R28" s="15">
        <v>0.4</v>
      </c>
      <c r="S28" s="15">
        <f t="shared" si="0"/>
        <v>0.6</v>
      </c>
      <c r="T28">
        <v>3.92199516296387</v>
      </c>
      <c r="U28">
        <v>3.57343816757202</v>
      </c>
      <c r="V28">
        <v>3.50098347663879</v>
      </c>
      <c r="W28">
        <v>0.0724546909332275</v>
      </c>
      <c r="X28">
        <v>0.421011686325073</v>
      </c>
      <c r="Y28">
        <v>0.421011686325073</v>
      </c>
      <c r="Z28">
        <v>0.6</v>
      </c>
      <c r="AA28">
        <v>0.9</v>
      </c>
      <c r="AB28">
        <v>0.6</v>
      </c>
      <c r="AC28">
        <v>0.72</v>
      </c>
      <c r="AD28">
        <v>0.1</v>
      </c>
      <c r="AE28">
        <v>0.3</v>
      </c>
    </row>
    <row r="29" spans="1:31">
      <c r="A29" s="5">
        <v>27</v>
      </c>
      <c r="B29">
        <v>19</v>
      </c>
      <c r="C29">
        <v>1</v>
      </c>
      <c r="D29">
        <v>10</v>
      </c>
      <c r="E29">
        <v>10</v>
      </c>
      <c r="F29">
        <v>10</v>
      </c>
      <c r="G29">
        <v>0</v>
      </c>
      <c r="H29">
        <v>9</v>
      </c>
      <c r="I29">
        <v>1</v>
      </c>
      <c r="J29">
        <v>0.95</v>
      </c>
      <c r="K29">
        <v>9.87063980102539</v>
      </c>
      <c r="L29">
        <v>1.08830070495605</v>
      </c>
      <c r="M29">
        <v>0.9857177734375</v>
      </c>
      <c r="N29">
        <v>8.73230743408203</v>
      </c>
      <c r="O29">
        <v>4</v>
      </c>
      <c r="P29">
        <v>4</v>
      </c>
      <c r="Q29">
        <v>11</v>
      </c>
      <c r="R29" s="15">
        <v>0.3636</v>
      </c>
      <c r="S29" s="15">
        <f t="shared" si="0"/>
        <v>0.4</v>
      </c>
      <c r="T29">
        <v>3.6193904876709</v>
      </c>
      <c r="U29">
        <v>3.3460590839386</v>
      </c>
      <c r="V29">
        <v>3.23822164535522</v>
      </c>
      <c r="W29">
        <v>0.107837438583374</v>
      </c>
      <c r="X29">
        <v>0.381168842315674</v>
      </c>
      <c r="Y29">
        <v>0.381168842315674</v>
      </c>
      <c r="Z29">
        <v>0.4</v>
      </c>
      <c r="AA29">
        <v>0.7</v>
      </c>
      <c r="AB29">
        <v>0.636363636363636</v>
      </c>
      <c r="AC29">
        <v>0.666666666666667</v>
      </c>
      <c r="AD29">
        <v>0.3</v>
      </c>
      <c r="AE29">
        <v>0.3</v>
      </c>
    </row>
    <row r="30" spans="1:31">
      <c r="A30" s="5">
        <v>28</v>
      </c>
      <c r="B30">
        <v>17</v>
      </c>
      <c r="C30">
        <v>3</v>
      </c>
      <c r="D30">
        <v>10</v>
      </c>
      <c r="E30">
        <v>10</v>
      </c>
      <c r="F30">
        <v>9</v>
      </c>
      <c r="G30">
        <v>1</v>
      </c>
      <c r="H30">
        <v>8</v>
      </c>
      <c r="I30">
        <v>2</v>
      </c>
      <c r="J30">
        <v>0.85</v>
      </c>
      <c r="K30">
        <v>7.65665245056152</v>
      </c>
      <c r="L30">
        <v>1.70526885986328</v>
      </c>
      <c r="M30">
        <v>1.47204208374023</v>
      </c>
      <c r="N30">
        <v>6.27309989929199</v>
      </c>
      <c r="O30">
        <v>4</v>
      </c>
      <c r="P30">
        <v>4</v>
      </c>
      <c r="Q30">
        <v>11</v>
      </c>
      <c r="R30" s="15">
        <v>0.3636</v>
      </c>
      <c r="S30" s="15">
        <f t="shared" si="0"/>
        <v>0.4</v>
      </c>
      <c r="T30">
        <v>2.46031761169434</v>
      </c>
      <c r="U30">
        <v>2.26619172096252</v>
      </c>
      <c r="V30">
        <v>2.19670438766479</v>
      </c>
      <c r="W30">
        <v>0.0694873332977295</v>
      </c>
      <c r="X30">
        <v>0.263613224029541</v>
      </c>
      <c r="Y30">
        <v>0.263613224029541</v>
      </c>
      <c r="Z30">
        <v>0.4</v>
      </c>
      <c r="AA30">
        <v>0.7</v>
      </c>
      <c r="AB30">
        <v>0.636363636363636</v>
      </c>
      <c r="AC30">
        <v>0.666666666666667</v>
      </c>
      <c r="AD30">
        <v>0.3</v>
      </c>
      <c r="AE30">
        <v>0.3</v>
      </c>
    </row>
    <row r="31" spans="1:31">
      <c r="A31" s="5">
        <v>29</v>
      </c>
      <c r="B31">
        <v>19</v>
      </c>
      <c r="C31">
        <v>1</v>
      </c>
      <c r="D31">
        <v>10</v>
      </c>
      <c r="E31">
        <v>10</v>
      </c>
      <c r="F31">
        <v>9</v>
      </c>
      <c r="G31">
        <v>1</v>
      </c>
      <c r="H31">
        <v>10</v>
      </c>
      <c r="I31">
        <v>0</v>
      </c>
      <c r="J31">
        <v>0.95</v>
      </c>
      <c r="K31">
        <v>9999</v>
      </c>
      <c r="L31">
        <v>0.903680801391602</v>
      </c>
      <c r="M31">
        <v>9999</v>
      </c>
      <c r="N31">
        <v>9999</v>
      </c>
      <c r="O31">
        <v>7</v>
      </c>
      <c r="P31">
        <v>7</v>
      </c>
      <c r="Q31">
        <v>16</v>
      </c>
      <c r="R31" s="15">
        <v>0.4375</v>
      </c>
      <c r="S31" s="15">
        <f t="shared" si="0"/>
        <v>0.7</v>
      </c>
      <c r="T31">
        <v>3.71269607543945</v>
      </c>
      <c r="U31">
        <v>3.435063123703</v>
      </c>
      <c r="V31">
        <v>3.38412094116211</v>
      </c>
      <c r="W31">
        <v>0.0509421825408935</v>
      </c>
      <c r="X31">
        <v>0.328575134277344</v>
      </c>
      <c r="Y31">
        <v>0.328575134277344</v>
      </c>
      <c r="Z31">
        <v>0.7</v>
      </c>
      <c r="AA31">
        <v>0.9</v>
      </c>
      <c r="AB31">
        <v>0.5625</v>
      </c>
      <c r="AC31">
        <v>0.692307692307692</v>
      </c>
      <c r="AD31">
        <v>0.1</v>
      </c>
      <c r="AE31">
        <v>0.2</v>
      </c>
    </row>
    <row r="32" spans="1:31">
      <c r="A32" s="5">
        <v>30</v>
      </c>
      <c r="B32">
        <v>19</v>
      </c>
      <c r="C32">
        <v>1</v>
      </c>
      <c r="D32">
        <v>10</v>
      </c>
      <c r="E32">
        <v>10</v>
      </c>
      <c r="F32">
        <v>10</v>
      </c>
      <c r="G32">
        <v>0</v>
      </c>
      <c r="H32">
        <v>9</v>
      </c>
      <c r="I32">
        <v>1</v>
      </c>
      <c r="J32">
        <v>0.95</v>
      </c>
      <c r="K32">
        <v>10.2467727661133</v>
      </c>
      <c r="L32">
        <v>1.8103141784668</v>
      </c>
      <c r="M32">
        <v>1.67639350891113</v>
      </c>
      <c r="N32">
        <v>8.03465270996094</v>
      </c>
      <c r="O32">
        <v>7</v>
      </c>
      <c r="P32">
        <v>7</v>
      </c>
      <c r="Q32">
        <v>17</v>
      </c>
      <c r="R32" s="15">
        <v>0.4118</v>
      </c>
      <c r="S32" s="15">
        <f t="shared" si="0"/>
        <v>0.7</v>
      </c>
      <c r="T32">
        <v>4.02245140075684</v>
      </c>
      <c r="U32">
        <v>3.75803875923157</v>
      </c>
      <c r="V32">
        <v>3.57295179367065</v>
      </c>
      <c r="W32">
        <v>0.185086965560913</v>
      </c>
      <c r="X32">
        <v>0.449499607086182</v>
      </c>
      <c r="Y32">
        <v>0.449499607086182</v>
      </c>
      <c r="Z32">
        <v>0.7</v>
      </c>
      <c r="AA32">
        <v>1</v>
      </c>
      <c r="AB32">
        <v>0.588235294117647</v>
      </c>
      <c r="AC32">
        <v>0.740740740740741</v>
      </c>
      <c r="AD32">
        <v>0</v>
      </c>
      <c r="AE32">
        <v>0.3</v>
      </c>
    </row>
    <row r="33" spans="1:31">
      <c r="A33" s="5">
        <v>31</v>
      </c>
      <c r="B33">
        <v>19</v>
      </c>
      <c r="C33">
        <v>1</v>
      </c>
      <c r="D33">
        <v>10</v>
      </c>
      <c r="E33">
        <v>10</v>
      </c>
      <c r="F33">
        <v>10</v>
      </c>
      <c r="G33">
        <v>0</v>
      </c>
      <c r="H33">
        <v>9</v>
      </c>
      <c r="I33">
        <v>1</v>
      </c>
      <c r="J33">
        <v>0.95</v>
      </c>
      <c r="K33">
        <v>10.0325984954834</v>
      </c>
      <c r="L33">
        <v>0.792133331298828</v>
      </c>
      <c r="M33">
        <v>0.65953254699707</v>
      </c>
      <c r="N33">
        <v>8.94119644165039</v>
      </c>
      <c r="O33">
        <v>7</v>
      </c>
      <c r="P33">
        <v>7</v>
      </c>
      <c r="Q33">
        <v>16</v>
      </c>
      <c r="R33" s="15">
        <v>0.4375</v>
      </c>
      <c r="S33" s="15">
        <f t="shared" si="0"/>
        <v>0.7</v>
      </c>
      <c r="T33">
        <v>3.83601951599121</v>
      </c>
      <c r="U33">
        <v>3.54497194290161</v>
      </c>
      <c r="V33">
        <v>3.45013666152954</v>
      </c>
      <c r="W33">
        <v>0.0948352813720703</v>
      </c>
      <c r="X33">
        <v>0.38588285446167</v>
      </c>
      <c r="Y33">
        <v>0.38588285446167</v>
      </c>
      <c r="Z33">
        <v>0.7</v>
      </c>
      <c r="AA33">
        <v>0.9</v>
      </c>
      <c r="AB33">
        <v>0.5625</v>
      </c>
      <c r="AC33">
        <v>0.692307692307692</v>
      </c>
      <c r="AD33">
        <v>0.1</v>
      </c>
      <c r="AE33">
        <v>0.2</v>
      </c>
    </row>
    <row r="34" spans="1:31">
      <c r="A34" s="5">
        <v>32</v>
      </c>
      <c r="B34">
        <v>17</v>
      </c>
      <c r="C34">
        <v>3</v>
      </c>
      <c r="D34">
        <v>10</v>
      </c>
      <c r="E34">
        <v>10</v>
      </c>
      <c r="F34">
        <v>10</v>
      </c>
      <c r="G34">
        <v>0</v>
      </c>
      <c r="H34">
        <v>7</v>
      </c>
      <c r="I34">
        <v>3</v>
      </c>
      <c r="J34">
        <v>0.85</v>
      </c>
      <c r="K34">
        <v>7.00987815856934</v>
      </c>
      <c r="L34">
        <v>0.914091110229492</v>
      </c>
      <c r="M34">
        <v>0.548776626586914</v>
      </c>
      <c r="N34">
        <v>7.49055099487305</v>
      </c>
      <c r="O34">
        <v>6</v>
      </c>
      <c r="P34">
        <v>6</v>
      </c>
      <c r="Q34">
        <v>14</v>
      </c>
      <c r="R34" s="15">
        <v>0.4286</v>
      </c>
      <c r="S34" s="15">
        <f t="shared" si="0"/>
        <v>0.6</v>
      </c>
      <c r="T34">
        <v>3.73675918579102</v>
      </c>
      <c r="U34">
        <v>3.28605389595032</v>
      </c>
      <c r="V34">
        <v>3.31833338737488</v>
      </c>
      <c r="W34">
        <v>0.0322794914245605</v>
      </c>
      <c r="X34">
        <v>0.418425798416138</v>
      </c>
      <c r="Y34">
        <v>0.418425798416138</v>
      </c>
      <c r="Z34">
        <v>0.6</v>
      </c>
      <c r="AA34">
        <v>0.8</v>
      </c>
      <c r="AB34">
        <v>0.571428571428571</v>
      </c>
      <c r="AC34">
        <v>0.666666666666667</v>
      </c>
      <c r="AD34">
        <v>0.2</v>
      </c>
      <c r="AE34">
        <v>0.2</v>
      </c>
    </row>
    <row r="35" spans="1:31">
      <c r="A35" s="5">
        <v>33</v>
      </c>
      <c r="B35">
        <v>17</v>
      </c>
      <c r="C35">
        <v>3</v>
      </c>
      <c r="D35">
        <v>10</v>
      </c>
      <c r="E35">
        <v>10</v>
      </c>
      <c r="F35">
        <v>10</v>
      </c>
      <c r="G35">
        <v>0</v>
      </c>
      <c r="H35">
        <v>7</v>
      </c>
      <c r="I35">
        <v>3</v>
      </c>
      <c r="J35">
        <v>0.85</v>
      </c>
      <c r="K35">
        <v>5.81960868835449</v>
      </c>
      <c r="L35">
        <v>1.34465789794922</v>
      </c>
      <c r="M35">
        <v>0.934164047241211</v>
      </c>
      <c r="N35">
        <v>5.02447509765625</v>
      </c>
      <c r="O35">
        <v>5</v>
      </c>
      <c r="P35">
        <v>5</v>
      </c>
      <c r="Q35">
        <v>15</v>
      </c>
      <c r="R35" s="15">
        <v>0.3333</v>
      </c>
      <c r="S35" s="15">
        <f t="shared" si="0"/>
        <v>0.5</v>
      </c>
      <c r="T35">
        <v>3.2437686920166</v>
      </c>
      <c r="U35">
        <v>2.93474769592285</v>
      </c>
      <c r="V35">
        <v>2.86672186851501</v>
      </c>
      <c r="W35">
        <v>0.0680258274078369</v>
      </c>
      <c r="X35">
        <v>0.377046823501587</v>
      </c>
      <c r="Y35">
        <v>0.377046823501587</v>
      </c>
      <c r="Z35">
        <v>0.5</v>
      </c>
      <c r="AA35">
        <v>1</v>
      </c>
      <c r="AB35">
        <v>0.666666666666667</v>
      </c>
      <c r="AC35">
        <v>0.8</v>
      </c>
      <c r="AD35">
        <v>0</v>
      </c>
      <c r="AE35">
        <v>0.5</v>
      </c>
    </row>
    <row r="36" spans="1:31">
      <c r="A36" s="5">
        <v>34</v>
      </c>
      <c r="B36">
        <v>18</v>
      </c>
      <c r="C36">
        <v>2</v>
      </c>
      <c r="D36">
        <v>10</v>
      </c>
      <c r="E36">
        <v>10</v>
      </c>
      <c r="F36">
        <v>10</v>
      </c>
      <c r="G36">
        <v>0</v>
      </c>
      <c r="H36">
        <v>8</v>
      </c>
      <c r="I36">
        <v>2</v>
      </c>
      <c r="J36">
        <v>0.9</v>
      </c>
      <c r="K36">
        <v>7.79927825927734</v>
      </c>
      <c r="L36">
        <v>2.2674560546875</v>
      </c>
      <c r="M36">
        <v>2.07476615905762</v>
      </c>
      <c r="N36">
        <v>5.95134353637695</v>
      </c>
      <c r="O36">
        <v>7</v>
      </c>
      <c r="P36">
        <v>7</v>
      </c>
      <c r="Q36">
        <v>17</v>
      </c>
      <c r="R36" s="15">
        <v>0.4118</v>
      </c>
      <c r="S36" s="15">
        <f t="shared" si="0"/>
        <v>0.7</v>
      </c>
      <c r="T36">
        <v>3.13784217834473</v>
      </c>
      <c r="U36">
        <v>2.9325258731842</v>
      </c>
      <c r="V36">
        <v>2.76069188117981</v>
      </c>
      <c r="W36">
        <v>0.171833992004395</v>
      </c>
      <c r="X36">
        <v>0.377150297164917</v>
      </c>
      <c r="Y36">
        <v>0.377150297164917</v>
      </c>
      <c r="Z36">
        <v>0.7</v>
      </c>
      <c r="AA36">
        <v>1</v>
      </c>
      <c r="AB36">
        <v>0.588235294117647</v>
      </c>
      <c r="AC36">
        <v>0.740740740740741</v>
      </c>
      <c r="AD36">
        <v>0</v>
      </c>
      <c r="AE36">
        <v>0.3</v>
      </c>
    </row>
    <row r="37" spans="1:31">
      <c r="A37" s="5">
        <v>35</v>
      </c>
      <c r="B37">
        <v>19</v>
      </c>
      <c r="C37">
        <v>1</v>
      </c>
      <c r="D37">
        <v>10</v>
      </c>
      <c r="E37">
        <v>10</v>
      </c>
      <c r="F37">
        <v>10</v>
      </c>
      <c r="G37">
        <v>0</v>
      </c>
      <c r="H37">
        <v>9</v>
      </c>
      <c r="I37">
        <v>1</v>
      </c>
      <c r="J37">
        <v>0.95</v>
      </c>
      <c r="K37">
        <v>10.0861263275147</v>
      </c>
      <c r="L37">
        <v>1.25870513916016</v>
      </c>
      <c r="M37">
        <v>1.19042015075684</v>
      </c>
      <c r="N37">
        <v>9.12538146972656</v>
      </c>
      <c r="O37">
        <v>9</v>
      </c>
      <c r="P37">
        <v>9</v>
      </c>
      <c r="Q37">
        <v>18</v>
      </c>
      <c r="R37" s="15">
        <v>0.5</v>
      </c>
      <c r="S37" s="15">
        <f t="shared" si="0"/>
        <v>0.9</v>
      </c>
      <c r="T37">
        <v>3.88026809692383</v>
      </c>
      <c r="U37">
        <v>3.56421184539795</v>
      </c>
      <c r="V37">
        <v>3.4779007434845</v>
      </c>
      <c r="W37">
        <v>0.0863111019134521</v>
      </c>
      <c r="X37">
        <v>0.402367353439331</v>
      </c>
      <c r="Y37">
        <v>0.402367353439331</v>
      </c>
      <c r="Z37">
        <v>0.9</v>
      </c>
      <c r="AA37">
        <v>0.9</v>
      </c>
      <c r="AB37">
        <v>0.5</v>
      </c>
      <c r="AC37">
        <v>0.642857142857143</v>
      </c>
      <c r="AD37">
        <v>0.1</v>
      </c>
      <c r="AE37">
        <v>0</v>
      </c>
    </row>
    <row r="38" spans="1:31">
      <c r="A38" s="5">
        <v>36</v>
      </c>
      <c r="B38">
        <v>18</v>
      </c>
      <c r="C38">
        <v>2</v>
      </c>
      <c r="D38">
        <v>10</v>
      </c>
      <c r="E38">
        <v>10</v>
      </c>
      <c r="F38">
        <v>10</v>
      </c>
      <c r="G38">
        <v>0</v>
      </c>
      <c r="H38">
        <v>8</v>
      </c>
      <c r="I38">
        <v>2</v>
      </c>
      <c r="J38">
        <v>0.9</v>
      </c>
      <c r="K38">
        <v>7.38046836853027</v>
      </c>
      <c r="L38">
        <v>2.05478477478027</v>
      </c>
      <c r="M38">
        <v>1.67789459228516</v>
      </c>
      <c r="N38">
        <v>4.77267265319824</v>
      </c>
      <c r="O38">
        <v>4</v>
      </c>
      <c r="P38">
        <v>4</v>
      </c>
      <c r="Q38">
        <v>14</v>
      </c>
      <c r="R38" s="15">
        <v>0.2857</v>
      </c>
      <c r="S38" s="15">
        <f t="shared" si="0"/>
        <v>0.4</v>
      </c>
      <c r="T38">
        <v>3.65640830993652</v>
      </c>
      <c r="U38">
        <v>3.41129922866821</v>
      </c>
      <c r="V38">
        <v>3.20849680900574</v>
      </c>
      <c r="W38">
        <v>0.202802419662476</v>
      </c>
      <c r="X38">
        <v>0.447911500930786</v>
      </c>
      <c r="Y38">
        <v>0.447911500930786</v>
      </c>
      <c r="Z38">
        <v>0.4</v>
      </c>
      <c r="AA38">
        <v>1</v>
      </c>
      <c r="AB38">
        <v>0.714285714285714</v>
      </c>
      <c r="AC38">
        <v>0.833333333333333</v>
      </c>
      <c r="AD38">
        <v>0</v>
      </c>
      <c r="AE38">
        <v>0.6</v>
      </c>
    </row>
    <row r="39" spans="1:31">
      <c r="A39" s="5">
        <v>37</v>
      </c>
      <c r="B39">
        <v>17</v>
      </c>
      <c r="C39">
        <v>3</v>
      </c>
      <c r="D39">
        <v>10</v>
      </c>
      <c r="E39">
        <v>10</v>
      </c>
      <c r="F39">
        <v>10</v>
      </c>
      <c r="G39">
        <v>0</v>
      </c>
      <c r="H39">
        <v>7</v>
      </c>
      <c r="I39">
        <v>3</v>
      </c>
      <c r="J39">
        <v>0.85</v>
      </c>
      <c r="K39">
        <v>5.88865852355957</v>
      </c>
      <c r="L39">
        <v>2.73973846435547</v>
      </c>
      <c r="M39">
        <v>2.54092979431152</v>
      </c>
      <c r="N39">
        <v>3.83577728271484</v>
      </c>
      <c r="O39">
        <v>4</v>
      </c>
      <c r="P39">
        <v>4</v>
      </c>
      <c r="Q39">
        <v>14</v>
      </c>
      <c r="R39" s="15">
        <v>0.2857</v>
      </c>
      <c r="S39" s="15">
        <f t="shared" si="0"/>
        <v>0.4</v>
      </c>
      <c r="T39">
        <v>2.82833671569824</v>
      </c>
      <c r="U39">
        <v>2.63887071609497</v>
      </c>
      <c r="V39">
        <v>2.47447466850281</v>
      </c>
      <c r="W39">
        <v>0.164396047592163</v>
      </c>
      <c r="X39">
        <v>0.353862047195435</v>
      </c>
      <c r="Y39">
        <v>0.353862047195435</v>
      </c>
      <c r="Z39">
        <v>0.4</v>
      </c>
      <c r="AA39">
        <v>1</v>
      </c>
      <c r="AB39">
        <v>0.714285714285714</v>
      </c>
      <c r="AC39">
        <v>0.833333333333333</v>
      </c>
      <c r="AD39">
        <v>0</v>
      </c>
      <c r="AE39">
        <v>0.6</v>
      </c>
    </row>
    <row r="40" spans="1:31">
      <c r="A40" s="5">
        <v>38</v>
      </c>
      <c r="B40">
        <v>19</v>
      </c>
      <c r="C40">
        <v>1</v>
      </c>
      <c r="D40">
        <v>10</v>
      </c>
      <c r="E40">
        <v>10</v>
      </c>
      <c r="F40">
        <v>10</v>
      </c>
      <c r="G40">
        <v>0</v>
      </c>
      <c r="H40">
        <v>9</v>
      </c>
      <c r="I40">
        <v>1</v>
      </c>
      <c r="J40">
        <v>0.95</v>
      </c>
      <c r="K40">
        <v>10.2333297729492</v>
      </c>
      <c r="L40">
        <v>0.920808792114258</v>
      </c>
      <c r="M40">
        <v>0.819250106811523</v>
      </c>
      <c r="N40">
        <v>9.33165168762207</v>
      </c>
      <c r="O40">
        <v>8</v>
      </c>
      <c r="P40">
        <v>8</v>
      </c>
      <c r="Q40">
        <v>18</v>
      </c>
      <c r="R40" s="15">
        <v>0.4444</v>
      </c>
      <c r="S40" s="15">
        <f t="shared" si="0"/>
        <v>0.8</v>
      </c>
      <c r="T40">
        <v>4.01142311096191</v>
      </c>
      <c r="U40">
        <v>3.67767286300659</v>
      </c>
      <c r="V40">
        <v>3.58986783027649</v>
      </c>
      <c r="W40">
        <v>0.0878050327301025</v>
      </c>
      <c r="X40">
        <v>0.421555280685425</v>
      </c>
      <c r="Y40">
        <v>0.421555280685425</v>
      </c>
      <c r="Z40">
        <v>0.8</v>
      </c>
      <c r="AA40">
        <v>1</v>
      </c>
      <c r="AB40">
        <v>0.555555555555556</v>
      </c>
      <c r="AC40">
        <v>0.714285714285714</v>
      </c>
      <c r="AD40">
        <v>0</v>
      </c>
      <c r="AE40">
        <v>0.2</v>
      </c>
    </row>
    <row r="41" spans="1:31">
      <c r="A41" s="5">
        <v>39</v>
      </c>
      <c r="B41">
        <v>18</v>
      </c>
      <c r="C41">
        <v>2</v>
      </c>
      <c r="D41">
        <v>10</v>
      </c>
      <c r="E41">
        <v>10</v>
      </c>
      <c r="F41">
        <v>10</v>
      </c>
      <c r="G41">
        <v>0</v>
      </c>
      <c r="H41">
        <v>8</v>
      </c>
      <c r="I41">
        <v>2</v>
      </c>
      <c r="J41">
        <v>0.9</v>
      </c>
      <c r="K41">
        <v>6.08477973937988</v>
      </c>
      <c r="L41">
        <v>0.643947601318359</v>
      </c>
      <c r="M41">
        <v>0.714527130126953</v>
      </c>
      <c r="N41">
        <v>7.1539421081543</v>
      </c>
      <c r="O41">
        <v>7</v>
      </c>
      <c r="P41">
        <v>7</v>
      </c>
      <c r="Q41">
        <v>15</v>
      </c>
      <c r="R41" s="15">
        <v>0.4667</v>
      </c>
      <c r="S41" s="15">
        <f t="shared" si="0"/>
        <v>0.7</v>
      </c>
      <c r="T41">
        <v>3.60898399353027</v>
      </c>
      <c r="U41">
        <v>3.21957755088806</v>
      </c>
      <c r="V41">
        <v>3.29354786872864</v>
      </c>
      <c r="W41">
        <v>0.0739703178405762</v>
      </c>
      <c r="X41">
        <v>0.315436124801636</v>
      </c>
      <c r="Y41">
        <v>0.315436124801636</v>
      </c>
      <c r="Z41">
        <v>0.7</v>
      </c>
      <c r="AA41">
        <v>0.8</v>
      </c>
      <c r="AB41">
        <v>0.533333333333333</v>
      </c>
      <c r="AC41">
        <v>0.64</v>
      </c>
      <c r="AD41">
        <v>0.2</v>
      </c>
      <c r="AE41">
        <v>0.1</v>
      </c>
    </row>
    <row r="42" spans="1:31">
      <c r="A42" s="5">
        <v>40</v>
      </c>
      <c r="B42">
        <v>17</v>
      </c>
      <c r="C42">
        <v>3</v>
      </c>
      <c r="D42">
        <v>10</v>
      </c>
      <c r="E42">
        <v>10</v>
      </c>
      <c r="F42">
        <v>9</v>
      </c>
      <c r="G42">
        <v>1</v>
      </c>
      <c r="H42">
        <v>8</v>
      </c>
      <c r="I42">
        <v>2</v>
      </c>
      <c r="J42">
        <v>0.85</v>
      </c>
      <c r="K42">
        <v>8.01934051513672</v>
      </c>
      <c r="L42">
        <v>1.82939147949219</v>
      </c>
      <c r="M42">
        <v>1.49921607971191</v>
      </c>
      <c r="N42">
        <v>6.08656692504883</v>
      </c>
      <c r="O42">
        <v>6</v>
      </c>
      <c r="P42">
        <v>6</v>
      </c>
      <c r="Q42">
        <v>15</v>
      </c>
      <c r="R42" s="15">
        <v>0.4</v>
      </c>
      <c r="S42" s="15">
        <f t="shared" si="0"/>
        <v>0.6</v>
      </c>
      <c r="T42">
        <v>3.05672454833984</v>
      </c>
      <c r="U42">
        <v>2.80530095100403</v>
      </c>
      <c r="V42">
        <v>2.71086621284485</v>
      </c>
      <c r="W42">
        <v>0.0944347381591797</v>
      </c>
      <c r="X42">
        <v>0.345858335494995</v>
      </c>
      <c r="Y42">
        <v>0.345858335494995</v>
      </c>
      <c r="Z42">
        <v>0.6</v>
      </c>
      <c r="AA42">
        <v>0.9</v>
      </c>
      <c r="AB42">
        <v>0.6</v>
      </c>
      <c r="AC42">
        <v>0.72</v>
      </c>
      <c r="AD42">
        <v>0.1</v>
      </c>
      <c r="AE42">
        <v>0.3</v>
      </c>
    </row>
    <row r="43" spans="1:31">
      <c r="A43" s="5">
        <v>41</v>
      </c>
      <c r="B43">
        <v>19</v>
      </c>
      <c r="C43">
        <v>1</v>
      </c>
      <c r="D43">
        <v>10</v>
      </c>
      <c r="E43">
        <v>10</v>
      </c>
      <c r="F43">
        <v>10</v>
      </c>
      <c r="G43">
        <v>0</v>
      </c>
      <c r="H43">
        <v>9</v>
      </c>
      <c r="I43">
        <v>1</v>
      </c>
      <c r="J43">
        <v>0.95</v>
      </c>
      <c r="K43">
        <v>11.0247116088867</v>
      </c>
      <c r="L43">
        <v>0.829212188720703</v>
      </c>
      <c r="M43">
        <v>0.615507125854492</v>
      </c>
      <c r="N43">
        <v>9.19135475158691</v>
      </c>
      <c r="O43">
        <v>7</v>
      </c>
      <c r="P43">
        <v>7</v>
      </c>
      <c r="Q43">
        <v>17</v>
      </c>
      <c r="R43" s="15">
        <v>0.4118</v>
      </c>
      <c r="S43" s="15">
        <f t="shared" si="0"/>
        <v>0.7</v>
      </c>
      <c r="T43">
        <v>4.78162574768066</v>
      </c>
      <c r="U43">
        <v>4.41128349304199</v>
      </c>
      <c r="V43">
        <v>4.25963163375854</v>
      </c>
      <c r="W43">
        <v>0.151651859283447</v>
      </c>
      <c r="X43">
        <v>0.521994113922119</v>
      </c>
      <c r="Y43">
        <v>0.521994113922119</v>
      </c>
      <c r="Z43">
        <v>0.7</v>
      </c>
      <c r="AA43">
        <v>1</v>
      </c>
      <c r="AB43">
        <v>0.588235294117647</v>
      </c>
      <c r="AC43">
        <v>0.740740740740741</v>
      </c>
      <c r="AD43">
        <v>0</v>
      </c>
      <c r="AE43">
        <v>0.3</v>
      </c>
    </row>
    <row r="44" spans="1:31">
      <c r="A44" s="5">
        <v>42</v>
      </c>
      <c r="B44">
        <v>18</v>
      </c>
      <c r="C44">
        <v>2</v>
      </c>
      <c r="D44">
        <v>10</v>
      </c>
      <c r="E44">
        <v>10</v>
      </c>
      <c r="F44">
        <v>10</v>
      </c>
      <c r="G44">
        <v>0</v>
      </c>
      <c r="H44">
        <v>8</v>
      </c>
      <c r="I44">
        <v>2</v>
      </c>
      <c r="J44">
        <v>0.9</v>
      </c>
      <c r="K44">
        <v>5.72520065307617</v>
      </c>
      <c r="L44">
        <v>1.08408355712891</v>
      </c>
      <c r="M44">
        <v>1.05560874938965</v>
      </c>
      <c r="N44">
        <v>5.6590404510498</v>
      </c>
      <c r="O44">
        <v>8</v>
      </c>
      <c r="P44">
        <v>8</v>
      </c>
      <c r="Q44">
        <v>18</v>
      </c>
      <c r="R44" s="15">
        <v>0.4444</v>
      </c>
      <c r="S44" s="15">
        <f t="shared" si="0"/>
        <v>0.8</v>
      </c>
      <c r="T44">
        <v>3.14947128295898</v>
      </c>
      <c r="U44">
        <v>2.85927605628967</v>
      </c>
      <c r="V44">
        <v>2.84977006912231</v>
      </c>
      <c r="W44">
        <v>0.0095059871673584</v>
      </c>
      <c r="X44">
        <v>0.29970121383667</v>
      </c>
      <c r="Y44">
        <v>0.29970121383667</v>
      </c>
      <c r="Z44">
        <v>0.8</v>
      </c>
      <c r="AA44">
        <v>1</v>
      </c>
      <c r="AB44">
        <v>0.555555555555556</v>
      </c>
      <c r="AC44">
        <v>0.714285714285714</v>
      </c>
      <c r="AD44">
        <v>0</v>
      </c>
      <c r="AE44">
        <v>0.2</v>
      </c>
    </row>
    <row r="45" spans="1:31">
      <c r="A45" s="5">
        <v>43</v>
      </c>
      <c r="B45">
        <v>20</v>
      </c>
      <c r="C45">
        <v>0</v>
      </c>
      <c r="D45">
        <v>10</v>
      </c>
      <c r="E45">
        <v>10</v>
      </c>
      <c r="F45">
        <v>10</v>
      </c>
      <c r="G45">
        <v>0</v>
      </c>
      <c r="H45">
        <v>10</v>
      </c>
      <c r="I45">
        <v>0</v>
      </c>
      <c r="J45">
        <v>1</v>
      </c>
      <c r="K45">
        <v>9999</v>
      </c>
      <c r="L45">
        <v>1.89901351928711</v>
      </c>
      <c r="M45">
        <v>9999</v>
      </c>
      <c r="N45">
        <v>9999</v>
      </c>
      <c r="O45">
        <v>9</v>
      </c>
      <c r="P45">
        <v>9</v>
      </c>
      <c r="Q45">
        <v>19</v>
      </c>
      <c r="R45" s="15">
        <v>0.4737</v>
      </c>
      <c r="S45" s="15">
        <f t="shared" si="0"/>
        <v>0.9</v>
      </c>
      <c r="T45">
        <v>4.73479461669922</v>
      </c>
      <c r="U45">
        <v>4.43228912353516</v>
      </c>
      <c r="V45">
        <v>4.22338771820068</v>
      </c>
      <c r="W45">
        <v>0.208901405334473</v>
      </c>
      <c r="X45">
        <v>0.511406898498535</v>
      </c>
      <c r="Y45">
        <v>0.511406898498535</v>
      </c>
      <c r="Z45">
        <v>0.9</v>
      </c>
      <c r="AA45">
        <v>1</v>
      </c>
      <c r="AB45">
        <v>0.526315789473684</v>
      </c>
      <c r="AC45">
        <v>0.689655172413793</v>
      </c>
      <c r="AD45">
        <v>0</v>
      </c>
      <c r="AE45">
        <v>0.1</v>
      </c>
    </row>
    <row r="46" spans="1:31">
      <c r="A46" s="5">
        <v>44</v>
      </c>
      <c r="B46">
        <v>18</v>
      </c>
      <c r="C46">
        <v>2</v>
      </c>
      <c r="D46">
        <v>10</v>
      </c>
      <c r="E46">
        <v>10</v>
      </c>
      <c r="F46">
        <v>10</v>
      </c>
      <c r="G46">
        <v>0</v>
      </c>
      <c r="H46">
        <v>8</v>
      </c>
      <c r="I46">
        <v>2</v>
      </c>
      <c r="J46">
        <v>0.9</v>
      </c>
      <c r="K46">
        <v>7.05508804321289</v>
      </c>
      <c r="L46">
        <v>1.89373970031738</v>
      </c>
      <c r="M46">
        <v>1.69791793823242</v>
      </c>
      <c r="N46">
        <v>5.47259330749512</v>
      </c>
      <c r="O46">
        <v>6</v>
      </c>
      <c r="P46">
        <v>6</v>
      </c>
      <c r="Q46">
        <v>16</v>
      </c>
      <c r="R46" s="15">
        <v>0.375</v>
      </c>
      <c r="S46" s="15">
        <f t="shared" si="0"/>
        <v>0.6</v>
      </c>
      <c r="T46">
        <v>3.63743019104004</v>
      </c>
      <c r="U46">
        <v>3.36262583732605</v>
      </c>
      <c r="V46">
        <v>3.23361253738403</v>
      </c>
      <c r="W46">
        <v>0.129013299942017</v>
      </c>
      <c r="X46">
        <v>0.403817653656006</v>
      </c>
      <c r="Y46">
        <v>0.403817653656006</v>
      </c>
      <c r="Z46">
        <v>0.6</v>
      </c>
      <c r="AA46">
        <v>1</v>
      </c>
      <c r="AB46">
        <v>0.625</v>
      </c>
      <c r="AC46">
        <v>0.769230769230769</v>
      </c>
      <c r="AD46">
        <v>0</v>
      </c>
      <c r="AE46">
        <v>0.4</v>
      </c>
    </row>
    <row r="47" spans="1:31">
      <c r="A47" s="5">
        <v>45</v>
      </c>
      <c r="B47">
        <v>19</v>
      </c>
      <c r="C47">
        <v>1</v>
      </c>
      <c r="D47">
        <v>10</v>
      </c>
      <c r="E47">
        <v>10</v>
      </c>
      <c r="F47">
        <v>10</v>
      </c>
      <c r="G47">
        <v>0</v>
      </c>
      <c r="H47">
        <v>9</v>
      </c>
      <c r="I47">
        <v>1</v>
      </c>
      <c r="J47">
        <v>0.95</v>
      </c>
      <c r="K47">
        <v>8.37756729125977</v>
      </c>
      <c r="L47">
        <v>1.22539138793945</v>
      </c>
      <c r="M47">
        <v>1.17762565612793</v>
      </c>
      <c r="N47">
        <v>7.46917343139648</v>
      </c>
      <c r="O47">
        <v>8</v>
      </c>
      <c r="P47">
        <v>8</v>
      </c>
      <c r="Q47">
        <v>18</v>
      </c>
      <c r="R47" s="15">
        <v>0.4444</v>
      </c>
      <c r="S47" s="15">
        <f t="shared" si="0"/>
        <v>0.8</v>
      </c>
      <c r="T47">
        <v>3.24771308898926</v>
      </c>
      <c r="U47">
        <v>3.00037550926208</v>
      </c>
      <c r="V47">
        <v>2.95997405052185</v>
      </c>
      <c r="W47">
        <v>0.0404014587402344</v>
      </c>
      <c r="X47">
        <v>0.287739038467407</v>
      </c>
      <c r="Y47">
        <v>0.287739038467407</v>
      </c>
      <c r="Z47">
        <v>0.8</v>
      </c>
      <c r="AA47">
        <v>1</v>
      </c>
      <c r="AB47">
        <v>0.555555555555556</v>
      </c>
      <c r="AC47">
        <v>0.714285714285714</v>
      </c>
      <c r="AD47">
        <v>0</v>
      </c>
      <c r="AE47">
        <v>0.2</v>
      </c>
    </row>
    <row r="48" spans="1:31">
      <c r="A48" s="5">
        <v>46</v>
      </c>
      <c r="B48">
        <v>18</v>
      </c>
      <c r="C48">
        <v>2</v>
      </c>
      <c r="D48">
        <v>10</v>
      </c>
      <c r="E48">
        <v>10</v>
      </c>
      <c r="F48">
        <v>10</v>
      </c>
      <c r="G48">
        <v>0</v>
      </c>
      <c r="H48">
        <v>8</v>
      </c>
      <c r="I48">
        <v>2</v>
      </c>
      <c r="J48">
        <v>0.9</v>
      </c>
      <c r="K48">
        <v>7.44791412353516</v>
      </c>
      <c r="L48">
        <v>1.0282154083252</v>
      </c>
      <c r="M48">
        <v>0.622165679931641</v>
      </c>
      <c r="N48">
        <v>5.99441528320312</v>
      </c>
      <c r="O48">
        <v>6</v>
      </c>
      <c r="P48">
        <v>6</v>
      </c>
      <c r="Q48">
        <v>16</v>
      </c>
      <c r="R48" s="15">
        <v>0.375</v>
      </c>
      <c r="S48" s="15">
        <f t="shared" si="0"/>
        <v>0.6</v>
      </c>
      <c r="T48">
        <v>3.98751449584961</v>
      </c>
      <c r="U48">
        <v>3.64871144294739</v>
      </c>
      <c r="V48">
        <v>3.5240159034729</v>
      </c>
      <c r="W48">
        <v>0.124695539474487</v>
      </c>
      <c r="X48">
        <v>0.463498592376709</v>
      </c>
      <c r="Y48">
        <v>0.463498592376709</v>
      </c>
      <c r="Z48">
        <v>0.6</v>
      </c>
      <c r="AA48">
        <v>1</v>
      </c>
      <c r="AB48">
        <v>0.625</v>
      </c>
      <c r="AC48">
        <v>0.769230769230769</v>
      </c>
      <c r="AD48">
        <v>0</v>
      </c>
      <c r="AE48">
        <v>0.4</v>
      </c>
    </row>
    <row r="49" spans="1:31">
      <c r="A49" s="5">
        <v>47</v>
      </c>
      <c r="B49">
        <v>16</v>
      </c>
      <c r="C49">
        <v>4</v>
      </c>
      <c r="D49">
        <v>10</v>
      </c>
      <c r="E49">
        <v>10</v>
      </c>
      <c r="F49">
        <v>10</v>
      </c>
      <c r="G49">
        <v>0</v>
      </c>
      <c r="H49">
        <v>6</v>
      </c>
      <c r="I49">
        <v>4</v>
      </c>
      <c r="J49">
        <v>0.8</v>
      </c>
      <c r="K49">
        <v>6.38980484008789</v>
      </c>
      <c r="L49">
        <v>3.28873443603516</v>
      </c>
      <c r="M49">
        <v>2.65519523620605</v>
      </c>
      <c r="N49">
        <v>3.58461952209473</v>
      </c>
      <c r="O49">
        <v>2</v>
      </c>
      <c r="P49">
        <v>2</v>
      </c>
      <c r="Q49">
        <v>10</v>
      </c>
      <c r="R49" s="15">
        <v>0.2</v>
      </c>
      <c r="S49" s="15">
        <f t="shared" si="0"/>
        <v>0.2</v>
      </c>
      <c r="T49">
        <v>3.01664161682129</v>
      </c>
      <c r="U49">
        <v>2.82581686973572</v>
      </c>
      <c r="V49">
        <v>2.61242341995239</v>
      </c>
      <c r="W49">
        <v>0.213393449783325</v>
      </c>
      <c r="X49">
        <v>0.404218196868896</v>
      </c>
      <c r="Y49">
        <v>0.404218196868896</v>
      </c>
      <c r="Z49">
        <v>0.2</v>
      </c>
      <c r="AA49">
        <v>0.8</v>
      </c>
      <c r="AB49">
        <v>0.8</v>
      </c>
      <c r="AC49">
        <v>0.8</v>
      </c>
      <c r="AD49">
        <v>0.2</v>
      </c>
      <c r="AE49">
        <v>0.6</v>
      </c>
    </row>
    <row r="50" spans="1:31">
      <c r="A50" s="5">
        <v>48</v>
      </c>
      <c r="B50">
        <v>16</v>
      </c>
      <c r="C50">
        <v>4</v>
      </c>
      <c r="D50">
        <v>10</v>
      </c>
      <c r="E50">
        <v>10</v>
      </c>
      <c r="F50">
        <v>10</v>
      </c>
      <c r="G50">
        <v>0</v>
      </c>
      <c r="H50">
        <v>6</v>
      </c>
      <c r="I50">
        <v>4</v>
      </c>
      <c r="J50">
        <v>0.8</v>
      </c>
      <c r="K50">
        <v>5.09125137329102</v>
      </c>
      <c r="L50">
        <v>1.59131240844727</v>
      </c>
      <c r="M50">
        <v>0.936178207397461</v>
      </c>
      <c r="N50">
        <v>4.19539451599121</v>
      </c>
      <c r="O50">
        <v>4</v>
      </c>
      <c r="P50">
        <v>4</v>
      </c>
      <c r="Q50">
        <v>13</v>
      </c>
      <c r="R50" s="15">
        <v>0.3077</v>
      </c>
      <c r="S50" s="15">
        <f t="shared" si="0"/>
        <v>0.4</v>
      </c>
      <c r="T50">
        <v>2.98599624633789</v>
      </c>
      <c r="U50">
        <v>2.72475695610046</v>
      </c>
      <c r="V50">
        <v>2.63969969749451</v>
      </c>
      <c r="W50">
        <v>0.085057258605957</v>
      </c>
      <c r="X50">
        <v>0.346296548843384</v>
      </c>
      <c r="Y50">
        <v>0.346296548843384</v>
      </c>
      <c r="Z50">
        <v>0.4</v>
      </c>
      <c r="AA50">
        <v>0.9</v>
      </c>
      <c r="AB50">
        <v>0.692307692307692</v>
      </c>
      <c r="AC50">
        <v>0.782608695652174</v>
      </c>
      <c r="AD50">
        <v>0.1</v>
      </c>
      <c r="AE50">
        <v>0.5</v>
      </c>
    </row>
    <row r="51" spans="1:31">
      <c r="A51" s="5">
        <v>49</v>
      </c>
      <c r="B51">
        <v>19</v>
      </c>
      <c r="C51">
        <v>1</v>
      </c>
      <c r="D51">
        <v>10</v>
      </c>
      <c r="E51">
        <v>10</v>
      </c>
      <c r="F51">
        <v>10</v>
      </c>
      <c r="G51">
        <v>0</v>
      </c>
      <c r="H51">
        <v>9</v>
      </c>
      <c r="I51">
        <v>1</v>
      </c>
      <c r="J51">
        <v>0.95</v>
      </c>
      <c r="K51">
        <v>10.185977935791</v>
      </c>
      <c r="L51">
        <v>0.695898056030273</v>
      </c>
      <c r="M51">
        <v>0.55952262878418</v>
      </c>
      <c r="N51">
        <v>9.18076133728027</v>
      </c>
      <c r="O51">
        <v>7</v>
      </c>
      <c r="P51">
        <v>7</v>
      </c>
      <c r="Q51">
        <v>17</v>
      </c>
      <c r="R51" s="15">
        <v>0.4118</v>
      </c>
      <c r="S51" s="15">
        <f t="shared" si="0"/>
        <v>0.7</v>
      </c>
      <c r="T51">
        <v>4.50112533569336</v>
      </c>
      <c r="U51">
        <v>4.1234827041626</v>
      </c>
      <c r="V51">
        <v>4.04776477813721</v>
      </c>
      <c r="W51">
        <v>0.0757179260253906</v>
      </c>
      <c r="X51">
        <v>0.453360557556152</v>
      </c>
      <c r="Y51">
        <v>0.453360557556152</v>
      </c>
      <c r="Z51">
        <v>0.7</v>
      </c>
      <c r="AA51">
        <v>1</v>
      </c>
      <c r="AB51">
        <v>0.588235294117647</v>
      </c>
      <c r="AC51">
        <v>0.740740740740741</v>
      </c>
      <c r="AD51">
        <v>0</v>
      </c>
      <c r="AE51">
        <v>0.3</v>
      </c>
    </row>
    <row r="52" spans="1:31">
      <c r="A52" s="5">
        <v>50</v>
      </c>
      <c r="B52">
        <v>19</v>
      </c>
      <c r="C52">
        <v>1</v>
      </c>
      <c r="D52">
        <v>10</v>
      </c>
      <c r="E52">
        <v>10</v>
      </c>
      <c r="F52">
        <v>10</v>
      </c>
      <c r="G52">
        <v>0</v>
      </c>
      <c r="H52">
        <v>9</v>
      </c>
      <c r="I52">
        <v>1</v>
      </c>
      <c r="J52">
        <v>0.95</v>
      </c>
      <c r="K52">
        <v>9.89748001098633</v>
      </c>
      <c r="L52">
        <v>1.23304557800293</v>
      </c>
      <c r="M52">
        <v>1.13738632202148</v>
      </c>
      <c r="N52">
        <v>8.67059707641602</v>
      </c>
      <c r="O52">
        <v>7</v>
      </c>
      <c r="P52">
        <v>7</v>
      </c>
      <c r="Q52">
        <v>17</v>
      </c>
      <c r="R52" s="15">
        <v>0.4118</v>
      </c>
      <c r="S52" s="15">
        <f t="shared" si="0"/>
        <v>0.7</v>
      </c>
      <c r="T52">
        <v>3.56963539123535</v>
      </c>
      <c r="U52">
        <v>3.30868244171143</v>
      </c>
      <c r="V52">
        <v>3.18236184120178</v>
      </c>
      <c r="W52">
        <v>0.126320600509644</v>
      </c>
      <c r="X52">
        <v>0.387273550033569</v>
      </c>
      <c r="Y52">
        <v>0.387273550033569</v>
      </c>
      <c r="Z52">
        <v>0.7</v>
      </c>
      <c r="AA52">
        <v>1</v>
      </c>
      <c r="AB52">
        <v>0.588235294117647</v>
      </c>
      <c r="AC52">
        <v>0.740740740740741</v>
      </c>
      <c r="AD52">
        <v>0</v>
      </c>
      <c r="AE52">
        <v>0.3</v>
      </c>
    </row>
    <row r="53" spans="1:31">
      <c r="A53" s="5">
        <v>51</v>
      </c>
      <c r="B53">
        <v>20</v>
      </c>
      <c r="C53">
        <v>0</v>
      </c>
      <c r="D53">
        <v>10</v>
      </c>
      <c r="E53">
        <v>10</v>
      </c>
      <c r="F53">
        <v>10</v>
      </c>
      <c r="G53">
        <v>0</v>
      </c>
      <c r="H53">
        <v>10</v>
      </c>
      <c r="I53">
        <v>0</v>
      </c>
      <c r="J53">
        <v>1</v>
      </c>
      <c r="K53">
        <v>9999</v>
      </c>
      <c r="L53">
        <v>0.763280868530273</v>
      </c>
      <c r="M53">
        <v>9999</v>
      </c>
      <c r="N53">
        <v>9999</v>
      </c>
      <c r="O53">
        <v>8</v>
      </c>
      <c r="P53">
        <v>8</v>
      </c>
      <c r="Q53">
        <v>18</v>
      </c>
      <c r="R53" s="15">
        <v>0.4444</v>
      </c>
      <c r="S53" s="15">
        <f t="shared" si="0"/>
        <v>0.8</v>
      </c>
      <c r="T53">
        <v>4.22702026367187</v>
      </c>
      <c r="U53">
        <v>3.92570948600769</v>
      </c>
      <c r="V53">
        <v>3.81870722770691</v>
      </c>
      <c r="W53">
        <v>0.107002258300781</v>
      </c>
      <c r="X53">
        <v>0.408313035964966</v>
      </c>
      <c r="Y53">
        <v>0.408313035964966</v>
      </c>
      <c r="Z53">
        <v>0.8</v>
      </c>
      <c r="AA53">
        <v>1</v>
      </c>
      <c r="AB53">
        <v>0.555555555555556</v>
      </c>
      <c r="AC53">
        <v>0.714285714285714</v>
      </c>
      <c r="AD53">
        <v>0</v>
      </c>
      <c r="AE53">
        <v>0.2</v>
      </c>
    </row>
    <row r="54" spans="1:31">
      <c r="A54" s="5">
        <v>52</v>
      </c>
      <c r="B54">
        <v>19</v>
      </c>
      <c r="C54">
        <v>1</v>
      </c>
      <c r="D54">
        <v>10</v>
      </c>
      <c r="E54">
        <v>10</v>
      </c>
      <c r="F54">
        <v>10</v>
      </c>
      <c r="G54">
        <v>0</v>
      </c>
      <c r="H54">
        <v>9</v>
      </c>
      <c r="I54">
        <v>1</v>
      </c>
      <c r="J54">
        <v>0.95</v>
      </c>
      <c r="K54">
        <v>11.2428169250488</v>
      </c>
      <c r="L54">
        <v>0.883398056030273</v>
      </c>
      <c r="M54">
        <v>0.753362655639648</v>
      </c>
      <c r="N54">
        <v>10.210111618042</v>
      </c>
      <c r="O54">
        <v>8</v>
      </c>
      <c r="P54">
        <v>8</v>
      </c>
      <c r="Q54">
        <v>18</v>
      </c>
      <c r="R54" s="15">
        <v>0.4444</v>
      </c>
      <c r="S54" s="15">
        <f t="shared" si="0"/>
        <v>0.8</v>
      </c>
      <c r="T54">
        <v>4.67343902587891</v>
      </c>
      <c r="U54">
        <v>4.28212356567383</v>
      </c>
      <c r="V54">
        <v>4.18479061126709</v>
      </c>
      <c r="W54">
        <v>0.0973329544067383</v>
      </c>
      <c r="X54">
        <v>0.488648414611816</v>
      </c>
      <c r="Y54">
        <v>0.488648414611816</v>
      </c>
      <c r="Z54">
        <v>0.8</v>
      </c>
      <c r="AA54">
        <v>1</v>
      </c>
      <c r="AB54">
        <v>0.555555555555556</v>
      </c>
      <c r="AC54">
        <v>0.714285714285714</v>
      </c>
      <c r="AD54">
        <v>0</v>
      </c>
      <c r="AE54">
        <v>0.2</v>
      </c>
    </row>
    <row r="55" spans="1:31">
      <c r="A55" s="5">
        <v>53</v>
      </c>
      <c r="B55">
        <v>20</v>
      </c>
      <c r="C55">
        <v>0</v>
      </c>
      <c r="D55">
        <v>10</v>
      </c>
      <c r="E55">
        <v>10</v>
      </c>
      <c r="F55">
        <v>10</v>
      </c>
      <c r="G55">
        <v>0</v>
      </c>
      <c r="H55">
        <v>10</v>
      </c>
      <c r="I55">
        <v>0</v>
      </c>
      <c r="J55">
        <v>1</v>
      </c>
      <c r="K55">
        <v>9999</v>
      </c>
      <c r="L55">
        <v>0.862852096557617</v>
      </c>
      <c r="M55">
        <v>9999</v>
      </c>
      <c r="N55">
        <v>9999</v>
      </c>
      <c r="O55">
        <v>6</v>
      </c>
      <c r="P55">
        <v>6</v>
      </c>
      <c r="Q55">
        <v>15</v>
      </c>
      <c r="R55" s="15">
        <v>0.4</v>
      </c>
      <c r="S55" s="15">
        <f t="shared" si="0"/>
        <v>0.6</v>
      </c>
      <c r="T55">
        <v>4.4928092956543</v>
      </c>
      <c r="U55">
        <v>4.20266008377075</v>
      </c>
      <c r="V55">
        <v>4.01789474487305</v>
      </c>
      <c r="W55">
        <v>0.184765338897705</v>
      </c>
      <c r="X55">
        <v>0.47491455078125</v>
      </c>
      <c r="Y55">
        <v>0.47491455078125</v>
      </c>
      <c r="Z55">
        <v>0.6</v>
      </c>
      <c r="AA55">
        <v>0.9</v>
      </c>
      <c r="AB55">
        <v>0.6</v>
      </c>
      <c r="AC55">
        <v>0.72</v>
      </c>
      <c r="AD55">
        <v>0.1</v>
      </c>
      <c r="AE55">
        <v>0.3</v>
      </c>
    </row>
    <row r="56" spans="1:31">
      <c r="A56" s="5">
        <v>54</v>
      </c>
      <c r="B56">
        <v>19</v>
      </c>
      <c r="C56">
        <v>1</v>
      </c>
      <c r="D56">
        <v>10</v>
      </c>
      <c r="E56">
        <v>10</v>
      </c>
      <c r="F56">
        <v>10</v>
      </c>
      <c r="G56">
        <v>0</v>
      </c>
      <c r="H56">
        <v>9</v>
      </c>
      <c r="I56">
        <v>1</v>
      </c>
      <c r="J56">
        <v>0.95</v>
      </c>
      <c r="K56">
        <v>9.97076606750488</v>
      </c>
      <c r="L56">
        <v>1.32061004638672</v>
      </c>
      <c r="M56">
        <v>1.17691421508789</v>
      </c>
      <c r="N56">
        <v>8.17433166503906</v>
      </c>
      <c r="O56">
        <v>7</v>
      </c>
      <c r="P56">
        <v>7</v>
      </c>
      <c r="Q56">
        <v>17</v>
      </c>
      <c r="R56" s="15">
        <v>0.4118</v>
      </c>
      <c r="S56" s="15">
        <f t="shared" si="0"/>
        <v>0.7</v>
      </c>
      <c r="T56">
        <v>3.92732238769531</v>
      </c>
      <c r="U56">
        <v>3.65288639068603</v>
      </c>
      <c r="V56">
        <v>3.50164794921875</v>
      </c>
      <c r="W56">
        <v>0.151238441467285</v>
      </c>
      <c r="X56">
        <v>0.425674438476562</v>
      </c>
      <c r="Y56">
        <v>0.425674438476562</v>
      </c>
      <c r="Z56">
        <v>0.7</v>
      </c>
      <c r="AA56">
        <v>1</v>
      </c>
      <c r="AB56">
        <v>0.588235294117647</v>
      </c>
      <c r="AC56">
        <v>0.740740740740741</v>
      </c>
      <c r="AD56">
        <v>0</v>
      </c>
      <c r="AE56">
        <v>0.3</v>
      </c>
    </row>
    <row r="57" spans="1:31">
      <c r="A57" s="5">
        <v>55</v>
      </c>
      <c r="B57">
        <v>17</v>
      </c>
      <c r="C57">
        <v>3</v>
      </c>
      <c r="D57">
        <v>10</v>
      </c>
      <c r="E57">
        <v>10</v>
      </c>
      <c r="F57">
        <v>10</v>
      </c>
      <c r="G57">
        <v>0</v>
      </c>
      <c r="H57">
        <v>7</v>
      </c>
      <c r="I57">
        <v>3</v>
      </c>
      <c r="J57">
        <v>0.85</v>
      </c>
      <c r="K57">
        <v>5.68926239013672</v>
      </c>
      <c r="L57">
        <v>0.9197998046875</v>
      </c>
      <c r="M57">
        <v>0.771312713623047</v>
      </c>
      <c r="N57">
        <v>6.31856727600098</v>
      </c>
      <c r="O57">
        <v>7</v>
      </c>
      <c r="P57">
        <v>7</v>
      </c>
      <c r="Q57">
        <v>17</v>
      </c>
      <c r="R57" s="15">
        <v>0.4118</v>
      </c>
      <c r="S57" s="15">
        <f t="shared" si="0"/>
        <v>0.7</v>
      </c>
      <c r="T57">
        <v>3.32362747192383</v>
      </c>
      <c r="U57">
        <v>2.95089101791382</v>
      </c>
      <c r="V57">
        <v>2.98720479011536</v>
      </c>
      <c r="W57">
        <v>0.0363137722015381</v>
      </c>
      <c r="X57">
        <v>0.336422681808472</v>
      </c>
      <c r="Y57">
        <v>0.336422681808472</v>
      </c>
      <c r="Z57">
        <v>0.7</v>
      </c>
      <c r="AA57">
        <v>1</v>
      </c>
      <c r="AB57">
        <v>0.588235294117647</v>
      </c>
      <c r="AC57">
        <v>0.740740740740741</v>
      </c>
      <c r="AD57">
        <v>0</v>
      </c>
      <c r="AE57">
        <v>0.3</v>
      </c>
    </row>
    <row r="58" spans="1:31">
      <c r="A58" s="5">
        <v>56</v>
      </c>
      <c r="B58">
        <v>19</v>
      </c>
      <c r="C58">
        <v>1</v>
      </c>
      <c r="D58">
        <v>10</v>
      </c>
      <c r="E58">
        <v>10</v>
      </c>
      <c r="F58">
        <v>10</v>
      </c>
      <c r="G58">
        <v>0</v>
      </c>
      <c r="H58">
        <v>9</v>
      </c>
      <c r="I58">
        <v>1</v>
      </c>
      <c r="J58">
        <v>0.95</v>
      </c>
      <c r="K58">
        <v>11.0079898834228</v>
      </c>
      <c r="L58">
        <v>2.46775436401367</v>
      </c>
      <c r="M58">
        <v>2.29214859008789</v>
      </c>
      <c r="N58">
        <v>7.73306846618652</v>
      </c>
      <c r="O58">
        <v>3</v>
      </c>
      <c r="P58">
        <v>3</v>
      </c>
      <c r="Q58">
        <v>13</v>
      </c>
      <c r="R58" s="15">
        <v>0.2308</v>
      </c>
      <c r="S58" s="15">
        <f t="shared" si="0"/>
        <v>0.3</v>
      </c>
      <c r="T58">
        <v>3.90030670166016</v>
      </c>
      <c r="U58">
        <v>3.69257616996765</v>
      </c>
      <c r="V58">
        <v>3.42653846740723</v>
      </c>
      <c r="W58">
        <v>0.266037702560425</v>
      </c>
      <c r="X58">
        <v>0.47376823425293</v>
      </c>
      <c r="Y58">
        <v>0.47376823425293</v>
      </c>
      <c r="Z58">
        <v>0.3</v>
      </c>
      <c r="AA58">
        <v>1</v>
      </c>
      <c r="AB58">
        <v>0.769230769230769</v>
      </c>
      <c r="AC58">
        <v>0.869565217391304</v>
      </c>
      <c r="AD58">
        <v>0</v>
      </c>
      <c r="AE58">
        <v>0.7</v>
      </c>
    </row>
    <row r="59" spans="1:31">
      <c r="A59" s="5">
        <v>57</v>
      </c>
      <c r="B59">
        <v>19</v>
      </c>
      <c r="C59">
        <v>1</v>
      </c>
      <c r="D59">
        <v>10</v>
      </c>
      <c r="E59">
        <v>10</v>
      </c>
      <c r="F59">
        <v>10</v>
      </c>
      <c r="G59">
        <v>0</v>
      </c>
      <c r="H59">
        <v>9</v>
      </c>
      <c r="I59">
        <v>1</v>
      </c>
      <c r="J59">
        <v>0.95</v>
      </c>
      <c r="K59">
        <v>10.1078205108643</v>
      </c>
      <c r="L59">
        <v>0.8604736328125</v>
      </c>
      <c r="M59">
        <v>0.729015350341797</v>
      </c>
      <c r="N59">
        <v>8.96022796630859</v>
      </c>
      <c r="O59">
        <v>7</v>
      </c>
      <c r="P59">
        <v>7</v>
      </c>
      <c r="Q59">
        <v>17</v>
      </c>
      <c r="R59" s="15">
        <v>0.4118</v>
      </c>
      <c r="S59" s="15">
        <f t="shared" si="0"/>
        <v>0.7</v>
      </c>
      <c r="T59">
        <v>3.77171325683594</v>
      </c>
      <c r="U59">
        <v>3.48090887069702</v>
      </c>
      <c r="V59">
        <v>3.38848495483398</v>
      </c>
      <c r="W59">
        <v>0.0924239158630371</v>
      </c>
      <c r="X59">
        <v>0.383228302001953</v>
      </c>
      <c r="Y59">
        <v>0.383228302001953</v>
      </c>
      <c r="Z59">
        <v>0.7</v>
      </c>
      <c r="AA59">
        <v>1</v>
      </c>
      <c r="AB59">
        <v>0.588235294117647</v>
      </c>
      <c r="AC59">
        <v>0.740740740740741</v>
      </c>
      <c r="AD59">
        <v>0</v>
      </c>
      <c r="AE59">
        <v>0.3</v>
      </c>
    </row>
    <row r="60" spans="1:31">
      <c r="A60" s="5">
        <v>58</v>
      </c>
      <c r="B60">
        <v>20</v>
      </c>
      <c r="C60">
        <v>0</v>
      </c>
      <c r="D60">
        <v>10</v>
      </c>
      <c r="E60">
        <v>10</v>
      </c>
      <c r="F60">
        <v>10</v>
      </c>
      <c r="G60">
        <v>0</v>
      </c>
      <c r="H60">
        <v>10</v>
      </c>
      <c r="I60">
        <v>0</v>
      </c>
      <c r="J60">
        <v>1</v>
      </c>
      <c r="K60">
        <v>9999</v>
      </c>
      <c r="L60">
        <v>0.892644882202148</v>
      </c>
      <c r="M60">
        <v>9999</v>
      </c>
      <c r="N60">
        <v>9999</v>
      </c>
      <c r="O60">
        <v>7</v>
      </c>
      <c r="P60">
        <v>7</v>
      </c>
      <c r="Q60">
        <v>17</v>
      </c>
      <c r="R60" s="15">
        <v>0.4118</v>
      </c>
      <c r="S60" s="15">
        <f t="shared" si="0"/>
        <v>0.7</v>
      </c>
      <c r="T60">
        <v>4.25502014160156</v>
      </c>
      <c r="U60">
        <v>3.97127270698547</v>
      </c>
      <c r="V60">
        <v>3.8246111869812</v>
      </c>
      <c r="W60">
        <v>0.146661520004272</v>
      </c>
      <c r="X60">
        <v>0.430408954620361</v>
      </c>
      <c r="Y60">
        <v>0.430408954620361</v>
      </c>
      <c r="Z60">
        <v>0.7</v>
      </c>
      <c r="AA60">
        <v>1</v>
      </c>
      <c r="AB60">
        <v>0.588235294117647</v>
      </c>
      <c r="AC60">
        <v>0.740740740740741</v>
      </c>
      <c r="AD60">
        <v>0</v>
      </c>
      <c r="AE60">
        <v>0.3</v>
      </c>
    </row>
    <row r="61" spans="1:31">
      <c r="A61" s="5">
        <v>59</v>
      </c>
      <c r="B61">
        <v>20</v>
      </c>
      <c r="C61">
        <v>0</v>
      </c>
      <c r="D61">
        <v>10</v>
      </c>
      <c r="E61">
        <v>10</v>
      </c>
      <c r="F61">
        <v>10</v>
      </c>
      <c r="G61">
        <v>0</v>
      </c>
      <c r="H61">
        <v>10</v>
      </c>
      <c r="I61">
        <v>0</v>
      </c>
      <c r="J61">
        <v>1</v>
      </c>
      <c r="K61">
        <v>9999</v>
      </c>
      <c r="L61">
        <v>0.781351089477539</v>
      </c>
      <c r="M61">
        <v>9999</v>
      </c>
      <c r="N61">
        <v>9999</v>
      </c>
      <c r="O61">
        <v>7</v>
      </c>
      <c r="P61">
        <v>7</v>
      </c>
      <c r="Q61">
        <v>17</v>
      </c>
      <c r="R61" s="15">
        <v>0.4118</v>
      </c>
      <c r="S61" s="15">
        <f t="shared" si="0"/>
        <v>0.7</v>
      </c>
      <c r="T61">
        <v>4.3027515411377</v>
      </c>
      <c r="U61">
        <v>3.993891954422</v>
      </c>
      <c r="V61">
        <v>3.88676333427429</v>
      </c>
      <c r="W61">
        <v>0.107128620147705</v>
      </c>
      <c r="X61">
        <v>0.415988206863403</v>
      </c>
      <c r="Y61">
        <v>0.415988206863403</v>
      </c>
      <c r="Z61">
        <v>0.7</v>
      </c>
      <c r="AA61">
        <v>1</v>
      </c>
      <c r="AB61">
        <v>0.588235294117647</v>
      </c>
      <c r="AC61">
        <v>0.740740740740741</v>
      </c>
      <c r="AD61">
        <v>0</v>
      </c>
      <c r="AE61">
        <v>0.3</v>
      </c>
    </row>
    <row r="62" spans="1:31">
      <c r="A62" s="5">
        <v>60</v>
      </c>
      <c r="B62">
        <v>17</v>
      </c>
      <c r="C62">
        <v>3</v>
      </c>
      <c r="D62">
        <v>10</v>
      </c>
      <c r="E62">
        <v>10</v>
      </c>
      <c r="F62">
        <v>10</v>
      </c>
      <c r="G62">
        <v>0</v>
      </c>
      <c r="H62">
        <v>7</v>
      </c>
      <c r="I62">
        <v>3</v>
      </c>
      <c r="J62">
        <v>0.85</v>
      </c>
      <c r="K62">
        <v>6.0510196685791</v>
      </c>
      <c r="L62">
        <v>1.29405403137207</v>
      </c>
      <c r="M62">
        <v>0.840627670288086</v>
      </c>
      <c r="N62">
        <v>5.28425025939941</v>
      </c>
      <c r="O62">
        <v>6</v>
      </c>
      <c r="P62">
        <v>6</v>
      </c>
      <c r="Q62">
        <v>16</v>
      </c>
      <c r="R62" s="15">
        <v>0.375</v>
      </c>
      <c r="S62" s="15">
        <f t="shared" si="0"/>
        <v>0.6</v>
      </c>
      <c r="T62">
        <v>3.63797187805176</v>
      </c>
      <c r="U62">
        <v>3.29317140579224</v>
      </c>
      <c r="V62">
        <v>3.23995590209961</v>
      </c>
      <c r="W62">
        <v>0.053215503692627</v>
      </c>
      <c r="X62">
        <v>0.398015975952148</v>
      </c>
      <c r="Y62">
        <v>0.398015975952148</v>
      </c>
      <c r="Z62">
        <v>0.6</v>
      </c>
      <c r="AA62">
        <v>1</v>
      </c>
      <c r="AB62">
        <v>0.625</v>
      </c>
      <c r="AC62">
        <v>0.769230769230769</v>
      </c>
      <c r="AD62">
        <v>0</v>
      </c>
      <c r="AE62">
        <v>0.4</v>
      </c>
    </row>
    <row r="63" spans="1:31">
      <c r="A63" s="5">
        <v>61</v>
      </c>
      <c r="B63">
        <v>19</v>
      </c>
      <c r="C63">
        <v>1</v>
      </c>
      <c r="D63">
        <v>10</v>
      </c>
      <c r="E63">
        <v>10</v>
      </c>
      <c r="F63">
        <v>10</v>
      </c>
      <c r="G63">
        <v>0</v>
      </c>
      <c r="H63">
        <v>9</v>
      </c>
      <c r="I63">
        <v>1</v>
      </c>
      <c r="J63">
        <v>0.95</v>
      </c>
      <c r="K63">
        <v>10.6257991790772</v>
      </c>
      <c r="L63">
        <v>1.14323806762695</v>
      </c>
      <c r="M63">
        <v>0.99237060546875</v>
      </c>
      <c r="N63">
        <v>9.02749633789062</v>
      </c>
      <c r="O63">
        <v>5</v>
      </c>
      <c r="P63">
        <v>5</v>
      </c>
      <c r="Q63">
        <v>14</v>
      </c>
      <c r="R63" s="15">
        <v>0.3571</v>
      </c>
      <c r="S63" s="15">
        <f t="shared" si="0"/>
        <v>0.5</v>
      </c>
      <c r="T63">
        <v>3.97028923034668</v>
      </c>
      <c r="U63">
        <v>3.67376279830933</v>
      </c>
      <c r="V63">
        <v>3.51807713508606</v>
      </c>
      <c r="W63">
        <v>0.155685663223267</v>
      </c>
      <c r="X63">
        <v>0.45221209526062</v>
      </c>
      <c r="Y63">
        <v>0.45221209526062</v>
      </c>
      <c r="Z63">
        <v>0.5</v>
      </c>
      <c r="AA63">
        <v>0.9</v>
      </c>
      <c r="AB63">
        <v>0.642857142857143</v>
      </c>
      <c r="AC63">
        <v>0.75</v>
      </c>
      <c r="AD63">
        <v>0.1</v>
      </c>
      <c r="AE63">
        <v>0.4</v>
      </c>
    </row>
    <row r="64" spans="1:31">
      <c r="A64" s="5">
        <v>62</v>
      </c>
      <c r="B64">
        <v>17</v>
      </c>
      <c r="C64">
        <v>3</v>
      </c>
      <c r="D64">
        <v>10</v>
      </c>
      <c r="E64">
        <v>10</v>
      </c>
      <c r="F64">
        <v>10</v>
      </c>
      <c r="G64">
        <v>0</v>
      </c>
      <c r="H64">
        <v>7</v>
      </c>
      <c r="I64">
        <v>3</v>
      </c>
      <c r="J64">
        <v>0.85</v>
      </c>
      <c r="K64">
        <v>6.43674087524414</v>
      </c>
      <c r="L64">
        <v>2.19828605651856</v>
      </c>
      <c r="M64">
        <v>1.60877799987793</v>
      </c>
      <c r="N64">
        <v>4.08989334106445</v>
      </c>
      <c r="O64">
        <v>4</v>
      </c>
      <c r="P64">
        <v>4</v>
      </c>
      <c r="Q64">
        <v>14</v>
      </c>
      <c r="R64" s="15">
        <v>0.2857</v>
      </c>
      <c r="S64" s="15">
        <f t="shared" si="0"/>
        <v>0.4</v>
      </c>
      <c r="T64">
        <v>3.19769287109375</v>
      </c>
      <c r="U64">
        <v>2.98229598999023</v>
      </c>
      <c r="V64">
        <v>2.81377530097961</v>
      </c>
      <c r="W64">
        <v>0.16852068901062</v>
      </c>
      <c r="X64">
        <v>0.383917570114136</v>
      </c>
      <c r="Y64">
        <v>0.383917570114136</v>
      </c>
      <c r="Z64">
        <v>0.4</v>
      </c>
      <c r="AA64">
        <v>1</v>
      </c>
      <c r="AB64">
        <v>0.714285714285714</v>
      </c>
      <c r="AC64">
        <v>0.833333333333333</v>
      </c>
      <c r="AD64">
        <v>0</v>
      </c>
      <c r="AE64">
        <v>0.6</v>
      </c>
    </row>
    <row r="65" spans="1:31">
      <c r="A65" s="5">
        <v>63</v>
      </c>
      <c r="B65">
        <v>17</v>
      </c>
      <c r="C65">
        <v>3</v>
      </c>
      <c r="D65">
        <v>10</v>
      </c>
      <c r="E65">
        <v>10</v>
      </c>
      <c r="F65">
        <v>10</v>
      </c>
      <c r="G65">
        <v>0</v>
      </c>
      <c r="H65">
        <v>7</v>
      </c>
      <c r="I65">
        <v>3</v>
      </c>
      <c r="J65">
        <v>0.85</v>
      </c>
      <c r="K65">
        <v>7.43708038330078</v>
      </c>
      <c r="L65">
        <v>1.48202133178711</v>
      </c>
      <c r="M65">
        <v>0.755367279052734</v>
      </c>
      <c r="N65">
        <v>6.08505249023437</v>
      </c>
      <c r="O65">
        <v>6</v>
      </c>
      <c r="P65">
        <v>6</v>
      </c>
      <c r="Q65">
        <v>16</v>
      </c>
      <c r="R65" s="15">
        <v>0.375</v>
      </c>
      <c r="S65" s="15">
        <f t="shared" si="0"/>
        <v>0.6</v>
      </c>
      <c r="T65">
        <v>3.68939018249512</v>
      </c>
      <c r="U65">
        <v>3.33024024963379</v>
      </c>
      <c r="V65">
        <v>3.20700597763061</v>
      </c>
      <c r="W65">
        <v>0.123234272003174</v>
      </c>
      <c r="X65">
        <v>0.482384204864502</v>
      </c>
      <c r="Y65">
        <v>0.482384204864502</v>
      </c>
      <c r="Z65">
        <v>0.6</v>
      </c>
      <c r="AA65">
        <v>1</v>
      </c>
      <c r="AB65">
        <v>0.625</v>
      </c>
      <c r="AC65">
        <v>0.769230769230769</v>
      </c>
      <c r="AD65">
        <v>0</v>
      </c>
      <c r="AE65">
        <v>0.4</v>
      </c>
    </row>
    <row r="66" spans="1:31">
      <c r="A66" s="5">
        <v>64</v>
      </c>
      <c r="B66">
        <v>19</v>
      </c>
      <c r="C66">
        <v>1</v>
      </c>
      <c r="D66">
        <v>10</v>
      </c>
      <c r="E66">
        <v>10</v>
      </c>
      <c r="F66">
        <v>10</v>
      </c>
      <c r="G66">
        <v>0</v>
      </c>
      <c r="H66">
        <v>9</v>
      </c>
      <c r="I66">
        <v>1</v>
      </c>
      <c r="J66">
        <v>0.95</v>
      </c>
      <c r="K66">
        <v>9.65124130249023</v>
      </c>
      <c r="L66">
        <v>1.28952598571777</v>
      </c>
      <c r="M66">
        <v>1.15951538085937</v>
      </c>
      <c r="N66">
        <v>7.99066734313965</v>
      </c>
      <c r="O66">
        <v>5</v>
      </c>
      <c r="P66">
        <v>5</v>
      </c>
      <c r="Q66">
        <v>14</v>
      </c>
      <c r="R66" s="15">
        <v>0.3571</v>
      </c>
      <c r="S66" s="15">
        <f t="shared" si="0"/>
        <v>0.5</v>
      </c>
      <c r="T66">
        <v>3.68314933776855</v>
      </c>
      <c r="U66">
        <v>3.42205047607422</v>
      </c>
      <c r="V66">
        <v>3.30166482925415</v>
      </c>
      <c r="W66">
        <v>0.120385646820068</v>
      </c>
      <c r="X66">
        <v>0.381484508514404</v>
      </c>
      <c r="Y66">
        <v>0.381484508514404</v>
      </c>
      <c r="Z66">
        <v>0.5</v>
      </c>
      <c r="AA66">
        <v>0.9</v>
      </c>
      <c r="AB66">
        <v>0.642857142857143</v>
      </c>
      <c r="AC66">
        <v>0.75</v>
      </c>
      <c r="AD66">
        <v>0.1</v>
      </c>
      <c r="AE66">
        <v>0.4</v>
      </c>
    </row>
    <row r="67" spans="1:31">
      <c r="A67" s="5">
        <v>65</v>
      </c>
      <c r="B67">
        <v>20</v>
      </c>
      <c r="C67">
        <v>0</v>
      </c>
      <c r="D67">
        <v>10</v>
      </c>
      <c r="E67">
        <v>10</v>
      </c>
      <c r="F67">
        <v>10</v>
      </c>
      <c r="G67">
        <v>0</v>
      </c>
      <c r="H67">
        <v>10</v>
      </c>
      <c r="I67">
        <v>0</v>
      </c>
      <c r="J67">
        <v>1</v>
      </c>
      <c r="K67">
        <v>9999</v>
      </c>
      <c r="L67">
        <v>0.853315353393555</v>
      </c>
      <c r="M67">
        <v>9999</v>
      </c>
      <c r="N67">
        <v>9999</v>
      </c>
      <c r="O67">
        <v>8</v>
      </c>
      <c r="P67">
        <v>8</v>
      </c>
      <c r="Q67">
        <v>18</v>
      </c>
      <c r="R67" s="15">
        <v>0.4444</v>
      </c>
      <c r="S67" s="15">
        <f t="shared" ref="S67:S130" si="1">O67/E67</f>
        <v>0.8</v>
      </c>
      <c r="T67">
        <v>4.04557800292969</v>
      </c>
      <c r="U67">
        <v>3.75337839126587</v>
      </c>
      <c r="V67">
        <v>3.66607904434204</v>
      </c>
      <c r="W67">
        <v>0.0872993469238281</v>
      </c>
      <c r="X67">
        <v>0.379498958587646</v>
      </c>
      <c r="Y67">
        <v>0.379498958587646</v>
      </c>
      <c r="Z67">
        <v>0.8</v>
      </c>
      <c r="AA67">
        <v>1</v>
      </c>
      <c r="AB67">
        <v>0.555555555555556</v>
      </c>
      <c r="AC67">
        <v>0.714285714285714</v>
      </c>
      <c r="AD67">
        <v>0</v>
      </c>
      <c r="AE67">
        <v>0.2</v>
      </c>
    </row>
    <row r="68" spans="1:31">
      <c r="A68" s="5">
        <v>66</v>
      </c>
      <c r="B68">
        <v>17</v>
      </c>
      <c r="C68">
        <v>3</v>
      </c>
      <c r="D68">
        <v>10</v>
      </c>
      <c r="E68">
        <v>10</v>
      </c>
      <c r="F68">
        <v>10</v>
      </c>
      <c r="G68">
        <v>0</v>
      </c>
      <c r="H68">
        <v>7</v>
      </c>
      <c r="I68">
        <v>3</v>
      </c>
      <c r="J68">
        <v>0.85</v>
      </c>
      <c r="K68">
        <v>7.23930549621582</v>
      </c>
      <c r="L68">
        <v>1.33141899108887</v>
      </c>
      <c r="M68">
        <v>0.733076095581055</v>
      </c>
      <c r="N68">
        <v>6.44536018371582</v>
      </c>
      <c r="O68">
        <v>6</v>
      </c>
      <c r="P68">
        <v>6</v>
      </c>
      <c r="Q68">
        <v>16</v>
      </c>
      <c r="R68" s="15">
        <v>0.375</v>
      </c>
      <c r="S68" s="15">
        <f t="shared" si="1"/>
        <v>0.6</v>
      </c>
      <c r="T68">
        <v>3.76811218261719</v>
      </c>
      <c r="U68">
        <v>3.37094306945801</v>
      </c>
      <c r="V68">
        <v>3.29817509651184</v>
      </c>
      <c r="W68">
        <v>0.072767972946167</v>
      </c>
      <c r="X68">
        <v>0.469937086105347</v>
      </c>
      <c r="Y68">
        <v>0.469937086105347</v>
      </c>
      <c r="Z68">
        <v>0.6</v>
      </c>
      <c r="AA68">
        <v>1</v>
      </c>
      <c r="AB68">
        <v>0.625</v>
      </c>
      <c r="AC68">
        <v>0.769230769230769</v>
      </c>
      <c r="AD68">
        <v>0</v>
      </c>
      <c r="AE68">
        <v>0.4</v>
      </c>
    </row>
    <row r="69" spans="1:31">
      <c r="A69" s="5">
        <v>67</v>
      </c>
      <c r="B69">
        <v>17</v>
      </c>
      <c r="C69">
        <v>3</v>
      </c>
      <c r="D69">
        <v>10</v>
      </c>
      <c r="E69">
        <v>10</v>
      </c>
      <c r="F69">
        <v>10</v>
      </c>
      <c r="G69">
        <v>0</v>
      </c>
      <c r="H69">
        <v>7</v>
      </c>
      <c r="I69">
        <v>3</v>
      </c>
      <c r="J69">
        <v>0.85</v>
      </c>
      <c r="K69">
        <v>6.97584533691406</v>
      </c>
      <c r="L69">
        <v>1.43239402770996</v>
      </c>
      <c r="M69">
        <v>1.48643684387207</v>
      </c>
      <c r="N69">
        <v>8.0993537902832</v>
      </c>
      <c r="O69">
        <v>7</v>
      </c>
      <c r="P69">
        <v>7</v>
      </c>
      <c r="Q69">
        <v>17</v>
      </c>
      <c r="R69" s="15">
        <v>0.4118</v>
      </c>
      <c r="S69" s="15">
        <f t="shared" si="1"/>
        <v>0.7</v>
      </c>
      <c r="T69">
        <v>3.85037803649902</v>
      </c>
      <c r="U69">
        <v>3.37372374534607</v>
      </c>
      <c r="V69">
        <v>3.43346333503723</v>
      </c>
      <c r="W69">
        <v>0.0597395896911621</v>
      </c>
      <c r="X69">
        <v>0.416914701461792</v>
      </c>
      <c r="Y69">
        <v>0.416914701461792</v>
      </c>
      <c r="Z69">
        <v>0.7</v>
      </c>
      <c r="AA69">
        <v>1</v>
      </c>
      <c r="AB69">
        <v>0.588235294117647</v>
      </c>
      <c r="AC69">
        <v>0.740740740740741</v>
      </c>
      <c r="AD69">
        <v>0</v>
      </c>
      <c r="AE69">
        <v>0.3</v>
      </c>
    </row>
    <row r="70" spans="1:31">
      <c r="A70" s="5">
        <v>68</v>
      </c>
      <c r="B70">
        <v>20</v>
      </c>
      <c r="C70">
        <v>0</v>
      </c>
      <c r="D70">
        <v>10</v>
      </c>
      <c r="E70">
        <v>10</v>
      </c>
      <c r="F70">
        <v>10</v>
      </c>
      <c r="G70">
        <v>0</v>
      </c>
      <c r="H70">
        <v>10</v>
      </c>
      <c r="I70">
        <v>0</v>
      </c>
      <c r="J70">
        <v>1</v>
      </c>
      <c r="K70">
        <v>9999</v>
      </c>
      <c r="L70">
        <v>0.482078552246094</v>
      </c>
      <c r="M70">
        <v>9999</v>
      </c>
      <c r="N70">
        <v>9999</v>
      </c>
      <c r="O70">
        <v>10</v>
      </c>
      <c r="P70">
        <v>10</v>
      </c>
      <c r="Q70">
        <v>20</v>
      </c>
      <c r="R70" s="15">
        <v>0.5</v>
      </c>
      <c r="S70" s="15">
        <f t="shared" si="1"/>
        <v>1</v>
      </c>
      <c r="T70">
        <v>5.22106170654297</v>
      </c>
      <c r="U70">
        <v>4.79129123687744</v>
      </c>
      <c r="V70">
        <v>4.7376275062561</v>
      </c>
      <c r="W70">
        <v>0.0536637306213379</v>
      </c>
      <c r="X70">
        <v>0.483434200286865</v>
      </c>
      <c r="Y70">
        <v>0.483434200286865</v>
      </c>
      <c r="Z70">
        <v>1</v>
      </c>
      <c r="AA70">
        <v>1</v>
      </c>
      <c r="AB70">
        <v>0.5</v>
      </c>
      <c r="AC70">
        <v>0.666666666666667</v>
      </c>
      <c r="AD70">
        <v>0</v>
      </c>
      <c r="AE70">
        <v>0</v>
      </c>
    </row>
    <row r="71" spans="1:31">
      <c r="A71" s="5">
        <v>69</v>
      </c>
      <c r="B71">
        <v>19</v>
      </c>
      <c r="C71">
        <v>1</v>
      </c>
      <c r="D71">
        <v>10</v>
      </c>
      <c r="E71">
        <v>10</v>
      </c>
      <c r="F71">
        <v>10</v>
      </c>
      <c r="G71">
        <v>0</v>
      </c>
      <c r="H71">
        <v>9</v>
      </c>
      <c r="I71">
        <v>1</v>
      </c>
      <c r="J71">
        <v>0.95</v>
      </c>
      <c r="K71">
        <v>10.0285949707031</v>
      </c>
      <c r="L71">
        <v>0.747514724731445</v>
      </c>
      <c r="M71">
        <v>0.625762939453125</v>
      </c>
      <c r="N71">
        <v>9.09481048583984</v>
      </c>
      <c r="O71">
        <v>6</v>
      </c>
      <c r="P71">
        <v>6</v>
      </c>
      <c r="Q71">
        <v>14</v>
      </c>
      <c r="R71" s="15">
        <v>0.4286</v>
      </c>
      <c r="S71" s="15">
        <f t="shared" si="1"/>
        <v>0.6</v>
      </c>
      <c r="T71">
        <v>3.83040618896484</v>
      </c>
      <c r="U71">
        <v>3.52026915550232</v>
      </c>
      <c r="V71">
        <v>3.42554235458374</v>
      </c>
      <c r="W71">
        <v>0.0947268009185791</v>
      </c>
      <c r="X71">
        <v>0.404863834381104</v>
      </c>
      <c r="Y71">
        <v>0.404863834381104</v>
      </c>
      <c r="Z71">
        <v>0.6</v>
      </c>
      <c r="AA71">
        <v>0.8</v>
      </c>
      <c r="AB71">
        <v>0.571428571428571</v>
      </c>
      <c r="AC71">
        <v>0.666666666666667</v>
      </c>
      <c r="AD71">
        <v>0.2</v>
      </c>
      <c r="AE71">
        <v>0.2</v>
      </c>
    </row>
    <row r="72" spans="1:31">
      <c r="A72" s="5">
        <v>70</v>
      </c>
      <c r="B72">
        <v>17</v>
      </c>
      <c r="C72">
        <v>3</v>
      </c>
      <c r="D72">
        <v>10</v>
      </c>
      <c r="E72">
        <v>10</v>
      </c>
      <c r="F72">
        <v>10</v>
      </c>
      <c r="G72">
        <v>0</v>
      </c>
      <c r="H72">
        <v>7</v>
      </c>
      <c r="I72">
        <v>3</v>
      </c>
      <c r="J72">
        <v>0.85</v>
      </c>
      <c r="K72">
        <v>6.20821762084961</v>
      </c>
      <c r="L72">
        <v>1.50602722167969</v>
      </c>
      <c r="M72">
        <v>1.01017951965332</v>
      </c>
      <c r="N72">
        <v>5.0645694732666</v>
      </c>
      <c r="O72">
        <v>4</v>
      </c>
      <c r="P72">
        <v>4</v>
      </c>
      <c r="Q72">
        <v>12</v>
      </c>
      <c r="R72" s="15">
        <v>0.3333</v>
      </c>
      <c r="S72" s="15">
        <f t="shared" si="1"/>
        <v>0.4</v>
      </c>
      <c r="T72">
        <v>3.08554649353027</v>
      </c>
      <c r="U72">
        <v>2.82622003555298</v>
      </c>
      <c r="V72">
        <v>2.7313539981842</v>
      </c>
      <c r="W72">
        <v>0.0948660373687744</v>
      </c>
      <c r="X72">
        <v>0.354192495346069</v>
      </c>
      <c r="Y72">
        <v>0.354192495346069</v>
      </c>
      <c r="Z72">
        <v>0.4</v>
      </c>
      <c r="AA72">
        <v>0.8</v>
      </c>
      <c r="AB72">
        <v>0.666666666666667</v>
      </c>
      <c r="AC72">
        <v>0.727272727272727</v>
      </c>
      <c r="AD72">
        <v>0.2</v>
      </c>
      <c r="AE72">
        <v>0.4</v>
      </c>
    </row>
    <row r="73" spans="1:31">
      <c r="A73" s="5">
        <v>71</v>
      </c>
      <c r="B73">
        <v>18</v>
      </c>
      <c r="C73">
        <v>2</v>
      </c>
      <c r="D73">
        <v>10</v>
      </c>
      <c r="E73">
        <v>10</v>
      </c>
      <c r="F73">
        <v>10</v>
      </c>
      <c r="G73">
        <v>0</v>
      </c>
      <c r="H73">
        <v>8</v>
      </c>
      <c r="I73">
        <v>2</v>
      </c>
      <c r="J73">
        <v>0.9</v>
      </c>
      <c r="K73">
        <v>7.40899276733398</v>
      </c>
      <c r="L73">
        <v>1.43877410888672</v>
      </c>
      <c r="M73">
        <v>1.16422653198242</v>
      </c>
      <c r="N73">
        <v>6.09002113342285</v>
      </c>
      <c r="O73">
        <v>7</v>
      </c>
      <c r="P73">
        <v>7</v>
      </c>
      <c r="Q73">
        <v>17</v>
      </c>
      <c r="R73" s="15">
        <v>0.4118</v>
      </c>
      <c r="S73" s="15">
        <f t="shared" si="1"/>
        <v>0.7</v>
      </c>
      <c r="T73">
        <v>3.65265464782715</v>
      </c>
      <c r="U73">
        <v>3.35487127304077</v>
      </c>
      <c r="V73">
        <v>3.24499082565308</v>
      </c>
      <c r="W73">
        <v>0.109880447387695</v>
      </c>
      <c r="X73">
        <v>0.407663822174072</v>
      </c>
      <c r="Y73">
        <v>0.407663822174072</v>
      </c>
      <c r="Z73">
        <v>0.7</v>
      </c>
      <c r="AA73">
        <v>1</v>
      </c>
      <c r="AB73">
        <v>0.588235294117647</v>
      </c>
      <c r="AC73">
        <v>0.740740740740741</v>
      </c>
      <c r="AD73">
        <v>0</v>
      </c>
      <c r="AE73">
        <v>0.3</v>
      </c>
    </row>
    <row r="74" spans="1:31">
      <c r="A74" s="5">
        <v>72</v>
      </c>
      <c r="B74">
        <v>19</v>
      </c>
      <c r="C74">
        <v>1</v>
      </c>
      <c r="D74">
        <v>10</v>
      </c>
      <c r="E74">
        <v>10</v>
      </c>
      <c r="F74">
        <v>10</v>
      </c>
      <c r="G74">
        <v>0</v>
      </c>
      <c r="H74">
        <v>9</v>
      </c>
      <c r="I74">
        <v>1</v>
      </c>
      <c r="J74">
        <v>0.95</v>
      </c>
      <c r="K74">
        <v>10.280424118042</v>
      </c>
      <c r="L74">
        <v>1.19344139099121</v>
      </c>
      <c r="M74">
        <v>1.01746940612793</v>
      </c>
      <c r="N74">
        <v>8.33690643310547</v>
      </c>
      <c r="O74">
        <v>7</v>
      </c>
      <c r="P74">
        <v>7</v>
      </c>
      <c r="Q74">
        <v>15</v>
      </c>
      <c r="R74" s="15">
        <v>0.4667</v>
      </c>
      <c r="S74" s="15">
        <f t="shared" si="1"/>
        <v>0.7</v>
      </c>
      <c r="T74">
        <v>4.19150733947754</v>
      </c>
      <c r="U74">
        <v>3.89750242233276</v>
      </c>
      <c r="V74">
        <v>3.73928308486938</v>
      </c>
      <c r="W74">
        <v>0.158219337463379</v>
      </c>
      <c r="X74">
        <v>0.452224254608154</v>
      </c>
      <c r="Y74">
        <v>0.452224254608154</v>
      </c>
      <c r="Z74">
        <v>0.7</v>
      </c>
      <c r="AA74">
        <v>0.8</v>
      </c>
      <c r="AB74">
        <v>0.533333333333333</v>
      </c>
      <c r="AC74">
        <v>0.64</v>
      </c>
      <c r="AD74">
        <v>0.2</v>
      </c>
      <c r="AE74">
        <v>0.1</v>
      </c>
    </row>
    <row r="75" spans="1:31">
      <c r="A75" s="5">
        <v>73</v>
      </c>
      <c r="B75">
        <v>16</v>
      </c>
      <c r="C75">
        <v>4</v>
      </c>
      <c r="D75">
        <v>10</v>
      </c>
      <c r="E75">
        <v>10</v>
      </c>
      <c r="F75">
        <v>10</v>
      </c>
      <c r="G75">
        <v>0</v>
      </c>
      <c r="H75">
        <v>6</v>
      </c>
      <c r="I75">
        <v>4</v>
      </c>
      <c r="J75">
        <v>0.8</v>
      </c>
      <c r="K75">
        <v>6.37898635864258</v>
      </c>
      <c r="L75">
        <v>1.3029842376709</v>
      </c>
      <c r="M75">
        <v>0.837583541870117</v>
      </c>
      <c r="N75">
        <v>7.2965145111084</v>
      </c>
      <c r="O75">
        <v>6</v>
      </c>
      <c r="P75">
        <v>6</v>
      </c>
      <c r="Q75">
        <v>16</v>
      </c>
      <c r="R75" s="15">
        <v>0.375</v>
      </c>
      <c r="S75" s="15">
        <f t="shared" si="1"/>
        <v>0.6</v>
      </c>
      <c r="T75">
        <v>3.37005996704102</v>
      </c>
      <c r="U75">
        <v>2.91171383857727</v>
      </c>
      <c r="V75">
        <v>2.95935487747192</v>
      </c>
      <c r="W75">
        <v>0.0476410388946533</v>
      </c>
      <c r="X75">
        <v>0.410705089569092</v>
      </c>
      <c r="Y75">
        <v>0.410705089569092</v>
      </c>
      <c r="Z75">
        <v>0.6</v>
      </c>
      <c r="AA75">
        <v>1</v>
      </c>
      <c r="AB75">
        <v>0.625</v>
      </c>
      <c r="AC75">
        <v>0.769230769230769</v>
      </c>
      <c r="AD75">
        <v>0</v>
      </c>
      <c r="AE75">
        <v>0.4</v>
      </c>
    </row>
    <row r="76" spans="1:31">
      <c r="A76" s="5">
        <v>74</v>
      </c>
      <c r="B76">
        <v>19</v>
      </c>
      <c r="C76">
        <v>1</v>
      </c>
      <c r="D76">
        <v>10</v>
      </c>
      <c r="E76">
        <v>10</v>
      </c>
      <c r="F76">
        <v>9</v>
      </c>
      <c r="G76">
        <v>1</v>
      </c>
      <c r="H76">
        <v>10</v>
      </c>
      <c r="I76">
        <v>0</v>
      </c>
      <c r="J76">
        <v>0.95</v>
      </c>
      <c r="K76">
        <v>9999</v>
      </c>
      <c r="L76">
        <v>0.927766799926758</v>
      </c>
      <c r="M76">
        <v>9999</v>
      </c>
      <c r="N76">
        <v>9999</v>
      </c>
      <c r="O76">
        <v>10</v>
      </c>
      <c r="P76">
        <v>10</v>
      </c>
      <c r="Q76">
        <v>18</v>
      </c>
      <c r="R76" s="15">
        <v>0.5556</v>
      </c>
      <c r="S76" s="15">
        <f t="shared" si="1"/>
        <v>1</v>
      </c>
      <c r="T76">
        <v>4.40181159973145</v>
      </c>
      <c r="U76">
        <v>3.95356178283691</v>
      </c>
      <c r="V76">
        <v>4.1050820350647</v>
      </c>
      <c r="W76">
        <v>0.151520252227783</v>
      </c>
      <c r="X76">
        <v>0.296729564666748</v>
      </c>
      <c r="Y76">
        <v>0.296729564666748</v>
      </c>
      <c r="Z76">
        <v>1</v>
      </c>
      <c r="AA76">
        <v>0.8</v>
      </c>
      <c r="AB76">
        <v>0.444444444444444</v>
      </c>
      <c r="AC76">
        <v>0.571428571428571</v>
      </c>
      <c r="AD76">
        <v>0.2</v>
      </c>
      <c r="AE76">
        <v>-0.2</v>
      </c>
    </row>
    <row r="77" spans="1:31">
      <c r="A77" s="5">
        <v>75</v>
      </c>
      <c r="B77">
        <v>18</v>
      </c>
      <c r="C77">
        <v>2</v>
      </c>
      <c r="D77">
        <v>10</v>
      </c>
      <c r="E77">
        <v>10</v>
      </c>
      <c r="F77">
        <v>10</v>
      </c>
      <c r="G77">
        <v>0</v>
      </c>
      <c r="H77">
        <v>8</v>
      </c>
      <c r="I77">
        <v>2</v>
      </c>
      <c r="J77">
        <v>0.9</v>
      </c>
      <c r="K77">
        <v>7.85711288452148</v>
      </c>
      <c r="L77">
        <v>1.95977401733398</v>
      </c>
      <c r="M77">
        <v>1.5081729888916</v>
      </c>
      <c r="N77">
        <v>5.1136531829834</v>
      </c>
      <c r="O77">
        <v>5</v>
      </c>
      <c r="P77">
        <v>5</v>
      </c>
      <c r="Q77">
        <v>15</v>
      </c>
      <c r="R77" s="15">
        <v>0.3333</v>
      </c>
      <c r="S77" s="15">
        <f t="shared" si="1"/>
        <v>0.5</v>
      </c>
      <c r="T77">
        <v>3.73113059997559</v>
      </c>
      <c r="U77">
        <v>3.49054074287415</v>
      </c>
      <c r="V77">
        <v>3.28769683837891</v>
      </c>
      <c r="W77">
        <v>0.202843904495239</v>
      </c>
      <c r="X77">
        <v>0.44343376159668</v>
      </c>
      <c r="Y77">
        <v>0.44343376159668</v>
      </c>
      <c r="Z77">
        <v>0.5</v>
      </c>
      <c r="AA77">
        <v>1</v>
      </c>
      <c r="AB77">
        <v>0.666666666666667</v>
      </c>
      <c r="AC77">
        <v>0.8</v>
      </c>
      <c r="AD77">
        <v>0</v>
      </c>
      <c r="AE77">
        <v>0.5</v>
      </c>
    </row>
    <row r="78" spans="1:31">
      <c r="A78" s="5">
        <v>76</v>
      </c>
      <c r="B78">
        <v>19</v>
      </c>
      <c r="C78">
        <v>1</v>
      </c>
      <c r="D78">
        <v>10</v>
      </c>
      <c r="E78">
        <v>10</v>
      </c>
      <c r="F78">
        <v>10</v>
      </c>
      <c r="G78">
        <v>0</v>
      </c>
      <c r="H78">
        <v>9</v>
      </c>
      <c r="I78">
        <v>1</v>
      </c>
      <c r="J78">
        <v>0.95</v>
      </c>
      <c r="K78">
        <v>9.62340354919434</v>
      </c>
      <c r="L78">
        <v>1.08572578430176</v>
      </c>
      <c r="M78">
        <v>0.960931777954102</v>
      </c>
      <c r="N78">
        <v>8.23837280273437</v>
      </c>
      <c r="O78">
        <v>6</v>
      </c>
      <c r="P78">
        <v>6</v>
      </c>
      <c r="Q78">
        <v>15</v>
      </c>
      <c r="R78" s="15">
        <v>0.4</v>
      </c>
      <c r="S78" s="15">
        <f t="shared" si="1"/>
        <v>0.6</v>
      </c>
      <c r="T78">
        <v>3.65797805786133</v>
      </c>
      <c r="U78">
        <v>3.39453125</v>
      </c>
      <c r="V78">
        <v>3.28046870231628</v>
      </c>
      <c r="W78">
        <v>0.114062547683716</v>
      </c>
      <c r="X78">
        <v>0.377509355545044</v>
      </c>
      <c r="Y78">
        <v>0.377509355545044</v>
      </c>
      <c r="Z78">
        <v>0.6</v>
      </c>
      <c r="AA78">
        <v>0.9</v>
      </c>
      <c r="AB78">
        <v>0.6</v>
      </c>
      <c r="AC78">
        <v>0.72</v>
      </c>
      <c r="AD78">
        <v>0.1</v>
      </c>
      <c r="AE78">
        <v>0.3</v>
      </c>
    </row>
    <row r="79" spans="1:31">
      <c r="A79" s="5">
        <v>77</v>
      </c>
      <c r="B79">
        <v>17</v>
      </c>
      <c r="C79">
        <v>3</v>
      </c>
      <c r="D79">
        <v>10</v>
      </c>
      <c r="E79">
        <v>10</v>
      </c>
      <c r="F79">
        <v>10</v>
      </c>
      <c r="G79">
        <v>0</v>
      </c>
      <c r="H79">
        <v>7</v>
      </c>
      <c r="I79">
        <v>3</v>
      </c>
      <c r="J79">
        <v>0.85</v>
      </c>
      <c r="K79">
        <v>6.76483726501465</v>
      </c>
      <c r="L79">
        <v>2.19599914550781</v>
      </c>
      <c r="M79">
        <v>1.52364540100098</v>
      </c>
      <c r="N79">
        <v>4.28574180603027</v>
      </c>
      <c r="O79">
        <v>4</v>
      </c>
      <c r="P79">
        <v>4</v>
      </c>
      <c r="Q79">
        <v>14</v>
      </c>
      <c r="R79" s="15">
        <v>0.2857</v>
      </c>
      <c r="S79" s="15">
        <f t="shared" si="1"/>
        <v>0.4</v>
      </c>
      <c r="T79">
        <v>3.29983711242676</v>
      </c>
      <c r="U79">
        <v>3.0693199634552</v>
      </c>
      <c r="V79">
        <v>2.88389730453491</v>
      </c>
      <c r="W79">
        <v>0.185422658920288</v>
      </c>
      <c r="X79">
        <v>0.415939807891846</v>
      </c>
      <c r="Y79">
        <v>0.415939807891846</v>
      </c>
      <c r="Z79">
        <v>0.4</v>
      </c>
      <c r="AA79">
        <v>1</v>
      </c>
      <c r="AB79">
        <v>0.714285714285714</v>
      </c>
      <c r="AC79">
        <v>0.833333333333333</v>
      </c>
      <c r="AD79">
        <v>0</v>
      </c>
      <c r="AE79">
        <v>0.6</v>
      </c>
    </row>
    <row r="80" spans="1:31">
      <c r="A80" s="5">
        <v>78</v>
      </c>
      <c r="B80">
        <v>19</v>
      </c>
      <c r="C80">
        <v>1</v>
      </c>
      <c r="D80">
        <v>10</v>
      </c>
      <c r="E80">
        <v>10</v>
      </c>
      <c r="F80">
        <v>10</v>
      </c>
      <c r="G80">
        <v>0</v>
      </c>
      <c r="H80">
        <v>9</v>
      </c>
      <c r="I80">
        <v>1</v>
      </c>
      <c r="J80">
        <v>0.95</v>
      </c>
      <c r="K80">
        <v>11.2678680419922</v>
      </c>
      <c r="L80">
        <v>0.992507934570312</v>
      </c>
      <c r="M80">
        <v>0.871532440185547</v>
      </c>
      <c r="N80">
        <v>10.2073211669922</v>
      </c>
      <c r="O80">
        <v>9</v>
      </c>
      <c r="P80">
        <v>9</v>
      </c>
      <c r="Q80">
        <v>18</v>
      </c>
      <c r="R80" s="15">
        <v>0.5</v>
      </c>
      <c r="S80" s="15">
        <f t="shared" si="1"/>
        <v>0.9</v>
      </c>
      <c r="T80">
        <v>4.75438117980957</v>
      </c>
      <c r="U80">
        <v>4.35092735290527</v>
      </c>
      <c r="V80">
        <v>4.25128555297852</v>
      </c>
      <c r="W80">
        <v>0.0996417999267578</v>
      </c>
      <c r="X80">
        <v>0.503095626831055</v>
      </c>
      <c r="Y80">
        <v>0.503095626831055</v>
      </c>
      <c r="Z80">
        <v>0.9</v>
      </c>
      <c r="AA80">
        <v>0.9</v>
      </c>
      <c r="AB80">
        <v>0.5</v>
      </c>
      <c r="AC80">
        <v>0.642857142857143</v>
      </c>
      <c r="AD80">
        <v>0.1</v>
      </c>
      <c r="AE80">
        <v>0</v>
      </c>
    </row>
    <row r="81" spans="1:31">
      <c r="A81" s="5">
        <v>79</v>
      </c>
      <c r="B81">
        <v>20</v>
      </c>
      <c r="C81">
        <v>0</v>
      </c>
      <c r="D81">
        <v>10</v>
      </c>
      <c r="E81">
        <v>10</v>
      </c>
      <c r="F81">
        <v>10</v>
      </c>
      <c r="G81">
        <v>0</v>
      </c>
      <c r="H81">
        <v>10</v>
      </c>
      <c r="I81">
        <v>0</v>
      </c>
      <c r="J81">
        <v>1</v>
      </c>
      <c r="K81">
        <v>9999</v>
      </c>
      <c r="L81">
        <v>0.904653549194336</v>
      </c>
      <c r="M81">
        <v>9999</v>
      </c>
      <c r="N81">
        <v>9999</v>
      </c>
      <c r="O81">
        <v>7</v>
      </c>
      <c r="P81">
        <v>7</v>
      </c>
      <c r="Q81">
        <v>16</v>
      </c>
      <c r="R81" s="15">
        <v>0.4375</v>
      </c>
      <c r="S81" s="15">
        <f t="shared" si="1"/>
        <v>0.7</v>
      </c>
      <c r="T81">
        <v>4.4958438873291</v>
      </c>
      <c r="U81">
        <v>4.18574857711792</v>
      </c>
      <c r="V81">
        <v>4.04067134857178</v>
      </c>
      <c r="W81">
        <v>0.145077228546143</v>
      </c>
      <c r="X81">
        <v>0.455172538757324</v>
      </c>
      <c r="Y81">
        <v>0.455172538757324</v>
      </c>
      <c r="Z81">
        <v>0.7</v>
      </c>
      <c r="AA81">
        <v>0.9</v>
      </c>
      <c r="AB81">
        <v>0.5625</v>
      </c>
      <c r="AC81">
        <v>0.692307692307692</v>
      </c>
      <c r="AD81">
        <v>0.1</v>
      </c>
      <c r="AE81">
        <v>0.2</v>
      </c>
    </row>
    <row r="82" spans="1:31">
      <c r="A82" s="5">
        <v>80</v>
      </c>
      <c r="B82">
        <v>17</v>
      </c>
      <c r="C82">
        <v>3</v>
      </c>
      <c r="D82">
        <v>10</v>
      </c>
      <c r="E82">
        <v>10</v>
      </c>
      <c r="F82">
        <v>10</v>
      </c>
      <c r="G82">
        <v>0</v>
      </c>
      <c r="H82">
        <v>7</v>
      </c>
      <c r="I82">
        <v>3</v>
      </c>
      <c r="J82">
        <v>0.85</v>
      </c>
      <c r="K82">
        <v>7.32690238952637</v>
      </c>
      <c r="L82">
        <v>1.13946342468262</v>
      </c>
      <c r="M82">
        <v>0.499259948730469</v>
      </c>
      <c r="N82">
        <v>6.7051830291748</v>
      </c>
      <c r="O82">
        <v>6</v>
      </c>
      <c r="P82">
        <v>6</v>
      </c>
      <c r="Q82">
        <v>16</v>
      </c>
      <c r="R82" s="15">
        <v>0.375</v>
      </c>
      <c r="S82" s="15">
        <f t="shared" si="1"/>
        <v>0.6</v>
      </c>
      <c r="T82">
        <v>3.68622779846191</v>
      </c>
      <c r="U82">
        <v>3.28877472877502</v>
      </c>
      <c r="V82">
        <v>3.23111581802368</v>
      </c>
      <c r="W82">
        <v>0.0576589107513428</v>
      </c>
      <c r="X82">
        <v>0.455111980438232</v>
      </c>
      <c r="Y82">
        <v>0.455111980438232</v>
      </c>
      <c r="Z82">
        <v>0.6</v>
      </c>
      <c r="AA82">
        <v>1</v>
      </c>
      <c r="AB82">
        <v>0.625</v>
      </c>
      <c r="AC82">
        <v>0.769230769230769</v>
      </c>
      <c r="AD82">
        <v>0</v>
      </c>
      <c r="AE82">
        <v>0.4</v>
      </c>
    </row>
    <row r="83" spans="1:31">
      <c r="A83" s="5">
        <v>81</v>
      </c>
      <c r="B83">
        <v>16</v>
      </c>
      <c r="C83">
        <v>4</v>
      </c>
      <c r="D83">
        <v>10</v>
      </c>
      <c r="E83">
        <v>10</v>
      </c>
      <c r="F83">
        <v>10</v>
      </c>
      <c r="G83">
        <v>0</v>
      </c>
      <c r="H83">
        <v>6</v>
      </c>
      <c r="I83">
        <v>4</v>
      </c>
      <c r="J83">
        <v>0.8</v>
      </c>
      <c r="K83">
        <v>5.22684097290039</v>
      </c>
      <c r="L83">
        <v>1.39222145080566</v>
      </c>
      <c r="M83">
        <v>1.2137393951416</v>
      </c>
      <c r="N83">
        <v>5.9448299407959</v>
      </c>
      <c r="O83">
        <v>5</v>
      </c>
      <c r="P83">
        <v>5</v>
      </c>
      <c r="Q83">
        <v>13</v>
      </c>
      <c r="R83" s="15">
        <v>0.3846</v>
      </c>
      <c r="S83" s="15">
        <f t="shared" si="1"/>
        <v>0.5</v>
      </c>
      <c r="T83">
        <v>3.06912994384766</v>
      </c>
      <c r="U83">
        <v>2.68255996704102</v>
      </c>
      <c r="V83">
        <v>2.71582293510437</v>
      </c>
      <c r="W83">
        <v>0.0332629680633545</v>
      </c>
      <c r="X83">
        <v>0.353307008743286</v>
      </c>
      <c r="Y83">
        <v>0.353307008743286</v>
      </c>
      <c r="Z83">
        <v>0.5</v>
      </c>
      <c r="AA83">
        <v>0.8</v>
      </c>
      <c r="AB83">
        <v>0.615384615384615</v>
      </c>
      <c r="AC83">
        <v>0.695652173913043</v>
      </c>
      <c r="AD83">
        <v>0.2</v>
      </c>
      <c r="AE83">
        <v>0.3</v>
      </c>
    </row>
    <row r="84" spans="1:31">
      <c r="A84" s="5">
        <v>82</v>
      </c>
      <c r="B84">
        <v>18</v>
      </c>
      <c r="C84">
        <v>2</v>
      </c>
      <c r="D84">
        <v>10</v>
      </c>
      <c r="E84">
        <v>10</v>
      </c>
      <c r="F84">
        <v>10</v>
      </c>
      <c r="G84">
        <v>0</v>
      </c>
      <c r="H84">
        <v>8</v>
      </c>
      <c r="I84">
        <v>2</v>
      </c>
      <c r="J84">
        <v>0.9</v>
      </c>
      <c r="K84">
        <v>7.04624176025391</v>
      </c>
      <c r="L84">
        <v>1.33107566833496</v>
      </c>
      <c r="M84">
        <v>1.06509590148926</v>
      </c>
      <c r="N84">
        <v>5.81407356262207</v>
      </c>
      <c r="O84">
        <v>6</v>
      </c>
      <c r="P84">
        <v>6</v>
      </c>
      <c r="Q84">
        <v>16</v>
      </c>
      <c r="R84" s="15">
        <v>0.375</v>
      </c>
      <c r="S84" s="15">
        <f t="shared" si="1"/>
        <v>0.6</v>
      </c>
      <c r="T84">
        <v>3.41574859619141</v>
      </c>
      <c r="U84">
        <v>3.13605880737305</v>
      </c>
      <c r="V84">
        <v>3.02554988861084</v>
      </c>
      <c r="W84">
        <v>0.110508918762207</v>
      </c>
      <c r="X84">
        <v>0.390198707580566</v>
      </c>
      <c r="Y84">
        <v>0.390198707580566</v>
      </c>
      <c r="Z84">
        <v>0.6</v>
      </c>
      <c r="AA84">
        <v>1</v>
      </c>
      <c r="AB84">
        <v>0.625</v>
      </c>
      <c r="AC84">
        <v>0.769230769230769</v>
      </c>
      <c r="AD84">
        <v>0</v>
      </c>
      <c r="AE84">
        <v>0.4</v>
      </c>
    </row>
    <row r="85" spans="1:31">
      <c r="A85" s="5">
        <v>83</v>
      </c>
      <c r="B85">
        <v>18</v>
      </c>
      <c r="C85">
        <v>2</v>
      </c>
      <c r="D85">
        <v>10</v>
      </c>
      <c r="E85">
        <v>10</v>
      </c>
      <c r="F85">
        <v>10</v>
      </c>
      <c r="G85">
        <v>0</v>
      </c>
      <c r="H85">
        <v>8</v>
      </c>
      <c r="I85">
        <v>2</v>
      </c>
      <c r="J85">
        <v>0.9</v>
      </c>
      <c r="K85">
        <v>7.67514991760254</v>
      </c>
      <c r="L85">
        <v>1.27358245849609</v>
      </c>
      <c r="M85">
        <v>0.930805206298828</v>
      </c>
      <c r="N85">
        <v>6.28809356689453</v>
      </c>
      <c r="O85">
        <v>7</v>
      </c>
      <c r="P85">
        <v>7</v>
      </c>
      <c r="Q85">
        <v>17</v>
      </c>
      <c r="R85" s="15">
        <v>0.4118</v>
      </c>
      <c r="S85" s="15">
        <f t="shared" si="1"/>
        <v>0.7</v>
      </c>
      <c r="T85">
        <v>3.68362808227539</v>
      </c>
      <c r="U85">
        <v>3.38397908210754</v>
      </c>
      <c r="V85">
        <v>3.26483154296875</v>
      </c>
      <c r="W85">
        <v>0.119147539138794</v>
      </c>
      <c r="X85">
        <v>0.418796539306641</v>
      </c>
      <c r="Y85">
        <v>0.418796539306641</v>
      </c>
      <c r="Z85">
        <v>0.7</v>
      </c>
      <c r="AA85">
        <v>1</v>
      </c>
      <c r="AB85">
        <v>0.588235294117647</v>
      </c>
      <c r="AC85">
        <v>0.740740740740741</v>
      </c>
      <c r="AD85">
        <v>0</v>
      </c>
      <c r="AE85">
        <v>0.3</v>
      </c>
    </row>
    <row r="86" spans="1:31">
      <c r="A86" s="5">
        <v>84</v>
      </c>
      <c r="B86">
        <v>17</v>
      </c>
      <c r="C86">
        <v>3</v>
      </c>
      <c r="D86">
        <v>10</v>
      </c>
      <c r="E86">
        <v>10</v>
      </c>
      <c r="F86">
        <v>10</v>
      </c>
      <c r="G86">
        <v>0</v>
      </c>
      <c r="H86">
        <v>7</v>
      </c>
      <c r="I86">
        <v>3</v>
      </c>
      <c r="J86">
        <v>0.85</v>
      </c>
      <c r="K86">
        <v>7.79148483276367</v>
      </c>
      <c r="L86">
        <v>2.34443283081055</v>
      </c>
      <c r="M86">
        <v>1.53893280029297</v>
      </c>
      <c r="N86">
        <v>5.09651374816895</v>
      </c>
      <c r="O86">
        <v>3</v>
      </c>
      <c r="P86">
        <v>3</v>
      </c>
      <c r="Q86">
        <v>12</v>
      </c>
      <c r="R86" s="15">
        <v>0.25</v>
      </c>
      <c r="S86" s="15">
        <f t="shared" si="1"/>
        <v>0.3</v>
      </c>
      <c r="T86">
        <v>3.77038764953613</v>
      </c>
      <c r="U86">
        <v>3.48172307014465</v>
      </c>
      <c r="V86">
        <v>3.24515295028686</v>
      </c>
      <c r="W86">
        <v>0.236570119857788</v>
      </c>
      <c r="X86">
        <v>0.525234699249268</v>
      </c>
      <c r="Y86">
        <v>0.525234699249268</v>
      </c>
      <c r="Z86">
        <v>0.3</v>
      </c>
      <c r="AA86">
        <v>0.9</v>
      </c>
      <c r="AB86">
        <v>0.75</v>
      </c>
      <c r="AC86">
        <v>0.818181818181818</v>
      </c>
      <c r="AD86">
        <v>0.1</v>
      </c>
      <c r="AE86">
        <v>0.6</v>
      </c>
    </row>
    <row r="87" spans="1:31">
      <c r="A87" s="5">
        <v>85</v>
      </c>
      <c r="B87">
        <v>19</v>
      </c>
      <c r="C87">
        <v>1</v>
      </c>
      <c r="D87">
        <v>10</v>
      </c>
      <c r="E87">
        <v>10</v>
      </c>
      <c r="F87">
        <v>10</v>
      </c>
      <c r="G87">
        <v>0</v>
      </c>
      <c r="H87">
        <v>9</v>
      </c>
      <c r="I87">
        <v>1</v>
      </c>
      <c r="J87">
        <v>0.95</v>
      </c>
      <c r="K87">
        <v>9.67426681518555</v>
      </c>
      <c r="L87">
        <v>1.15453147888184</v>
      </c>
      <c r="M87">
        <v>1.01817321777344</v>
      </c>
      <c r="N87">
        <v>8.10276222229004</v>
      </c>
      <c r="O87">
        <v>7</v>
      </c>
      <c r="P87">
        <v>7</v>
      </c>
      <c r="Q87">
        <v>17</v>
      </c>
      <c r="R87" s="15">
        <v>0.4118</v>
      </c>
      <c r="S87" s="15">
        <f t="shared" si="1"/>
        <v>0.7</v>
      </c>
      <c r="T87">
        <v>3.56271362304687</v>
      </c>
      <c r="U87">
        <v>3.31436419486999</v>
      </c>
      <c r="V87">
        <v>3.18829298019409</v>
      </c>
      <c r="W87">
        <v>0.126071214675903</v>
      </c>
      <c r="X87">
        <v>0.374420642852783</v>
      </c>
      <c r="Y87">
        <v>0.374420642852783</v>
      </c>
      <c r="Z87">
        <v>0.7</v>
      </c>
      <c r="AA87">
        <v>1</v>
      </c>
      <c r="AB87">
        <v>0.588235294117647</v>
      </c>
      <c r="AC87">
        <v>0.740740740740741</v>
      </c>
      <c r="AD87">
        <v>0</v>
      </c>
      <c r="AE87">
        <v>0.3</v>
      </c>
    </row>
    <row r="88" spans="1:31">
      <c r="A88" s="5">
        <v>86</v>
      </c>
      <c r="B88">
        <v>17</v>
      </c>
      <c r="C88">
        <v>3</v>
      </c>
      <c r="D88">
        <v>10</v>
      </c>
      <c r="E88">
        <v>10</v>
      </c>
      <c r="F88">
        <v>10</v>
      </c>
      <c r="G88">
        <v>0</v>
      </c>
      <c r="H88">
        <v>7</v>
      </c>
      <c r="I88">
        <v>3</v>
      </c>
      <c r="J88">
        <v>0.85</v>
      </c>
      <c r="K88">
        <v>6.54656028747559</v>
      </c>
      <c r="L88">
        <v>1.43948173522949</v>
      </c>
      <c r="M88">
        <v>0.952493667602539</v>
      </c>
      <c r="N88">
        <v>5.67252922058105</v>
      </c>
      <c r="O88">
        <v>5</v>
      </c>
      <c r="P88">
        <v>5</v>
      </c>
      <c r="Q88">
        <v>14</v>
      </c>
      <c r="R88" s="15">
        <v>0.3571</v>
      </c>
      <c r="S88" s="15">
        <f t="shared" si="1"/>
        <v>0.5</v>
      </c>
      <c r="T88">
        <v>3.73326110839844</v>
      </c>
      <c r="U88">
        <v>3.37700819969177</v>
      </c>
      <c r="V88">
        <v>3.30233311653137</v>
      </c>
      <c r="W88">
        <v>0.0746750831604004</v>
      </c>
      <c r="X88">
        <v>0.430927991867065</v>
      </c>
      <c r="Y88">
        <v>0.430927991867065</v>
      </c>
      <c r="Z88">
        <v>0.5</v>
      </c>
      <c r="AA88">
        <v>0.9</v>
      </c>
      <c r="AB88">
        <v>0.642857142857143</v>
      </c>
      <c r="AC88">
        <v>0.75</v>
      </c>
      <c r="AD88">
        <v>0.1</v>
      </c>
      <c r="AE88">
        <v>0.4</v>
      </c>
    </row>
    <row r="89" spans="1:31">
      <c r="A89" s="5">
        <v>87</v>
      </c>
      <c r="B89">
        <v>15</v>
      </c>
      <c r="C89">
        <v>5</v>
      </c>
      <c r="D89">
        <v>10</v>
      </c>
      <c r="E89">
        <v>10</v>
      </c>
      <c r="F89">
        <v>9</v>
      </c>
      <c r="G89">
        <v>1</v>
      </c>
      <c r="H89">
        <v>6</v>
      </c>
      <c r="I89">
        <v>4</v>
      </c>
      <c r="J89">
        <v>0.75</v>
      </c>
      <c r="K89">
        <v>5.965576171875</v>
      </c>
      <c r="L89">
        <v>1.96604919433594</v>
      </c>
      <c r="M89">
        <v>1.30701446533203</v>
      </c>
      <c r="N89">
        <v>5.0182933807373</v>
      </c>
      <c r="O89">
        <v>4</v>
      </c>
      <c r="P89">
        <v>4</v>
      </c>
      <c r="Q89">
        <v>12</v>
      </c>
      <c r="R89" s="15">
        <v>0.3333</v>
      </c>
      <c r="S89" s="15">
        <f t="shared" si="1"/>
        <v>0.4</v>
      </c>
      <c r="T89">
        <v>2.74654388427734</v>
      </c>
      <c r="U89">
        <v>2.45803046226501</v>
      </c>
      <c r="V89">
        <v>2.42247819900513</v>
      </c>
      <c r="W89">
        <v>0.0355522632598877</v>
      </c>
      <c r="X89">
        <v>0.324065685272217</v>
      </c>
      <c r="Y89">
        <v>0.324065685272217</v>
      </c>
      <c r="Z89">
        <v>0.4</v>
      </c>
      <c r="AA89">
        <v>0.8</v>
      </c>
      <c r="AB89">
        <v>0.666666666666667</v>
      </c>
      <c r="AC89">
        <v>0.727272727272727</v>
      </c>
      <c r="AD89">
        <v>0.2</v>
      </c>
      <c r="AE89">
        <v>0.4</v>
      </c>
    </row>
    <row r="90" spans="1:31">
      <c r="A90" s="5">
        <v>88</v>
      </c>
      <c r="B90">
        <v>16</v>
      </c>
      <c r="C90">
        <v>4</v>
      </c>
      <c r="D90">
        <v>10</v>
      </c>
      <c r="E90">
        <v>10</v>
      </c>
      <c r="F90">
        <v>9</v>
      </c>
      <c r="G90">
        <v>1</v>
      </c>
      <c r="H90">
        <v>7</v>
      </c>
      <c r="I90">
        <v>3</v>
      </c>
      <c r="J90">
        <v>0.8</v>
      </c>
      <c r="K90">
        <v>6.7324047088623</v>
      </c>
      <c r="L90">
        <v>1.61456680297852</v>
      </c>
      <c r="M90">
        <v>1.08119773864746</v>
      </c>
      <c r="N90">
        <v>5.53327941894531</v>
      </c>
      <c r="O90">
        <v>5</v>
      </c>
      <c r="P90">
        <v>5</v>
      </c>
      <c r="Q90">
        <v>13</v>
      </c>
      <c r="R90" s="15">
        <v>0.3846</v>
      </c>
      <c r="S90" s="15">
        <f t="shared" si="1"/>
        <v>0.5</v>
      </c>
      <c r="T90">
        <v>3.23104858398437</v>
      </c>
      <c r="U90">
        <v>2.92253375053406</v>
      </c>
      <c r="V90">
        <v>2.8886866569519</v>
      </c>
      <c r="W90">
        <v>0.0338470935821533</v>
      </c>
      <c r="X90">
        <v>0.342361927032471</v>
      </c>
      <c r="Y90">
        <v>0.342361927032471</v>
      </c>
      <c r="Z90">
        <v>0.5</v>
      </c>
      <c r="AA90">
        <v>0.8</v>
      </c>
      <c r="AB90">
        <v>0.615384615384615</v>
      </c>
      <c r="AC90">
        <v>0.695652173913043</v>
      </c>
      <c r="AD90">
        <v>0.2</v>
      </c>
      <c r="AE90">
        <v>0.3</v>
      </c>
    </row>
    <row r="91" spans="1:31">
      <c r="A91" s="5">
        <v>89</v>
      </c>
      <c r="B91">
        <v>18</v>
      </c>
      <c r="C91">
        <v>2</v>
      </c>
      <c r="D91">
        <v>10</v>
      </c>
      <c r="E91">
        <v>10</v>
      </c>
      <c r="F91">
        <v>10</v>
      </c>
      <c r="G91">
        <v>0</v>
      </c>
      <c r="H91">
        <v>8</v>
      </c>
      <c r="I91">
        <v>2</v>
      </c>
      <c r="J91">
        <v>0.9</v>
      </c>
      <c r="K91">
        <v>6.97077560424805</v>
      </c>
      <c r="L91">
        <v>1.72053337097168</v>
      </c>
      <c r="M91">
        <v>1.60125923156738</v>
      </c>
      <c r="N91">
        <v>5.9664134979248</v>
      </c>
      <c r="O91">
        <v>7</v>
      </c>
      <c r="P91">
        <v>7</v>
      </c>
      <c r="Q91">
        <v>16</v>
      </c>
      <c r="R91" s="15">
        <v>0.4375</v>
      </c>
      <c r="S91" s="15">
        <f t="shared" si="1"/>
        <v>0.7</v>
      </c>
      <c r="T91">
        <v>3.80342292785644</v>
      </c>
      <c r="U91">
        <v>3.48171353340149</v>
      </c>
      <c r="V91">
        <v>3.39324641227722</v>
      </c>
      <c r="W91">
        <v>0.0884671211242676</v>
      </c>
      <c r="X91">
        <v>0.410176515579224</v>
      </c>
      <c r="Y91">
        <v>0.410176515579224</v>
      </c>
      <c r="Z91">
        <v>0.7</v>
      </c>
      <c r="AA91">
        <v>0.9</v>
      </c>
      <c r="AB91">
        <v>0.5625</v>
      </c>
      <c r="AC91">
        <v>0.692307692307692</v>
      </c>
      <c r="AD91">
        <v>0.1</v>
      </c>
      <c r="AE91">
        <v>0.2</v>
      </c>
    </row>
    <row r="92" spans="1:31">
      <c r="A92" s="5">
        <v>90</v>
      </c>
      <c r="B92">
        <v>19</v>
      </c>
      <c r="C92">
        <v>1</v>
      </c>
      <c r="D92">
        <v>10</v>
      </c>
      <c r="E92">
        <v>10</v>
      </c>
      <c r="F92">
        <v>10</v>
      </c>
      <c r="G92">
        <v>0</v>
      </c>
      <c r="H92">
        <v>9</v>
      </c>
      <c r="I92">
        <v>1</v>
      </c>
      <c r="J92">
        <v>0.95</v>
      </c>
      <c r="K92">
        <v>10.1075839996338</v>
      </c>
      <c r="L92">
        <v>0.614130020141602</v>
      </c>
      <c r="M92">
        <v>0.511381149291992</v>
      </c>
      <c r="N92">
        <v>9.52082443237305</v>
      </c>
      <c r="O92">
        <v>8</v>
      </c>
      <c r="P92">
        <v>8</v>
      </c>
      <c r="Q92">
        <v>17</v>
      </c>
      <c r="R92" s="15">
        <v>0.4706</v>
      </c>
      <c r="S92" s="15">
        <f t="shared" si="1"/>
        <v>0.8</v>
      </c>
      <c r="T92">
        <v>4.15169715881348</v>
      </c>
      <c r="U92">
        <v>3.7891092300415</v>
      </c>
      <c r="V92">
        <v>3.73117065429687</v>
      </c>
      <c r="W92">
        <v>0.0579385757446289</v>
      </c>
      <c r="X92">
        <v>0.420526504516602</v>
      </c>
      <c r="Y92">
        <v>0.420526504516602</v>
      </c>
      <c r="Z92">
        <v>0.8</v>
      </c>
      <c r="AA92">
        <v>0.9</v>
      </c>
      <c r="AB92">
        <v>0.529411764705882</v>
      </c>
      <c r="AC92">
        <v>0.666666666666667</v>
      </c>
      <c r="AD92">
        <v>0.1</v>
      </c>
      <c r="AE92">
        <v>0.1</v>
      </c>
    </row>
    <row r="93" spans="1:31">
      <c r="A93" s="5">
        <v>91</v>
      </c>
      <c r="B93">
        <v>20</v>
      </c>
      <c r="C93">
        <v>0</v>
      </c>
      <c r="D93">
        <v>10</v>
      </c>
      <c r="E93">
        <v>10</v>
      </c>
      <c r="F93">
        <v>10</v>
      </c>
      <c r="G93">
        <v>0</v>
      </c>
      <c r="H93">
        <v>10</v>
      </c>
      <c r="I93">
        <v>0</v>
      </c>
      <c r="J93">
        <v>1</v>
      </c>
      <c r="K93">
        <v>9999</v>
      </c>
      <c r="L93">
        <v>1.27597808837891</v>
      </c>
      <c r="M93">
        <v>9999</v>
      </c>
      <c r="N93">
        <v>9999</v>
      </c>
      <c r="O93">
        <v>10</v>
      </c>
      <c r="P93">
        <v>10</v>
      </c>
      <c r="Q93">
        <v>20</v>
      </c>
      <c r="R93" s="15">
        <v>0.5</v>
      </c>
      <c r="S93" s="15">
        <f t="shared" si="1"/>
        <v>1</v>
      </c>
      <c r="T93">
        <v>4.20392990112305</v>
      </c>
      <c r="U93">
        <v>3.93733978271484</v>
      </c>
      <c r="V93">
        <v>3.76677012443542</v>
      </c>
      <c r="W93">
        <v>0.170569658279419</v>
      </c>
      <c r="X93">
        <v>0.437159776687622</v>
      </c>
      <c r="Y93">
        <v>0.437159776687622</v>
      </c>
      <c r="Z93">
        <v>1</v>
      </c>
      <c r="AA93">
        <v>1</v>
      </c>
      <c r="AB93">
        <v>0.5</v>
      </c>
      <c r="AC93">
        <v>0.666666666666667</v>
      </c>
      <c r="AD93">
        <v>0</v>
      </c>
      <c r="AE93">
        <v>0</v>
      </c>
    </row>
    <row r="94" spans="1:31">
      <c r="A94" s="5">
        <v>92</v>
      </c>
      <c r="B94">
        <v>18</v>
      </c>
      <c r="C94">
        <v>2</v>
      </c>
      <c r="D94">
        <v>10</v>
      </c>
      <c r="E94">
        <v>10</v>
      </c>
      <c r="F94">
        <v>10</v>
      </c>
      <c r="G94">
        <v>0</v>
      </c>
      <c r="H94">
        <v>8</v>
      </c>
      <c r="I94">
        <v>2</v>
      </c>
      <c r="J94">
        <v>0.9</v>
      </c>
      <c r="K94">
        <v>7.06573867797852</v>
      </c>
      <c r="L94">
        <v>1.13097763061523</v>
      </c>
      <c r="M94">
        <v>1.01388359069824</v>
      </c>
      <c r="N94">
        <v>6.83296966552734</v>
      </c>
      <c r="O94">
        <v>6</v>
      </c>
      <c r="P94">
        <v>6</v>
      </c>
      <c r="Q94">
        <v>14</v>
      </c>
      <c r="R94" s="15">
        <v>0.4286</v>
      </c>
      <c r="S94" s="15">
        <f t="shared" si="1"/>
        <v>0.6</v>
      </c>
      <c r="T94">
        <v>3.97513961791992</v>
      </c>
      <c r="U94">
        <v>3.59908699989319</v>
      </c>
      <c r="V94">
        <v>3.57068681716919</v>
      </c>
      <c r="W94">
        <v>0.028400182723999</v>
      </c>
      <c r="X94">
        <v>0.404452800750732</v>
      </c>
      <c r="Y94">
        <v>0.404452800750732</v>
      </c>
      <c r="Z94">
        <v>0.6</v>
      </c>
      <c r="AA94">
        <v>0.8</v>
      </c>
      <c r="AB94">
        <v>0.571428571428571</v>
      </c>
      <c r="AC94">
        <v>0.666666666666667</v>
      </c>
      <c r="AD94">
        <v>0.2</v>
      </c>
      <c r="AE94">
        <v>0.2</v>
      </c>
    </row>
    <row r="95" spans="1:31">
      <c r="A95" s="5">
        <v>93</v>
      </c>
      <c r="B95">
        <v>19</v>
      </c>
      <c r="C95">
        <v>1</v>
      </c>
      <c r="D95">
        <v>10</v>
      </c>
      <c r="E95">
        <v>10</v>
      </c>
      <c r="F95">
        <v>10</v>
      </c>
      <c r="G95">
        <v>0</v>
      </c>
      <c r="H95">
        <v>9</v>
      </c>
      <c r="I95">
        <v>1</v>
      </c>
      <c r="J95">
        <v>0.95</v>
      </c>
      <c r="K95">
        <v>10.4066944122315</v>
      </c>
      <c r="L95">
        <v>1.28925704956055</v>
      </c>
      <c r="M95">
        <v>1.12779426574707</v>
      </c>
      <c r="N95">
        <v>8.51591873168945</v>
      </c>
      <c r="O95">
        <v>6</v>
      </c>
      <c r="P95">
        <v>6</v>
      </c>
      <c r="Q95">
        <v>16</v>
      </c>
      <c r="R95" s="15">
        <v>0.375</v>
      </c>
      <c r="S95" s="15">
        <f t="shared" si="1"/>
        <v>0.6</v>
      </c>
      <c r="T95">
        <v>3.78498268127441</v>
      </c>
      <c r="U95">
        <v>3.53165054321289</v>
      </c>
      <c r="V95">
        <v>3.34699487686157</v>
      </c>
      <c r="W95">
        <v>0.184655666351318</v>
      </c>
      <c r="X95">
        <v>0.437987804412842</v>
      </c>
      <c r="Y95">
        <v>0.437987804412842</v>
      </c>
      <c r="Z95">
        <v>0.6</v>
      </c>
      <c r="AA95">
        <v>1</v>
      </c>
      <c r="AB95">
        <v>0.625</v>
      </c>
      <c r="AC95">
        <v>0.769230769230769</v>
      </c>
      <c r="AD95">
        <v>0</v>
      </c>
      <c r="AE95">
        <v>0.4</v>
      </c>
    </row>
    <row r="96" spans="1:31">
      <c r="A96" s="5">
        <v>94</v>
      </c>
      <c r="B96">
        <v>18</v>
      </c>
      <c r="C96">
        <v>2</v>
      </c>
      <c r="D96">
        <v>10</v>
      </c>
      <c r="E96">
        <v>10</v>
      </c>
      <c r="F96">
        <v>10</v>
      </c>
      <c r="G96">
        <v>0</v>
      </c>
      <c r="H96">
        <v>8</v>
      </c>
      <c r="I96">
        <v>2</v>
      </c>
      <c r="J96">
        <v>0.9</v>
      </c>
      <c r="K96">
        <v>6.99563407897949</v>
      </c>
      <c r="L96">
        <v>0.894683837890625</v>
      </c>
      <c r="M96">
        <v>0.686126708984375</v>
      </c>
      <c r="N96">
        <v>6.58339309692383</v>
      </c>
      <c r="O96">
        <v>6</v>
      </c>
      <c r="P96">
        <v>6</v>
      </c>
      <c r="Q96">
        <v>15</v>
      </c>
      <c r="R96" s="15">
        <v>0.4</v>
      </c>
      <c r="S96" s="15">
        <f t="shared" si="1"/>
        <v>0.6</v>
      </c>
      <c r="T96">
        <v>3.63293838500977</v>
      </c>
      <c r="U96">
        <v>3.28671884536743</v>
      </c>
      <c r="V96">
        <v>3.24048757553101</v>
      </c>
      <c r="W96">
        <v>0.0462312698364258</v>
      </c>
      <c r="X96">
        <v>0.39245080947876</v>
      </c>
      <c r="Y96">
        <v>0.39245080947876</v>
      </c>
      <c r="Z96">
        <v>0.6</v>
      </c>
      <c r="AA96">
        <v>0.9</v>
      </c>
      <c r="AB96">
        <v>0.6</v>
      </c>
      <c r="AC96">
        <v>0.72</v>
      </c>
      <c r="AD96">
        <v>0.1</v>
      </c>
      <c r="AE96">
        <v>0.3</v>
      </c>
    </row>
    <row r="97" spans="1:31">
      <c r="A97" s="5">
        <v>95</v>
      </c>
      <c r="B97">
        <v>18</v>
      </c>
      <c r="C97">
        <v>2</v>
      </c>
      <c r="D97">
        <v>10</v>
      </c>
      <c r="E97">
        <v>10</v>
      </c>
      <c r="F97">
        <v>10</v>
      </c>
      <c r="G97">
        <v>0</v>
      </c>
      <c r="H97">
        <v>8</v>
      </c>
      <c r="I97">
        <v>2</v>
      </c>
      <c r="J97">
        <v>0.9</v>
      </c>
      <c r="K97">
        <v>6.87766265869141</v>
      </c>
      <c r="L97">
        <v>1.12471771240234</v>
      </c>
      <c r="M97">
        <v>0.823202133178711</v>
      </c>
      <c r="N97">
        <v>5.6836051940918</v>
      </c>
      <c r="O97">
        <v>5</v>
      </c>
      <c r="P97">
        <v>5</v>
      </c>
      <c r="Q97">
        <v>14</v>
      </c>
      <c r="R97" s="15">
        <v>0.3571</v>
      </c>
      <c r="S97" s="15">
        <f t="shared" si="1"/>
        <v>0.5</v>
      </c>
      <c r="T97">
        <v>3.36219787597656</v>
      </c>
      <c r="U97">
        <v>3.0828812122345</v>
      </c>
      <c r="V97">
        <v>2.97545099258423</v>
      </c>
      <c r="W97">
        <v>0.107430219650269</v>
      </c>
      <c r="X97">
        <v>0.386746883392334</v>
      </c>
      <c r="Y97">
        <v>0.386746883392334</v>
      </c>
      <c r="Z97">
        <v>0.5</v>
      </c>
      <c r="AA97">
        <v>0.9</v>
      </c>
      <c r="AB97">
        <v>0.642857142857143</v>
      </c>
      <c r="AC97">
        <v>0.75</v>
      </c>
      <c r="AD97">
        <v>0.1</v>
      </c>
      <c r="AE97">
        <v>0.4</v>
      </c>
    </row>
    <row r="98" spans="1:31">
      <c r="A98" s="5">
        <v>96</v>
      </c>
      <c r="B98">
        <v>17</v>
      </c>
      <c r="C98">
        <v>3</v>
      </c>
      <c r="D98">
        <v>10</v>
      </c>
      <c r="E98">
        <v>10</v>
      </c>
      <c r="F98">
        <v>10</v>
      </c>
      <c r="G98">
        <v>0</v>
      </c>
      <c r="H98">
        <v>7</v>
      </c>
      <c r="I98">
        <v>3</v>
      </c>
      <c r="J98">
        <v>0.85</v>
      </c>
      <c r="K98">
        <v>5.74261093139648</v>
      </c>
      <c r="L98">
        <v>1.61087608337402</v>
      </c>
      <c r="M98">
        <v>1.20277786254883</v>
      </c>
      <c r="N98">
        <v>4.54215049743652</v>
      </c>
      <c r="O98">
        <v>6</v>
      </c>
      <c r="P98">
        <v>6</v>
      </c>
      <c r="Q98">
        <v>16</v>
      </c>
      <c r="R98" s="15">
        <v>0.375</v>
      </c>
      <c r="S98" s="15">
        <f t="shared" si="1"/>
        <v>0.6</v>
      </c>
      <c r="T98">
        <v>3.05898284912109</v>
      </c>
      <c r="U98">
        <v>2.798011302948</v>
      </c>
      <c r="V98">
        <v>2.70229864120483</v>
      </c>
      <c r="W98">
        <v>0.0957126617431641</v>
      </c>
      <c r="X98">
        <v>0.35668420791626</v>
      </c>
      <c r="Y98">
        <v>0.35668420791626</v>
      </c>
      <c r="Z98">
        <v>0.6</v>
      </c>
      <c r="AA98">
        <v>1</v>
      </c>
      <c r="AB98">
        <v>0.625</v>
      </c>
      <c r="AC98">
        <v>0.769230769230769</v>
      </c>
      <c r="AD98">
        <v>0</v>
      </c>
      <c r="AE98">
        <v>0.4</v>
      </c>
    </row>
    <row r="99" spans="1:31">
      <c r="A99" s="5">
        <v>97</v>
      </c>
      <c r="B99">
        <v>18</v>
      </c>
      <c r="C99">
        <v>2</v>
      </c>
      <c r="D99">
        <v>10</v>
      </c>
      <c r="E99">
        <v>10</v>
      </c>
      <c r="F99">
        <v>10</v>
      </c>
      <c r="G99">
        <v>0</v>
      </c>
      <c r="H99">
        <v>8</v>
      </c>
      <c r="I99">
        <v>2</v>
      </c>
      <c r="J99">
        <v>0.9</v>
      </c>
      <c r="K99">
        <v>8.7938404083252</v>
      </c>
      <c r="L99">
        <v>2.09990119934082</v>
      </c>
      <c r="M99">
        <v>1.68595314025879</v>
      </c>
      <c r="N99">
        <v>6.29766464233398</v>
      </c>
      <c r="O99">
        <v>5</v>
      </c>
      <c r="P99">
        <v>5</v>
      </c>
      <c r="Q99">
        <v>15</v>
      </c>
      <c r="R99" s="15">
        <v>0.3333</v>
      </c>
      <c r="S99" s="15">
        <f t="shared" si="1"/>
        <v>0.5</v>
      </c>
      <c r="T99">
        <v>3.64662933349609</v>
      </c>
      <c r="U99">
        <v>3.40152192115784</v>
      </c>
      <c r="V99">
        <v>3.16915655136108</v>
      </c>
      <c r="W99">
        <v>0.232365369796753</v>
      </c>
      <c r="X99">
        <v>0.47747278213501</v>
      </c>
      <c r="Y99">
        <v>0.47747278213501</v>
      </c>
      <c r="Z99">
        <v>0.5</v>
      </c>
      <c r="AA99">
        <v>1</v>
      </c>
      <c r="AB99">
        <v>0.666666666666667</v>
      </c>
      <c r="AC99">
        <v>0.8</v>
      </c>
      <c r="AD99">
        <v>0</v>
      </c>
      <c r="AE99">
        <v>0.5</v>
      </c>
    </row>
    <row r="100" spans="1:31">
      <c r="A100" s="5">
        <v>98</v>
      </c>
      <c r="B100">
        <v>16</v>
      </c>
      <c r="C100">
        <v>4</v>
      </c>
      <c r="D100">
        <v>10</v>
      </c>
      <c r="E100">
        <v>10</v>
      </c>
      <c r="F100">
        <v>10</v>
      </c>
      <c r="G100">
        <v>0</v>
      </c>
      <c r="H100">
        <v>6</v>
      </c>
      <c r="I100">
        <v>4</v>
      </c>
      <c r="J100">
        <v>0.8</v>
      </c>
      <c r="K100">
        <v>5.76643562316895</v>
      </c>
      <c r="L100">
        <v>1.12874603271484</v>
      </c>
      <c r="M100">
        <v>0.943637847900391</v>
      </c>
      <c r="N100">
        <v>7.26670265197754</v>
      </c>
      <c r="O100">
        <v>6</v>
      </c>
      <c r="P100">
        <v>6</v>
      </c>
      <c r="Q100">
        <v>15</v>
      </c>
      <c r="R100" s="15">
        <v>0.4</v>
      </c>
      <c r="S100" s="15">
        <f t="shared" si="1"/>
        <v>0.6</v>
      </c>
      <c r="T100">
        <v>3.39654731750488</v>
      </c>
      <c r="U100">
        <v>2.91133403778076</v>
      </c>
      <c r="V100">
        <v>3.00522780418396</v>
      </c>
      <c r="W100">
        <v>0.0938937664031982</v>
      </c>
      <c r="X100">
        <v>0.391319513320923</v>
      </c>
      <c r="Y100">
        <v>0.391319513320923</v>
      </c>
      <c r="Z100">
        <v>0.6</v>
      </c>
      <c r="AA100">
        <v>0.9</v>
      </c>
      <c r="AB100">
        <v>0.6</v>
      </c>
      <c r="AC100">
        <v>0.72</v>
      </c>
      <c r="AD100">
        <v>0.1</v>
      </c>
      <c r="AE100">
        <v>0.3</v>
      </c>
    </row>
    <row r="101" spans="1:31">
      <c r="A101" s="5">
        <v>99</v>
      </c>
      <c r="B101">
        <v>17</v>
      </c>
      <c r="C101">
        <v>3</v>
      </c>
      <c r="D101">
        <v>10</v>
      </c>
      <c r="E101">
        <v>10</v>
      </c>
      <c r="F101">
        <v>10</v>
      </c>
      <c r="G101">
        <v>0</v>
      </c>
      <c r="H101">
        <v>7</v>
      </c>
      <c r="I101">
        <v>3</v>
      </c>
      <c r="J101">
        <v>0.85</v>
      </c>
      <c r="K101">
        <v>7.71062469482422</v>
      </c>
      <c r="L101">
        <v>2.03985214233398</v>
      </c>
      <c r="M101">
        <v>1.37749862670898</v>
      </c>
      <c r="N101">
        <v>5.89325523376465</v>
      </c>
      <c r="O101">
        <v>5</v>
      </c>
      <c r="P101">
        <v>5</v>
      </c>
      <c r="Q101">
        <v>14</v>
      </c>
      <c r="R101" s="15">
        <v>0.3571</v>
      </c>
      <c r="S101" s="15">
        <f t="shared" si="1"/>
        <v>0.5</v>
      </c>
      <c r="T101">
        <v>3.28007507324219</v>
      </c>
      <c r="U101">
        <v>3.01269316673279</v>
      </c>
      <c r="V101">
        <v>2.85604023933411</v>
      </c>
      <c r="W101">
        <v>0.156652927398682</v>
      </c>
      <c r="X101">
        <v>0.424034833908081</v>
      </c>
      <c r="Y101">
        <v>0.424034833908081</v>
      </c>
      <c r="Z101">
        <v>0.5</v>
      </c>
      <c r="AA101">
        <v>0.9</v>
      </c>
      <c r="AB101">
        <v>0.642857142857143</v>
      </c>
      <c r="AC101">
        <v>0.75</v>
      </c>
      <c r="AD101">
        <v>0.1</v>
      </c>
      <c r="AE101">
        <v>0.4</v>
      </c>
    </row>
    <row r="102" spans="1:31">
      <c r="A102" s="5">
        <v>100</v>
      </c>
      <c r="B102">
        <v>18</v>
      </c>
      <c r="C102">
        <v>2</v>
      </c>
      <c r="D102">
        <v>10</v>
      </c>
      <c r="E102">
        <v>10</v>
      </c>
      <c r="F102">
        <v>10</v>
      </c>
      <c r="G102">
        <v>0</v>
      </c>
      <c r="H102">
        <v>8</v>
      </c>
      <c r="I102">
        <v>2</v>
      </c>
      <c r="J102">
        <v>0.9</v>
      </c>
      <c r="K102">
        <v>6.46049880981445</v>
      </c>
      <c r="L102">
        <v>0.716590881347656</v>
      </c>
      <c r="M102">
        <v>0.537040710449219</v>
      </c>
      <c r="N102">
        <v>6.28215026855469</v>
      </c>
      <c r="O102">
        <v>6</v>
      </c>
      <c r="P102">
        <v>6</v>
      </c>
      <c r="Q102">
        <v>14</v>
      </c>
      <c r="R102" s="15">
        <v>0.4286</v>
      </c>
      <c r="S102" s="15">
        <f t="shared" si="1"/>
        <v>0.6</v>
      </c>
      <c r="T102">
        <v>3.78560256958008</v>
      </c>
      <c r="U102">
        <v>3.41704201698303</v>
      </c>
      <c r="V102">
        <v>3.40948367118835</v>
      </c>
      <c r="W102">
        <v>0.00755834579467773</v>
      </c>
      <c r="X102">
        <v>0.376118898391724</v>
      </c>
      <c r="Y102">
        <v>0.376118898391724</v>
      </c>
      <c r="Z102">
        <v>0.6</v>
      </c>
      <c r="AA102">
        <v>0.8</v>
      </c>
      <c r="AB102">
        <v>0.571428571428571</v>
      </c>
      <c r="AC102">
        <v>0.666666666666667</v>
      </c>
      <c r="AD102">
        <v>0.2</v>
      </c>
      <c r="AE102">
        <v>0.2</v>
      </c>
    </row>
    <row r="103" spans="1:31">
      <c r="A103" s="5">
        <v>101</v>
      </c>
      <c r="B103">
        <v>19</v>
      </c>
      <c r="C103">
        <v>1</v>
      </c>
      <c r="D103">
        <v>10</v>
      </c>
      <c r="E103">
        <v>10</v>
      </c>
      <c r="F103">
        <v>10</v>
      </c>
      <c r="G103">
        <v>0</v>
      </c>
      <c r="H103">
        <v>9</v>
      </c>
      <c r="I103">
        <v>1</v>
      </c>
      <c r="J103">
        <v>0.95</v>
      </c>
      <c r="K103">
        <v>10.2330207824707</v>
      </c>
      <c r="L103">
        <v>0.646524429321289</v>
      </c>
      <c r="M103">
        <v>0.623281478881836</v>
      </c>
      <c r="N103">
        <v>10.4192333221435</v>
      </c>
      <c r="O103">
        <v>8</v>
      </c>
      <c r="P103">
        <v>8</v>
      </c>
      <c r="Q103">
        <v>18</v>
      </c>
      <c r="R103" s="15">
        <v>0.4444</v>
      </c>
      <c r="S103" s="15">
        <f t="shared" si="1"/>
        <v>0.8</v>
      </c>
      <c r="T103">
        <v>4.52705955505371</v>
      </c>
      <c r="U103">
        <v>4.0852313041687</v>
      </c>
      <c r="V103">
        <v>4.09425210952759</v>
      </c>
      <c r="W103">
        <v>0.00902080535888672</v>
      </c>
      <c r="X103">
        <v>0.432807445526123</v>
      </c>
      <c r="Y103">
        <v>0.432807445526123</v>
      </c>
      <c r="Z103">
        <v>0.8</v>
      </c>
      <c r="AA103">
        <v>1</v>
      </c>
      <c r="AB103">
        <v>0.555555555555556</v>
      </c>
      <c r="AC103">
        <v>0.714285714285714</v>
      </c>
      <c r="AD103">
        <v>0</v>
      </c>
      <c r="AE103">
        <v>0.2</v>
      </c>
    </row>
    <row r="104" spans="1:31">
      <c r="A104" s="5">
        <v>102</v>
      </c>
      <c r="B104">
        <v>17</v>
      </c>
      <c r="C104">
        <v>3</v>
      </c>
      <c r="D104">
        <v>10</v>
      </c>
      <c r="E104">
        <v>10</v>
      </c>
      <c r="F104">
        <v>10</v>
      </c>
      <c r="G104">
        <v>0</v>
      </c>
      <c r="H104">
        <v>7</v>
      </c>
      <c r="I104">
        <v>3</v>
      </c>
      <c r="J104">
        <v>0.85</v>
      </c>
      <c r="K104">
        <v>6.0604362487793</v>
      </c>
      <c r="L104">
        <v>1.95474052429199</v>
      </c>
      <c r="M104">
        <v>1.70595741271973</v>
      </c>
      <c r="N104">
        <v>5.03600311279297</v>
      </c>
      <c r="O104">
        <v>7</v>
      </c>
      <c r="P104">
        <v>7</v>
      </c>
      <c r="Q104">
        <v>17</v>
      </c>
      <c r="R104" s="15">
        <v>0.4118</v>
      </c>
      <c r="S104" s="15">
        <f t="shared" si="1"/>
        <v>0.7</v>
      </c>
      <c r="T104">
        <v>2.88082122802734</v>
      </c>
      <c r="U104">
        <v>2.63592147827148</v>
      </c>
      <c r="V104">
        <v>2.53333616256714</v>
      </c>
      <c r="W104">
        <v>0.102585315704346</v>
      </c>
      <c r="X104">
        <v>0.347485065460205</v>
      </c>
      <c r="Y104">
        <v>0.347485065460205</v>
      </c>
      <c r="Z104">
        <v>0.7</v>
      </c>
      <c r="AA104">
        <v>1</v>
      </c>
      <c r="AB104">
        <v>0.588235294117647</v>
      </c>
      <c r="AC104">
        <v>0.740740740740741</v>
      </c>
      <c r="AD104">
        <v>0</v>
      </c>
      <c r="AE104">
        <v>0.3</v>
      </c>
    </row>
    <row r="105" spans="1:31">
      <c r="A105" s="5">
        <v>103</v>
      </c>
      <c r="B105">
        <v>17</v>
      </c>
      <c r="C105">
        <v>3</v>
      </c>
      <c r="D105">
        <v>10</v>
      </c>
      <c r="E105">
        <v>10</v>
      </c>
      <c r="F105">
        <v>10</v>
      </c>
      <c r="G105">
        <v>0</v>
      </c>
      <c r="H105">
        <v>7</v>
      </c>
      <c r="I105">
        <v>3</v>
      </c>
      <c r="J105">
        <v>0.85</v>
      </c>
      <c r="K105">
        <v>6.86710739135742</v>
      </c>
      <c r="L105">
        <v>1.27258682250977</v>
      </c>
      <c r="M105">
        <v>0.720121383666992</v>
      </c>
      <c r="N105">
        <v>6.15061950683594</v>
      </c>
      <c r="O105">
        <v>6</v>
      </c>
      <c r="P105">
        <v>6</v>
      </c>
      <c r="Q105">
        <v>16</v>
      </c>
      <c r="R105" s="15">
        <v>0.375</v>
      </c>
      <c r="S105" s="15">
        <f t="shared" si="1"/>
        <v>0.6</v>
      </c>
      <c r="T105">
        <v>3.94917678833008</v>
      </c>
      <c r="U105">
        <v>3.54741358757019</v>
      </c>
      <c r="V105">
        <v>3.47806811332703</v>
      </c>
      <c r="W105">
        <v>0.0693454742431641</v>
      </c>
      <c r="X105">
        <v>0.471108675003052</v>
      </c>
      <c r="Y105">
        <v>0.471108675003052</v>
      </c>
      <c r="Z105">
        <v>0.6</v>
      </c>
      <c r="AA105">
        <v>1</v>
      </c>
      <c r="AB105">
        <v>0.625</v>
      </c>
      <c r="AC105">
        <v>0.769230769230769</v>
      </c>
      <c r="AD105">
        <v>0</v>
      </c>
      <c r="AE105">
        <v>0.4</v>
      </c>
    </row>
    <row r="106" spans="1:31">
      <c r="A106" s="5">
        <v>104</v>
      </c>
      <c r="B106">
        <v>18</v>
      </c>
      <c r="C106">
        <v>2</v>
      </c>
      <c r="D106">
        <v>10</v>
      </c>
      <c r="E106">
        <v>10</v>
      </c>
      <c r="F106">
        <v>10</v>
      </c>
      <c r="G106">
        <v>0</v>
      </c>
      <c r="H106">
        <v>8</v>
      </c>
      <c r="I106">
        <v>2</v>
      </c>
      <c r="J106">
        <v>0.9</v>
      </c>
      <c r="K106">
        <v>6.71245765686035</v>
      </c>
      <c r="L106">
        <v>0.742002487182617</v>
      </c>
      <c r="M106">
        <v>0.60429573059082</v>
      </c>
      <c r="N106">
        <v>6.77452278137207</v>
      </c>
      <c r="O106">
        <v>8</v>
      </c>
      <c r="P106">
        <v>8</v>
      </c>
      <c r="Q106">
        <v>18</v>
      </c>
      <c r="R106" s="15">
        <v>0.4444</v>
      </c>
      <c r="S106" s="15">
        <f t="shared" si="1"/>
        <v>0.8</v>
      </c>
      <c r="T106">
        <v>4.0041675567627</v>
      </c>
      <c r="U106">
        <v>3.6131637096405</v>
      </c>
      <c r="V106">
        <v>3.61483526229858</v>
      </c>
      <c r="W106">
        <v>0.00167155265808105</v>
      </c>
      <c r="X106">
        <v>0.389332294464111</v>
      </c>
      <c r="Y106">
        <v>0.389332294464111</v>
      </c>
      <c r="Z106">
        <v>0.8</v>
      </c>
      <c r="AA106">
        <v>1</v>
      </c>
      <c r="AB106">
        <v>0.555555555555556</v>
      </c>
      <c r="AC106">
        <v>0.714285714285714</v>
      </c>
      <c r="AD106">
        <v>0</v>
      </c>
      <c r="AE106">
        <v>0.2</v>
      </c>
    </row>
    <row r="107" spans="1:31">
      <c r="A107" s="5">
        <v>105</v>
      </c>
      <c r="B107">
        <v>19</v>
      </c>
      <c r="C107">
        <v>1</v>
      </c>
      <c r="D107">
        <v>10</v>
      </c>
      <c r="E107">
        <v>10</v>
      </c>
      <c r="F107">
        <v>10</v>
      </c>
      <c r="G107">
        <v>0</v>
      </c>
      <c r="H107">
        <v>9</v>
      </c>
      <c r="I107">
        <v>1</v>
      </c>
      <c r="J107">
        <v>0.95</v>
      </c>
      <c r="K107">
        <v>10.3260917663574</v>
      </c>
      <c r="L107">
        <v>1.71701431274414</v>
      </c>
      <c r="M107">
        <v>1.61215782165527</v>
      </c>
      <c r="N107">
        <v>8.51708984375</v>
      </c>
      <c r="O107">
        <v>7</v>
      </c>
      <c r="P107">
        <v>7</v>
      </c>
      <c r="Q107">
        <v>17</v>
      </c>
      <c r="R107" s="15">
        <v>0.4118</v>
      </c>
      <c r="S107" s="15">
        <f t="shared" si="1"/>
        <v>0.7</v>
      </c>
      <c r="T107">
        <v>3.6671028137207</v>
      </c>
      <c r="U107">
        <v>3.42255115509033</v>
      </c>
      <c r="V107">
        <v>3.24774885177612</v>
      </c>
      <c r="W107">
        <v>0.174802303314209</v>
      </c>
      <c r="X107">
        <v>0.41935396194458</v>
      </c>
      <c r="Y107">
        <v>0.41935396194458</v>
      </c>
      <c r="Z107">
        <v>0.7</v>
      </c>
      <c r="AA107">
        <v>1</v>
      </c>
      <c r="AB107">
        <v>0.588235294117647</v>
      </c>
      <c r="AC107">
        <v>0.740740740740741</v>
      </c>
      <c r="AD107">
        <v>0</v>
      </c>
      <c r="AE107">
        <v>0.3</v>
      </c>
    </row>
    <row r="108" spans="1:31">
      <c r="A108" s="5">
        <v>106</v>
      </c>
      <c r="B108">
        <v>19</v>
      </c>
      <c r="C108">
        <v>1</v>
      </c>
      <c r="D108">
        <v>10</v>
      </c>
      <c r="E108">
        <v>10</v>
      </c>
      <c r="F108">
        <v>10</v>
      </c>
      <c r="G108">
        <v>0</v>
      </c>
      <c r="H108">
        <v>9</v>
      </c>
      <c r="I108">
        <v>1</v>
      </c>
      <c r="J108">
        <v>0.95</v>
      </c>
      <c r="K108">
        <v>11.0809917449951</v>
      </c>
      <c r="L108">
        <v>1.19580459594727</v>
      </c>
      <c r="M108">
        <v>0.999795913696289</v>
      </c>
      <c r="N108">
        <v>9.0234489440918</v>
      </c>
      <c r="O108">
        <v>6</v>
      </c>
      <c r="P108">
        <v>6</v>
      </c>
      <c r="Q108">
        <v>16</v>
      </c>
      <c r="R108" s="15">
        <v>0.375</v>
      </c>
      <c r="S108" s="15">
        <f t="shared" si="1"/>
        <v>0.6</v>
      </c>
      <c r="T108">
        <v>4.2790470123291</v>
      </c>
      <c r="U108">
        <v>3.97639465332031</v>
      </c>
      <c r="V108">
        <v>3.77619099617004</v>
      </c>
      <c r="W108">
        <v>0.200203657150269</v>
      </c>
      <c r="X108">
        <v>0.502856016159058</v>
      </c>
      <c r="Y108">
        <v>0.502856016159058</v>
      </c>
      <c r="Z108">
        <v>0.6</v>
      </c>
      <c r="AA108">
        <v>1</v>
      </c>
      <c r="AB108">
        <v>0.625</v>
      </c>
      <c r="AC108">
        <v>0.769230769230769</v>
      </c>
      <c r="AD108">
        <v>0</v>
      </c>
      <c r="AE108">
        <v>0.4</v>
      </c>
    </row>
    <row r="109" spans="1:31">
      <c r="A109" s="5">
        <v>107</v>
      </c>
      <c r="B109">
        <v>18</v>
      </c>
      <c r="C109">
        <v>2</v>
      </c>
      <c r="D109">
        <v>10</v>
      </c>
      <c r="E109">
        <v>10</v>
      </c>
      <c r="F109">
        <v>9</v>
      </c>
      <c r="G109">
        <v>1</v>
      </c>
      <c r="H109">
        <v>9</v>
      </c>
      <c r="I109">
        <v>1</v>
      </c>
      <c r="J109">
        <v>0.9</v>
      </c>
      <c r="K109">
        <v>9.53684234619141</v>
      </c>
      <c r="L109">
        <v>1.06167221069336</v>
      </c>
      <c r="M109">
        <v>0.985258102416992</v>
      </c>
      <c r="N109">
        <v>8.65270805358887</v>
      </c>
      <c r="O109">
        <v>6</v>
      </c>
      <c r="P109">
        <v>6</v>
      </c>
      <c r="Q109">
        <v>13</v>
      </c>
      <c r="R109" s="15">
        <v>0.4615</v>
      </c>
      <c r="S109" s="15">
        <f t="shared" si="1"/>
        <v>0.6</v>
      </c>
      <c r="T109">
        <v>3.38342475891113</v>
      </c>
      <c r="U109">
        <v>3.10681629180908</v>
      </c>
      <c r="V109">
        <v>3.0799720287323</v>
      </c>
      <c r="W109">
        <v>0.0268442630767822</v>
      </c>
      <c r="X109">
        <v>0.303452730178833</v>
      </c>
      <c r="Y109">
        <v>0.303452730178833</v>
      </c>
      <c r="Z109">
        <v>0.6</v>
      </c>
      <c r="AA109">
        <v>0.7</v>
      </c>
      <c r="AB109">
        <v>0.538461538461538</v>
      </c>
      <c r="AC109">
        <v>0.608695652173913</v>
      </c>
      <c r="AD109">
        <v>0.3</v>
      </c>
      <c r="AE109">
        <v>0.1</v>
      </c>
    </row>
    <row r="110" spans="1:31">
      <c r="A110" s="5">
        <v>108</v>
      </c>
      <c r="B110">
        <v>16</v>
      </c>
      <c r="C110">
        <v>4</v>
      </c>
      <c r="D110">
        <v>10</v>
      </c>
      <c r="E110">
        <v>10</v>
      </c>
      <c r="F110">
        <v>9</v>
      </c>
      <c r="G110">
        <v>1</v>
      </c>
      <c r="H110">
        <v>7</v>
      </c>
      <c r="I110">
        <v>3</v>
      </c>
      <c r="J110">
        <v>0.8</v>
      </c>
      <c r="K110">
        <v>7.3200740814209</v>
      </c>
      <c r="L110">
        <v>2.23398208618164</v>
      </c>
      <c r="M110">
        <v>1.72373008728027</v>
      </c>
      <c r="N110">
        <v>5.56501007080078</v>
      </c>
      <c r="O110">
        <v>5</v>
      </c>
      <c r="P110">
        <v>5</v>
      </c>
      <c r="Q110">
        <v>14</v>
      </c>
      <c r="R110" s="15">
        <v>0.3571</v>
      </c>
      <c r="S110" s="15">
        <f t="shared" si="1"/>
        <v>0.5</v>
      </c>
      <c r="T110">
        <v>3.43692398071289</v>
      </c>
      <c r="U110">
        <v>3.13051795959473</v>
      </c>
      <c r="V110">
        <v>3.05516624450684</v>
      </c>
      <c r="W110">
        <v>0.0753517150878906</v>
      </c>
      <c r="X110">
        <v>0.381757736206055</v>
      </c>
      <c r="Y110">
        <v>0.381757736206055</v>
      </c>
      <c r="Z110">
        <v>0.5</v>
      </c>
      <c r="AA110">
        <v>0.9</v>
      </c>
      <c r="AB110">
        <v>0.642857142857143</v>
      </c>
      <c r="AC110">
        <v>0.75</v>
      </c>
      <c r="AD110">
        <v>0.1</v>
      </c>
      <c r="AE110">
        <v>0.4</v>
      </c>
    </row>
    <row r="111" spans="1:31">
      <c r="A111" s="5">
        <v>109</v>
      </c>
      <c r="B111">
        <v>17</v>
      </c>
      <c r="C111">
        <v>3</v>
      </c>
      <c r="D111">
        <v>10</v>
      </c>
      <c r="E111">
        <v>10</v>
      </c>
      <c r="F111">
        <v>10</v>
      </c>
      <c r="G111">
        <v>0</v>
      </c>
      <c r="H111">
        <v>7</v>
      </c>
      <c r="I111">
        <v>3</v>
      </c>
      <c r="J111">
        <v>0.85</v>
      </c>
      <c r="K111">
        <v>5.98877334594727</v>
      </c>
      <c r="L111">
        <v>3.03443908691406</v>
      </c>
      <c r="M111">
        <v>2.90490341186523</v>
      </c>
      <c r="N111">
        <v>3.78869438171387</v>
      </c>
      <c r="O111">
        <v>6</v>
      </c>
      <c r="P111">
        <v>6</v>
      </c>
      <c r="Q111">
        <v>16</v>
      </c>
      <c r="R111" s="15">
        <v>0.375</v>
      </c>
      <c r="S111" s="15">
        <f t="shared" si="1"/>
        <v>0.6</v>
      </c>
      <c r="T111">
        <v>2.90083694458008</v>
      </c>
      <c r="U111">
        <v>2.7188286781311</v>
      </c>
      <c r="V111">
        <v>2.53711366653442</v>
      </c>
      <c r="W111">
        <v>0.18171501159668</v>
      </c>
      <c r="X111">
        <v>0.363723278045654</v>
      </c>
      <c r="Y111">
        <v>0.363723278045654</v>
      </c>
      <c r="Z111">
        <v>0.6</v>
      </c>
      <c r="AA111">
        <v>1</v>
      </c>
      <c r="AB111">
        <v>0.625</v>
      </c>
      <c r="AC111">
        <v>0.769230769230769</v>
      </c>
      <c r="AD111">
        <v>0</v>
      </c>
      <c r="AE111">
        <v>0.4</v>
      </c>
    </row>
    <row r="112" spans="1:31">
      <c r="A112" s="5">
        <v>110</v>
      </c>
      <c r="B112">
        <v>20</v>
      </c>
      <c r="C112">
        <v>0</v>
      </c>
      <c r="D112">
        <v>10</v>
      </c>
      <c r="E112">
        <v>10</v>
      </c>
      <c r="F112">
        <v>10</v>
      </c>
      <c r="G112">
        <v>0</v>
      </c>
      <c r="H112">
        <v>10</v>
      </c>
      <c r="I112">
        <v>0</v>
      </c>
      <c r="J112">
        <v>1</v>
      </c>
      <c r="K112">
        <v>9999</v>
      </c>
      <c r="L112">
        <v>2.75059127807617</v>
      </c>
      <c r="M112">
        <v>9999</v>
      </c>
      <c r="N112">
        <v>9999</v>
      </c>
      <c r="O112">
        <v>9</v>
      </c>
      <c r="P112">
        <v>9</v>
      </c>
      <c r="Q112">
        <v>19</v>
      </c>
      <c r="R112" s="15">
        <v>0.4737</v>
      </c>
      <c r="S112" s="15">
        <f t="shared" si="1"/>
        <v>0.9</v>
      </c>
      <c r="T112">
        <v>4.13161277770996</v>
      </c>
      <c r="U112">
        <v>3.91799473762512</v>
      </c>
      <c r="V112">
        <v>3.65541529655456</v>
      </c>
      <c r="W112">
        <v>0.262579441070557</v>
      </c>
      <c r="X112">
        <v>0.476197481155396</v>
      </c>
      <c r="Y112">
        <v>0.476197481155396</v>
      </c>
      <c r="Z112">
        <v>0.9</v>
      </c>
      <c r="AA112">
        <v>1</v>
      </c>
      <c r="AB112">
        <v>0.526315789473684</v>
      </c>
      <c r="AC112">
        <v>0.689655172413793</v>
      </c>
      <c r="AD112">
        <v>0</v>
      </c>
      <c r="AE112">
        <v>0.1</v>
      </c>
    </row>
    <row r="113" spans="1:31">
      <c r="A113" s="5">
        <v>111</v>
      </c>
      <c r="B113">
        <v>16</v>
      </c>
      <c r="C113">
        <v>4</v>
      </c>
      <c r="D113">
        <v>10</v>
      </c>
      <c r="E113">
        <v>10</v>
      </c>
      <c r="F113">
        <v>9</v>
      </c>
      <c r="G113">
        <v>1</v>
      </c>
      <c r="H113">
        <v>7</v>
      </c>
      <c r="I113">
        <v>3</v>
      </c>
      <c r="J113">
        <v>0.8</v>
      </c>
      <c r="K113">
        <v>5.90119934082031</v>
      </c>
      <c r="L113">
        <v>1.46022987365723</v>
      </c>
      <c r="M113">
        <v>1.03746795654297</v>
      </c>
      <c r="N113">
        <v>4.93503952026367</v>
      </c>
      <c r="O113">
        <v>5</v>
      </c>
      <c r="P113">
        <v>5</v>
      </c>
      <c r="Q113">
        <v>13</v>
      </c>
      <c r="R113" s="15">
        <v>0.3846</v>
      </c>
      <c r="S113" s="15">
        <f t="shared" si="1"/>
        <v>0.5</v>
      </c>
      <c r="T113">
        <v>2.83156013488769</v>
      </c>
      <c r="U113">
        <v>2.55749702453613</v>
      </c>
      <c r="V113">
        <v>2.5282130241394</v>
      </c>
      <c r="W113">
        <v>0.0292840003967285</v>
      </c>
      <c r="X113">
        <v>0.303347110748291</v>
      </c>
      <c r="Y113">
        <v>0.303347110748291</v>
      </c>
      <c r="Z113">
        <v>0.5</v>
      </c>
      <c r="AA113">
        <v>0.8</v>
      </c>
      <c r="AB113">
        <v>0.615384615384615</v>
      </c>
      <c r="AC113">
        <v>0.695652173913043</v>
      </c>
      <c r="AD113">
        <v>0.2</v>
      </c>
      <c r="AE113">
        <v>0.3</v>
      </c>
    </row>
    <row r="114" spans="1:31">
      <c r="A114" s="5">
        <v>112</v>
      </c>
      <c r="B114">
        <v>19</v>
      </c>
      <c r="C114">
        <v>1</v>
      </c>
      <c r="D114">
        <v>10</v>
      </c>
      <c r="E114">
        <v>10</v>
      </c>
      <c r="F114">
        <v>10</v>
      </c>
      <c r="G114">
        <v>0</v>
      </c>
      <c r="H114">
        <v>9</v>
      </c>
      <c r="I114">
        <v>1</v>
      </c>
      <c r="J114">
        <v>0.95</v>
      </c>
      <c r="K114">
        <v>10.0738563537598</v>
      </c>
      <c r="L114">
        <v>0.529277801513672</v>
      </c>
      <c r="M114">
        <v>0.522300720214844</v>
      </c>
      <c r="N114">
        <v>10.5352840423584</v>
      </c>
      <c r="O114">
        <v>9</v>
      </c>
      <c r="P114">
        <v>9</v>
      </c>
      <c r="Q114">
        <v>19</v>
      </c>
      <c r="R114" s="15">
        <v>0.4737</v>
      </c>
      <c r="S114" s="15">
        <f t="shared" si="1"/>
        <v>0.9</v>
      </c>
      <c r="T114">
        <v>4.54323959350586</v>
      </c>
      <c r="U114">
        <v>4.0840015411377</v>
      </c>
      <c r="V114">
        <v>4.12385272979736</v>
      </c>
      <c r="W114">
        <v>0.039851188659668</v>
      </c>
      <c r="X114">
        <v>0.419386863708496</v>
      </c>
      <c r="Y114">
        <v>0.419386863708496</v>
      </c>
      <c r="Z114">
        <v>0.9</v>
      </c>
      <c r="AA114">
        <v>1</v>
      </c>
      <c r="AB114">
        <v>0.526315789473684</v>
      </c>
      <c r="AC114">
        <v>0.689655172413793</v>
      </c>
      <c r="AD114">
        <v>0</v>
      </c>
      <c r="AE114">
        <v>0.1</v>
      </c>
    </row>
    <row r="115" spans="1:31">
      <c r="A115" s="5">
        <v>113</v>
      </c>
      <c r="B115">
        <v>19</v>
      </c>
      <c r="C115">
        <v>1</v>
      </c>
      <c r="D115">
        <v>10</v>
      </c>
      <c r="E115">
        <v>10</v>
      </c>
      <c r="F115">
        <v>10</v>
      </c>
      <c r="G115">
        <v>0</v>
      </c>
      <c r="H115">
        <v>9</v>
      </c>
      <c r="I115">
        <v>1</v>
      </c>
      <c r="J115">
        <v>0.95</v>
      </c>
      <c r="K115">
        <v>10.1873531341553</v>
      </c>
      <c r="L115">
        <v>1.50032997131348</v>
      </c>
      <c r="M115">
        <v>1.36506271362305</v>
      </c>
      <c r="N115">
        <v>8.29955863952637</v>
      </c>
      <c r="O115">
        <v>7</v>
      </c>
      <c r="P115">
        <v>7</v>
      </c>
      <c r="Q115">
        <v>17</v>
      </c>
      <c r="R115" s="15">
        <v>0.4118</v>
      </c>
      <c r="S115" s="15">
        <f t="shared" si="1"/>
        <v>0.7</v>
      </c>
      <c r="T115">
        <v>3.49669647216797</v>
      </c>
      <c r="U115">
        <v>3.27293419837952</v>
      </c>
      <c r="V115">
        <v>3.09587931632996</v>
      </c>
      <c r="W115">
        <v>0.17705488204956</v>
      </c>
      <c r="X115">
        <v>0.400817155838013</v>
      </c>
      <c r="Y115">
        <v>0.400817155838013</v>
      </c>
      <c r="Z115">
        <v>0.7</v>
      </c>
      <c r="AA115">
        <v>1</v>
      </c>
      <c r="AB115">
        <v>0.588235294117647</v>
      </c>
      <c r="AC115">
        <v>0.740740740740741</v>
      </c>
      <c r="AD115">
        <v>0</v>
      </c>
      <c r="AE115">
        <v>0.3</v>
      </c>
    </row>
    <row r="116" spans="1:31">
      <c r="A116" s="5">
        <v>114</v>
      </c>
      <c r="B116">
        <v>16</v>
      </c>
      <c r="C116">
        <v>4</v>
      </c>
      <c r="D116">
        <v>10</v>
      </c>
      <c r="E116">
        <v>10</v>
      </c>
      <c r="F116">
        <v>9</v>
      </c>
      <c r="G116">
        <v>1</v>
      </c>
      <c r="H116">
        <v>7</v>
      </c>
      <c r="I116">
        <v>3</v>
      </c>
      <c r="J116">
        <v>0.8</v>
      </c>
      <c r="K116">
        <v>8.22604179382324</v>
      </c>
      <c r="L116">
        <v>1.97331619262695</v>
      </c>
      <c r="M116">
        <v>1.27695655822754</v>
      </c>
      <c r="N116">
        <v>6.61124801635742</v>
      </c>
      <c r="O116">
        <v>5</v>
      </c>
      <c r="P116">
        <v>5</v>
      </c>
      <c r="Q116">
        <v>14</v>
      </c>
      <c r="R116" s="15">
        <v>0.3571</v>
      </c>
      <c r="S116" s="15">
        <f t="shared" si="1"/>
        <v>0.5</v>
      </c>
      <c r="T116">
        <v>3.45174598693848</v>
      </c>
      <c r="U116">
        <v>3.08734536170959</v>
      </c>
      <c r="V116">
        <v>3.05312347412109</v>
      </c>
      <c r="W116">
        <v>0.034221887588501</v>
      </c>
      <c r="X116">
        <v>0.398622512817383</v>
      </c>
      <c r="Y116">
        <v>0.398622512817383</v>
      </c>
      <c r="Z116">
        <v>0.5</v>
      </c>
      <c r="AA116">
        <v>0.9</v>
      </c>
      <c r="AB116">
        <v>0.642857142857143</v>
      </c>
      <c r="AC116">
        <v>0.75</v>
      </c>
      <c r="AD116">
        <v>0.1</v>
      </c>
      <c r="AE116">
        <v>0.4</v>
      </c>
    </row>
    <row r="117" spans="1:31">
      <c r="A117" s="5">
        <v>115</v>
      </c>
      <c r="B117">
        <v>16</v>
      </c>
      <c r="C117">
        <v>4</v>
      </c>
      <c r="D117">
        <v>10</v>
      </c>
      <c r="E117">
        <v>10</v>
      </c>
      <c r="F117">
        <v>10</v>
      </c>
      <c r="G117">
        <v>0</v>
      </c>
      <c r="H117">
        <v>6</v>
      </c>
      <c r="I117">
        <v>4</v>
      </c>
      <c r="J117">
        <v>0.8</v>
      </c>
      <c r="K117">
        <v>6.71426963806152</v>
      </c>
      <c r="L117">
        <v>1.49112319946289</v>
      </c>
      <c r="M117">
        <v>0.618156433105469</v>
      </c>
      <c r="N117">
        <v>6.52282333374023</v>
      </c>
      <c r="O117">
        <v>6</v>
      </c>
      <c r="P117">
        <v>6</v>
      </c>
      <c r="Q117">
        <v>16</v>
      </c>
      <c r="R117" s="15">
        <v>0.375</v>
      </c>
      <c r="S117" s="15">
        <f t="shared" si="1"/>
        <v>0.6</v>
      </c>
      <c r="T117">
        <v>2.93527793884277</v>
      </c>
      <c r="U117">
        <v>2.57135272026062</v>
      </c>
      <c r="V117">
        <v>2.54566478729248</v>
      </c>
      <c r="W117">
        <v>0.0256879329681396</v>
      </c>
      <c r="X117">
        <v>0.389613151550293</v>
      </c>
      <c r="Y117">
        <v>0.389613151550293</v>
      </c>
      <c r="Z117">
        <v>0.6</v>
      </c>
      <c r="AA117">
        <v>1</v>
      </c>
      <c r="AB117">
        <v>0.625</v>
      </c>
      <c r="AC117">
        <v>0.769230769230769</v>
      </c>
      <c r="AD117">
        <v>0</v>
      </c>
      <c r="AE117">
        <v>0.4</v>
      </c>
    </row>
    <row r="118" spans="1:31">
      <c r="A118" s="5">
        <v>116</v>
      </c>
      <c r="B118">
        <v>17</v>
      </c>
      <c r="C118">
        <v>3</v>
      </c>
      <c r="D118">
        <v>10</v>
      </c>
      <c r="E118">
        <v>10</v>
      </c>
      <c r="F118">
        <v>10</v>
      </c>
      <c r="G118">
        <v>0</v>
      </c>
      <c r="H118">
        <v>7</v>
      </c>
      <c r="I118">
        <v>3</v>
      </c>
      <c r="J118">
        <v>0.85</v>
      </c>
      <c r="K118">
        <v>6.92535781860352</v>
      </c>
      <c r="L118">
        <v>2.09585952758789</v>
      </c>
      <c r="M118">
        <v>1.63667106628418</v>
      </c>
      <c r="N118">
        <v>5.36865234375</v>
      </c>
      <c r="O118">
        <v>4</v>
      </c>
      <c r="P118">
        <v>4</v>
      </c>
      <c r="Q118">
        <v>13</v>
      </c>
      <c r="R118" s="15">
        <v>0.3077</v>
      </c>
      <c r="S118" s="15">
        <f t="shared" si="1"/>
        <v>0.4</v>
      </c>
      <c r="T118">
        <v>3.02155685424805</v>
      </c>
      <c r="U118">
        <v>2.7689311504364</v>
      </c>
      <c r="V118">
        <v>2.62383770942688</v>
      </c>
      <c r="W118">
        <v>0.145093441009522</v>
      </c>
      <c r="X118">
        <v>0.397719144821167</v>
      </c>
      <c r="Y118">
        <v>0.397719144821167</v>
      </c>
      <c r="Z118">
        <v>0.4</v>
      </c>
      <c r="AA118">
        <v>0.9</v>
      </c>
      <c r="AB118">
        <v>0.692307692307692</v>
      </c>
      <c r="AC118">
        <v>0.782608695652174</v>
      </c>
      <c r="AD118">
        <v>0.1</v>
      </c>
      <c r="AE118">
        <v>0.5</v>
      </c>
    </row>
    <row r="119" spans="1:31">
      <c r="A119" s="5">
        <v>117</v>
      </c>
      <c r="B119">
        <v>19</v>
      </c>
      <c r="C119">
        <v>1</v>
      </c>
      <c r="D119">
        <v>10</v>
      </c>
      <c r="E119">
        <v>10</v>
      </c>
      <c r="F119">
        <v>9</v>
      </c>
      <c r="G119">
        <v>1</v>
      </c>
      <c r="H119">
        <v>10</v>
      </c>
      <c r="I119">
        <v>0</v>
      </c>
      <c r="J119">
        <v>0.95</v>
      </c>
      <c r="K119">
        <v>9999</v>
      </c>
      <c r="L119">
        <v>0.595869064331055</v>
      </c>
      <c r="M119">
        <v>9999</v>
      </c>
      <c r="N119">
        <v>9999</v>
      </c>
      <c r="O119">
        <v>10</v>
      </c>
      <c r="P119">
        <v>10</v>
      </c>
      <c r="Q119">
        <v>19</v>
      </c>
      <c r="R119" s="15">
        <v>0.5263</v>
      </c>
      <c r="S119" s="15">
        <f t="shared" si="1"/>
        <v>1</v>
      </c>
      <c r="T119">
        <v>3.91636276245117</v>
      </c>
      <c r="U119">
        <v>3.59290814399719</v>
      </c>
      <c r="V119">
        <v>3.59341955184936</v>
      </c>
      <c r="W119">
        <v>0.000511407852172852</v>
      </c>
      <c r="X119">
        <v>0.322943210601807</v>
      </c>
      <c r="Y119">
        <v>0.322943210601807</v>
      </c>
      <c r="Z119">
        <v>1</v>
      </c>
      <c r="AA119">
        <v>0.9</v>
      </c>
      <c r="AB119">
        <v>0.473684210526316</v>
      </c>
      <c r="AC119">
        <v>0.620689655172414</v>
      </c>
      <c r="AD119">
        <v>0.1</v>
      </c>
      <c r="AE119">
        <v>-0.1</v>
      </c>
    </row>
    <row r="120" spans="1:31">
      <c r="A120" s="5">
        <v>118</v>
      </c>
      <c r="B120">
        <v>13</v>
      </c>
      <c r="C120">
        <v>7</v>
      </c>
      <c r="D120">
        <v>10</v>
      </c>
      <c r="E120">
        <v>10</v>
      </c>
      <c r="F120">
        <v>9</v>
      </c>
      <c r="G120">
        <v>1</v>
      </c>
      <c r="H120">
        <v>4</v>
      </c>
      <c r="I120">
        <v>6</v>
      </c>
      <c r="J120">
        <v>0.65</v>
      </c>
      <c r="K120">
        <v>4.69274139404297</v>
      </c>
      <c r="L120">
        <v>2.24993515014648</v>
      </c>
      <c r="M120">
        <v>1.34408950805664</v>
      </c>
      <c r="N120">
        <v>4.5972785949707</v>
      </c>
      <c r="O120">
        <v>1</v>
      </c>
      <c r="P120">
        <v>1</v>
      </c>
      <c r="Q120">
        <v>6</v>
      </c>
      <c r="R120" s="15">
        <v>0.1667</v>
      </c>
      <c r="S120" s="15">
        <f t="shared" si="1"/>
        <v>0.1</v>
      </c>
      <c r="T120">
        <v>2.32436370849609</v>
      </c>
      <c r="U120">
        <v>2.08884620666504</v>
      </c>
      <c r="V120">
        <v>2.07621026039123</v>
      </c>
      <c r="W120">
        <v>0.0126359462738037</v>
      </c>
      <c r="X120">
        <v>0.248153448104858</v>
      </c>
      <c r="Y120">
        <v>0.248153448104858</v>
      </c>
      <c r="Z120">
        <v>0.1</v>
      </c>
      <c r="AA120">
        <v>0.5</v>
      </c>
      <c r="AB120">
        <v>0.833333333333333</v>
      </c>
      <c r="AC120">
        <v>0.625</v>
      </c>
      <c r="AD120">
        <v>0.5</v>
      </c>
      <c r="AE120">
        <v>0.4</v>
      </c>
    </row>
    <row r="121" spans="1:31">
      <c r="A121" s="5">
        <v>119</v>
      </c>
      <c r="B121">
        <v>18</v>
      </c>
      <c r="C121">
        <v>2</v>
      </c>
      <c r="D121">
        <v>10</v>
      </c>
      <c r="E121">
        <v>10</v>
      </c>
      <c r="F121">
        <v>10</v>
      </c>
      <c r="G121">
        <v>0</v>
      </c>
      <c r="H121">
        <v>8</v>
      </c>
      <c r="I121">
        <v>2</v>
      </c>
      <c r="J121">
        <v>0.9</v>
      </c>
      <c r="K121">
        <v>7.56292343139648</v>
      </c>
      <c r="L121">
        <v>0.940216064453125</v>
      </c>
      <c r="M121">
        <v>0.657646179199219</v>
      </c>
      <c r="N121">
        <v>6.86556243896484</v>
      </c>
      <c r="O121">
        <v>6</v>
      </c>
      <c r="P121">
        <v>6</v>
      </c>
      <c r="Q121">
        <v>16</v>
      </c>
      <c r="R121" s="15">
        <v>0.375</v>
      </c>
      <c r="S121" s="15">
        <f t="shared" si="1"/>
        <v>0.6</v>
      </c>
      <c r="T121">
        <v>4.22777366638184</v>
      </c>
      <c r="U121">
        <v>3.83107423782349</v>
      </c>
      <c r="V121">
        <v>3.7712721824646</v>
      </c>
      <c r="W121">
        <v>0.0598020553588867</v>
      </c>
      <c r="X121">
        <v>0.456501483917236</v>
      </c>
      <c r="Y121">
        <v>0.456501483917236</v>
      </c>
      <c r="Z121">
        <v>0.6</v>
      </c>
      <c r="AA121">
        <v>1</v>
      </c>
      <c r="AB121">
        <v>0.625</v>
      </c>
      <c r="AC121">
        <v>0.769230769230769</v>
      </c>
      <c r="AD121">
        <v>0</v>
      </c>
      <c r="AE121">
        <v>0.4</v>
      </c>
    </row>
    <row r="122" spans="1:31">
      <c r="A122" s="5">
        <v>120</v>
      </c>
      <c r="B122">
        <v>18</v>
      </c>
      <c r="C122">
        <v>2</v>
      </c>
      <c r="D122">
        <v>10</v>
      </c>
      <c r="E122">
        <v>10</v>
      </c>
      <c r="F122">
        <v>10</v>
      </c>
      <c r="G122">
        <v>0</v>
      </c>
      <c r="H122">
        <v>8</v>
      </c>
      <c r="I122">
        <v>2</v>
      </c>
      <c r="J122">
        <v>0.9</v>
      </c>
      <c r="K122">
        <v>6.93556594848633</v>
      </c>
      <c r="L122">
        <v>1.24688911437988</v>
      </c>
      <c r="M122">
        <v>1.02820205688477</v>
      </c>
      <c r="N122">
        <v>6.01740264892578</v>
      </c>
      <c r="O122">
        <v>8</v>
      </c>
      <c r="P122">
        <v>8</v>
      </c>
      <c r="Q122">
        <v>18</v>
      </c>
      <c r="R122" s="15">
        <v>0.4444</v>
      </c>
      <c r="S122" s="15">
        <f t="shared" si="1"/>
        <v>0.8</v>
      </c>
      <c r="T122">
        <v>3.63002395629883</v>
      </c>
      <c r="U122">
        <v>3.32382535934448</v>
      </c>
      <c r="V122">
        <v>3.24284887313843</v>
      </c>
      <c r="W122">
        <v>0.0809764862060547</v>
      </c>
      <c r="X122">
        <v>0.3871750831604</v>
      </c>
      <c r="Y122">
        <v>0.3871750831604</v>
      </c>
      <c r="Z122">
        <v>0.8</v>
      </c>
      <c r="AA122">
        <v>1</v>
      </c>
      <c r="AB122">
        <v>0.555555555555556</v>
      </c>
      <c r="AC122">
        <v>0.714285714285714</v>
      </c>
      <c r="AD122">
        <v>0</v>
      </c>
      <c r="AE122">
        <v>0.2</v>
      </c>
    </row>
    <row r="123" spans="1:31">
      <c r="A123" s="5">
        <v>121</v>
      </c>
      <c r="B123">
        <v>17</v>
      </c>
      <c r="C123">
        <v>3</v>
      </c>
      <c r="D123">
        <v>10</v>
      </c>
      <c r="E123">
        <v>10</v>
      </c>
      <c r="F123">
        <v>9</v>
      </c>
      <c r="G123">
        <v>1</v>
      </c>
      <c r="H123">
        <v>8</v>
      </c>
      <c r="I123">
        <v>2</v>
      </c>
      <c r="J123">
        <v>0.85</v>
      </c>
      <c r="K123">
        <v>7.45661926269531</v>
      </c>
      <c r="L123">
        <v>1.49939155578613</v>
      </c>
      <c r="M123">
        <v>1.15605163574219</v>
      </c>
      <c r="N123">
        <v>5.72982215881348</v>
      </c>
      <c r="O123">
        <v>4</v>
      </c>
      <c r="P123">
        <v>4</v>
      </c>
      <c r="Q123">
        <v>13</v>
      </c>
      <c r="R123" s="15">
        <v>0.3077</v>
      </c>
      <c r="S123" s="15">
        <f t="shared" si="1"/>
        <v>0.4</v>
      </c>
      <c r="T123">
        <v>3.44992828369141</v>
      </c>
      <c r="U123">
        <v>3.14979958534241</v>
      </c>
      <c r="V123">
        <v>3.08476877212524</v>
      </c>
      <c r="W123">
        <v>0.0650308132171631</v>
      </c>
      <c r="X123">
        <v>0.365159511566162</v>
      </c>
      <c r="Y123">
        <v>0.365159511566162</v>
      </c>
      <c r="Z123">
        <v>0.4</v>
      </c>
      <c r="AA123">
        <v>0.9</v>
      </c>
      <c r="AB123">
        <v>0.692307692307692</v>
      </c>
      <c r="AC123">
        <v>0.782608695652174</v>
      </c>
      <c r="AD123">
        <v>0.1</v>
      </c>
      <c r="AE123">
        <v>0.5</v>
      </c>
    </row>
    <row r="124" spans="1:31">
      <c r="A124" s="5">
        <v>122</v>
      </c>
      <c r="B124">
        <v>19</v>
      </c>
      <c r="C124">
        <v>1</v>
      </c>
      <c r="D124">
        <v>10</v>
      </c>
      <c r="E124">
        <v>10</v>
      </c>
      <c r="F124">
        <v>10</v>
      </c>
      <c r="G124">
        <v>0</v>
      </c>
      <c r="H124">
        <v>9</v>
      </c>
      <c r="I124">
        <v>1</v>
      </c>
      <c r="J124">
        <v>0.95</v>
      </c>
      <c r="K124">
        <v>10.5021839141846</v>
      </c>
      <c r="L124">
        <v>0.790449142456055</v>
      </c>
      <c r="M124">
        <v>0.682891845703125</v>
      </c>
      <c r="N124">
        <v>9.7152214050293</v>
      </c>
      <c r="O124">
        <v>9</v>
      </c>
      <c r="P124">
        <v>9</v>
      </c>
      <c r="Q124">
        <v>19</v>
      </c>
      <c r="R124" s="15">
        <v>0.4737</v>
      </c>
      <c r="S124" s="15">
        <f t="shared" si="1"/>
        <v>0.9</v>
      </c>
      <c r="T124">
        <v>4.5552921295166</v>
      </c>
      <c r="U124">
        <v>4.16144227981567</v>
      </c>
      <c r="V124">
        <v>4.08422088623047</v>
      </c>
      <c r="W124">
        <v>0.0772213935852051</v>
      </c>
      <c r="X124">
        <v>0.471071243286133</v>
      </c>
      <c r="Y124">
        <v>0.471071243286133</v>
      </c>
      <c r="Z124">
        <v>0.9</v>
      </c>
      <c r="AA124">
        <v>1</v>
      </c>
      <c r="AB124">
        <v>0.526315789473684</v>
      </c>
      <c r="AC124">
        <v>0.689655172413793</v>
      </c>
      <c r="AD124">
        <v>0</v>
      </c>
      <c r="AE124">
        <v>0.1</v>
      </c>
    </row>
    <row r="125" spans="1:31">
      <c r="A125" s="5">
        <v>123</v>
      </c>
      <c r="B125">
        <v>19</v>
      </c>
      <c r="C125">
        <v>1</v>
      </c>
      <c r="D125">
        <v>10</v>
      </c>
      <c r="E125">
        <v>10</v>
      </c>
      <c r="F125">
        <v>10</v>
      </c>
      <c r="G125">
        <v>0</v>
      </c>
      <c r="H125">
        <v>9</v>
      </c>
      <c r="I125">
        <v>1</v>
      </c>
      <c r="J125">
        <v>0.95</v>
      </c>
      <c r="K125">
        <v>10.2804927825928</v>
      </c>
      <c r="L125">
        <v>1.37059211730957</v>
      </c>
      <c r="M125">
        <v>1.26760673522949</v>
      </c>
      <c r="N125">
        <v>8.87008094787598</v>
      </c>
      <c r="O125">
        <v>7</v>
      </c>
      <c r="P125">
        <v>7</v>
      </c>
      <c r="Q125">
        <v>16</v>
      </c>
      <c r="R125" s="15">
        <v>0.4375</v>
      </c>
      <c r="S125" s="15">
        <f t="shared" si="1"/>
        <v>0.7</v>
      </c>
      <c r="T125">
        <v>3.78572463989258</v>
      </c>
      <c r="U125">
        <v>3.51028919219971</v>
      </c>
      <c r="V125">
        <v>3.38089179992676</v>
      </c>
      <c r="W125">
        <v>0.129397392272949</v>
      </c>
      <c r="X125">
        <v>0.40483283996582</v>
      </c>
      <c r="Y125">
        <v>0.40483283996582</v>
      </c>
      <c r="Z125">
        <v>0.7</v>
      </c>
      <c r="AA125">
        <v>0.9</v>
      </c>
      <c r="AB125">
        <v>0.5625</v>
      </c>
      <c r="AC125">
        <v>0.692307692307692</v>
      </c>
      <c r="AD125">
        <v>0.1</v>
      </c>
      <c r="AE125">
        <v>0.2</v>
      </c>
    </row>
    <row r="126" spans="1:31">
      <c r="A126" s="5">
        <v>124</v>
      </c>
      <c r="B126">
        <v>18</v>
      </c>
      <c r="C126">
        <v>2</v>
      </c>
      <c r="D126">
        <v>10</v>
      </c>
      <c r="E126">
        <v>10</v>
      </c>
      <c r="F126">
        <v>10</v>
      </c>
      <c r="G126">
        <v>0</v>
      </c>
      <c r="H126">
        <v>8</v>
      </c>
      <c r="I126">
        <v>2</v>
      </c>
      <c r="J126">
        <v>0.9</v>
      </c>
      <c r="K126">
        <v>6.12058448791504</v>
      </c>
      <c r="L126">
        <v>0.939821243286133</v>
      </c>
      <c r="M126">
        <v>0.822200775146484</v>
      </c>
      <c r="N126">
        <v>5.88785934448242</v>
      </c>
      <c r="O126">
        <v>8</v>
      </c>
      <c r="P126">
        <v>8</v>
      </c>
      <c r="Q126">
        <v>18</v>
      </c>
      <c r="R126" s="15">
        <v>0.4444</v>
      </c>
      <c r="S126" s="15">
        <f t="shared" si="1"/>
        <v>0.8</v>
      </c>
      <c r="T126">
        <v>3.41925430297852</v>
      </c>
      <c r="U126">
        <v>3.10087156295776</v>
      </c>
      <c r="V126">
        <v>3.07735776901245</v>
      </c>
      <c r="W126">
        <v>0.0235137939453125</v>
      </c>
      <c r="X126">
        <v>0.341896533966065</v>
      </c>
      <c r="Y126">
        <v>0.341896533966065</v>
      </c>
      <c r="Z126">
        <v>0.8</v>
      </c>
      <c r="AA126">
        <v>1</v>
      </c>
      <c r="AB126">
        <v>0.555555555555556</v>
      </c>
      <c r="AC126">
        <v>0.714285714285714</v>
      </c>
      <c r="AD126">
        <v>0</v>
      </c>
      <c r="AE126">
        <v>0.2</v>
      </c>
    </row>
    <row r="127" spans="1:31">
      <c r="A127" s="5">
        <v>125</v>
      </c>
      <c r="B127">
        <v>16</v>
      </c>
      <c r="C127">
        <v>4</v>
      </c>
      <c r="D127">
        <v>10</v>
      </c>
      <c r="E127">
        <v>10</v>
      </c>
      <c r="F127">
        <v>10</v>
      </c>
      <c r="G127">
        <v>0</v>
      </c>
      <c r="H127">
        <v>6</v>
      </c>
      <c r="I127">
        <v>4</v>
      </c>
      <c r="J127">
        <v>0.8</v>
      </c>
      <c r="K127">
        <v>6.40916633605957</v>
      </c>
      <c r="L127">
        <v>2.34681510925293</v>
      </c>
      <c r="M127">
        <v>1.4934196472168</v>
      </c>
      <c r="N127">
        <v>4.6370906829834</v>
      </c>
      <c r="O127">
        <v>4</v>
      </c>
      <c r="P127">
        <v>4</v>
      </c>
      <c r="Q127">
        <v>13</v>
      </c>
      <c r="R127" s="15">
        <v>0.3077</v>
      </c>
      <c r="S127" s="15">
        <f t="shared" si="1"/>
        <v>0.4</v>
      </c>
      <c r="T127">
        <v>3.30171394348144</v>
      </c>
      <c r="U127">
        <v>3.00785160064697</v>
      </c>
      <c r="V127">
        <v>2.85300207138061</v>
      </c>
      <c r="W127">
        <v>0.154849529266357</v>
      </c>
      <c r="X127">
        <v>0.44871187210083</v>
      </c>
      <c r="Y127">
        <v>0.44871187210083</v>
      </c>
      <c r="Z127">
        <v>0.4</v>
      </c>
      <c r="AA127">
        <v>0.9</v>
      </c>
      <c r="AB127">
        <v>0.692307692307692</v>
      </c>
      <c r="AC127">
        <v>0.782608695652174</v>
      </c>
      <c r="AD127">
        <v>0.1</v>
      </c>
      <c r="AE127">
        <v>0.5</v>
      </c>
    </row>
    <row r="128" spans="1:31">
      <c r="A128" s="5">
        <v>126</v>
      </c>
      <c r="B128">
        <v>20</v>
      </c>
      <c r="C128">
        <v>0</v>
      </c>
      <c r="D128">
        <v>10</v>
      </c>
      <c r="E128">
        <v>10</v>
      </c>
      <c r="F128">
        <v>10</v>
      </c>
      <c r="G128">
        <v>0</v>
      </c>
      <c r="H128">
        <v>10</v>
      </c>
      <c r="I128">
        <v>0</v>
      </c>
      <c r="J128">
        <v>1</v>
      </c>
      <c r="K128">
        <v>9999</v>
      </c>
      <c r="L128">
        <v>0.825651168823242</v>
      </c>
      <c r="M128">
        <v>9999</v>
      </c>
      <c r="N128">
        <v>9999</v>
      </c>
      <c r="O128">
        <v>6</v>
      </c>
      <c r="P128">
        <v>6</v>
      </c>
      <c r="Q128">
        <v>14</v>
      </c>
      <c r="R128" s="15">
        <v>0.4286</v>
      </c>
      <c r="S128" s="15">
        <f t="shared" si="1"/>
        <v>0.6</v>
      </c>
      <c r="T128">
        <v>3.74606704711914</v>
      </c>
      <c r="U128">
        <v>3.47013664245605</v>
      </c>
      <c r="V128">
        <v>3.41154146194458</v>
      </c>
      <c r="W128">
        <v>0.0585951805114746</v>
      </c>
      <c r="X128">
        <v>0.33452558517456</v>
      </c>
      <c r="Y128">
        <v>0.33452558517456</v>
      </c>
      <c r="Z128">
        <v>0.6</v>
      </c>
      <c r="AA128">
        <v>0.8</v>
      </c>
      <c r="AB128">
        <v>0.571428571428571</v>
      </c>
      <c r="AC128">
        <v>0.666666666666667</v>
      </c>
      <c r="AD128">
        <v>0.2</v>
      </c>
      <c r="AE128">
        <v>0.2</v>
      </c>
    </row>
    <row r="129" spans="1:31">
      <c r="A129" s="5">
        <v>127</v>
      </c>
      <c r="B129">
        <v>16</v>
      </c>
      <c r="C129">
        <v>4</v>
      </c>
      <c r="D129">
        <v>10</v>
      </c>
      <c r="E129">
        <v>10</v>
      </c>
      <c r="F129">
        <v>9</v>
      </c>
      <c r="G129">
        <v>1</v>
      </c>
      <c r="H129">
        <v>7</v>
      </c>
      <c r="I129">
        <v>3</v>
      </c>
      <c r="J129">
        <v>0.8</v>
      </c>
      <c r="K129">
        <v>5.99333190917969</v>
      </c>
      <c r="L129">
        <v>1.1241512298584</v>
      </c>
      <c r="M129">
        <v>0.726982116699219</v>
      </c>
      <c r="N129">
        <v>5.63208389282227</v>
      </c>
      <c r="O129">
        <v>7</v>
      </c>
      <c r="P129">
        <v>7</v>
      </c>
      <c r="Q129">
        <v>16</v>
      </c>
      <c r="R129" s="15">
        <v>0.4375</v>
      </c>
      <c r="S129" s="15">
        <f t="shared" si="1"/>
        <v>0.7</v>
      </c>
      <c r="T129">
        <v>3.26272201538086</v>
      </c>
      <c r="U129">
        <v>2.90570330619812</v>
      </c>
      <c r="V129">
        <v>2.92646169662476</v>
      </c>
      <c r="W129">
        <v>0.0207583904266357</v>
      </c>
      <c r="X129">
        <v>0.336260318756104</v>
      </c>
      <c r="Y129">
        <v>0.336260318756104</v>
      </c>
      <c r="Z129">
        <v>0.7</v>
      </c>
      <c r="AA129">
        <v>0.9</v>
      </c>
      <c r="AB129">
        <v>0.5625</v>
      </c>
      <c r="AC129">
        <v>0.692307692307692</v>
      </c>
      <c r="AD129">
        <v>0.1</v>
      </c>
      <c r="AE129">
        <v>0.2</v>
      </c>
    </row>
    <row r="130" spans="1:31">
      <c r="A130" s="5">
        <v>128</v>
      </c>
      <c r="B130">
        <v>19</v>
      </c>
      <c r="C130">
        <v>1</v>
      </c>
      <c r="D130">
        <v>10</v>
      </c>
      <c r="E130">
        <v>10</v>
      </c>
      <c r="F130">
        <v>10</v>
      </c>
      <c r="G130">
        <v>0</v>
      </c>
      <c r="H130">
        <v>9</v>
      </c>
      <c r="I130">
        <v>1</v>
      </c>
      <c r="J130">
        <v>0.95</v>
      </c>
      <c r="K130">
        <v>9.73309898376465</v>
      </c>
      <c r="L130">
        <v>0.717172622680664</v>
      </c>
      <c r="M130">
        <v>0.580852508544922</v>
      </c>
      <c r="N130">
        <v>8.65452194213867</v>
      </c>
      <c r="O130">
        <v>6</v>
      </c>
      <c r="P130">
        <v>6</v>
      </c>
      <c r="Q130">
        <v>14</v>
      </c>
      <c r="R130" s="15">
        <v>0.4286</v>
      </c>
      <c r="S130" s="15">
        <f t="shared" si="1"/>
        <v>0.6</v>
      </c>
      <c r="T130">
        <v>4.21047019958496</v>
      </c>
      <c r="U130">
        <v>3.87132596969604</v>
      </c>
      <c r="V130">
        <v>3.78663492202759</v>
      </c>
      <c r="W130">
        <v>0.084691047668457</v>
      </c>
      <c r="X130">
        <v>0.423835277557373</v>
      </c>
      <c r="Y130">
        <v>0.423835277557373</v>
      </c>
      <c r="Z130">
        <v>0.6</v>
      </c>
      <c r="AA130">
        <v>0.8</v>
      </c>
      <c r="AB130">
        <v>0.571428571428571</v>
      </c>
      <c r="AC130">
        <v>0.666666666666667</v>
      </c>
      <c r="AD130">
        <v>0.2</v>
      </c>
      <c r="AE130">
        <v>0.2</v>
      </c>
    </row>
    <row r="131" spans="1:31">
      <c r="A131" s="5">
        <v>129</v>
      </c>
      <c r="B131">
        <v>19</v>
      </c>
      <c r="C131">
        <v>1</v>
      </c>
      <c r="D131">
        <v>10</v>
      </c>
      <c r="E131">
        <v>10</v>
      </c>
      <c r="F131">
        <v>10</v>
      </c>
      <c r="G131">
        <v>0</v>
      </c>
      <c r="H131">
        <v>9</v>
      </c>
      <c r="I131">
        <v>1</v>
      </c>
      <c r="J131">
        <v>0.95</v>
      </c>
      <c r="K131">
        <v>9.53127861022949</v>
      </c>
      <c r="L131">
        <v>0.807699203491211</v>
      </c>
      <c r="M131">
        <v>0.717735290527344</v>
      </c>
      <c r="N131">
        <v>8.79319381713867</v>
      </c>
      <c r="O131">
        <v>7</v>
      </c>
      <c r="P131">
        <v>7</v>
      </c>
      <c r="Q131">
        <v>17</v>
      </c>
      <c r="R131" s="15">
        <v>0.4118</v>
      </c>
      <c r="S131" s="15">
        <f t="shared" ref="S131:S194" si="2">O131/E131</f>
        <v>0.7</v>
      </c>
      <c r="T131">
        <v>3.54421615600586</v>
      </c>
      <c r="U131">
        <v>3.26006984710693</v>
      </c>
      <c r="V131">
        <v>3.20756602287292</v>
      </c>
      <c r="W131">
        <v>0.0525038242340088</v>
      </c>
      <c r="X131">
        <v>0.336650133132935</v>
      </c>
      <c r="Y131">
        <v>0.336650133132935</v>
      </c>
      <c r="Z131">
        <v>0.7</v>
      </c>
      <c r="AA131">
        <v>1</v>
      </c>
      <c r="AB131">
        <v>0.588235294117647</v>
      </c>
      <c r="AC131">
        <v>0.740740740740741</v>
      </c>
      <c r="AD131">
        <v>0</v>
      </c>
      <c r="AE131">
        <v>0.3</v>
      </c>
    </row>
    <row r="132" spans="1:31">
      <c r="A132" s="5">
        <v>130</v>
      </c>
      <c r="B132">
        <v>19</v>
      </c>
      <c r="C132">
        <v>1</v>
      </c>
      <c r="D132">
        <v>10</v>
      </c>
      <c r="E132">
        <v>10</v>
      </c>
      <c r="F132">
        <v>10</v>
      </c>
      <c r="G132">
        <v>0</v>
      </c>
      <c r="H132">
        <v>9</v>
      </c>
      <c r="I132">
        <v>1</v>
      </c>
      <c r="J132">
        <v>0.95</v>
      </c>
      <c r="K132">
        <v>10.5104732513428</v>
      </c>
      <c r="L132">
        <v>0.40911865234375</v>
      </c>
      <c r="M132">
        <v>0.336616516113281</v>
      </c>
      <c r="N132">
        <v>10.49875831604</v>
      </c>
      <c r="O132">
        <v>9</v>
      </c>
      <c r="P132">
        <v>9</v>
      </c>
      <c r="Q132">
        <v>19</v>
      </c>
      <c r="R132" s="15">
        <v>0.4737</v>
      </c>
      <c r="S132" s="15">
        <f t="shared" si="2"/>
        <v>0.9</v>
      </c>
      <c r="T132">
        <v>4.85090065002441</v>
      </c>
      <c r="U132">
        <v>4.38053035736084</v>
      </c>
      <c r="V132">
        <v>4.3800253868103</v>
      </c>
      <c r="W132">
        <v>0.000504970550537109</v>
      </c>
      <c r="X132">
        <v>0.470875263214111</v>
      </c>
      <c r="Y132">
        <v>0.470875263214111</v>
      </c>
      <c r="Z132">
        <v>0.9</v>
      </c>
      <c r="AA132">
        <v>1</v>
      </c>
      <c r="AB132">
        <v>0.526315789473684</v>
      </c>
      <c r="AC132">
        <v>0.689655172413793</v>
      </c>
      <c r="AD132">
        <v>0</v>
      </c>
      <c r="AE132">
        <v>0.1</v>
      </c>
    </row>
    <row r="133" spans="1:31">
      <c r="A133" s="5">
        <v>131</v>
      </c>
      <c r="B133">
        <v>20</v>
      </c>
      <c r="C133">
        <v>0</v>
      </c>
      <c r="D133">
        <v>10</v>
      </c>
      <c r="E133">
        <v>10</v>
      </c>
      <c r="F133">
        <v>10</v>
      </c>
      <c r="G133">
        <v>0</v>
      </c>
      <c r="H133">
        <v>10</v>
      </c>
      <c r="I133">
        <v>0</v>
      </c>
      <c r="J133">
        <v>1</v>
      </c>
      <c r="K133">
        <v>9999</v>
      </c>
      <c r="L133">
        <v>0.845144271850586</v>
      </c>
      <c r="M133">
        <v>9999</v>
      </c>
      <c r="N133">
        <v>9999</v>
      </c>
      <c r="O133">
        <v>10</v>
      </c>
      <c r="P133">
        <v>10</v>
      </c>
      <c r="Q133">
        <v>20</v>
      </c>
      <c r="R133" s="15">
        <v>0.5</v>
      </c>
      <c r="S133" s="15">
        <f t="shared" si="2"/>
        <v>1</v>
      </c>
      <c r="T133">
        <v>3.98444747924805</v>
      </c>
      <c r="U133">
        <v>3.69888305664062</v>
      </c>
      <c r="V133">
        <v>3.61066937446594</v>
      </c>
      <c r="W133">
        <v>0.0882136821746826</v>
      </c>
      <c r="X133">
        <v>0.373778104782104</v>
      </c>
      <c r="Y133">
        <v>0.373778104782104</v>
      </c>
      <c r="Z133">
        <v>1</v>
      </c>
      <c r="AA133">
        <v>1</v>
      </c>
      <c r="AB133">
        <v>0.5</v>
      </c>
      <c r="AC133">
        <v>0.666666666666667</v>
      </c>
      <c r="AD133">
        <v>0</v>
      </c>
      <c r="AE133">
        <v>0</v>
      </c>
    </row>
    <row r="134" spans="1:31">
      <c r="A134" s="5">
        <v>132</v>
      </c>
      <c r="B134">
        <v>17</v>
      </c>
      <c r="C134">
        <v>3</v>
      </c>
      <c r="D134">
        <v>10</v>
      </c>
      <c r="E134">
        <v>10</v>
      </c>
      <c r="F134">
        <v>10</v>
      </c>
      <c r="G134">
        <v>0</v>
      </c>
      <c r="H134">
        <v>7</v>
      </c>
      <c r="I134">
        <v>3</v>
      </c>
      <c r="J134">
        <v>0.85</v>
      </c>
      <c r="K134">
        <v>6.40012359619141</v>
      </c>
      <c r="L134">
        <v>2.01248550415039</v>
      </c>
      <c r="M134">
        <v>1.54127883911133</v>
      </c>
      <c r="N134">
        <v>4.69735717773437</v>
      </c>
      <c r="O134">
        <v>4</v>
      </c>
      <c r="P134">
        <v>4</v>
      </c>
      <c r="Q134">
        <v>13</v>
      </c>
      <c r="R134" s="15">
        <v>0.3077</v>
      </c>
      <c r="S134" s="15">
        <f t="shared" si="2"/>
        <v>0.4</v>
      </c>
      <c r="T134">
        <v>3.33420562744141</v>
      </c>
      <c r="U134">
        <v>3.06828689575195</v>
      </c>
      <c r="V134">
        <v>2.91867876052856</v>
      </c>
      <c r="W134">
        <v>0.149608135223389</v>
      </c>
      <c r="X134">
        <v>0.415526866912842</v>
      </c>
      <c r="Y134">
        <v>0.415526866912842</v>
      </c>
      <c r="Z134">
        <v>0.4</v>
      </c>
      <c r="AA134">
        <v>0.9</v>
      </c>
      <c r="AB134">
        <v>0.692307692307692</v>
      </c>
      <c r="AC134">
        <v>0.782608695652174</v>
      </c>
      <c r="AD134">
        <v>0.1</v>
      </c>
      <c r="AE134">
        <v>0.5</v>
      </c>
    </row>
    <row r="135" spans="1:31">
      <c r="A135" s="5">
        <v>133</v>
      </c>
      <c r="B135">
        <v>19</v>
      </c>
      <c r="C135">
        <v>1</v>
      </c>
      <c r="D135">
        <v>10</v>
      </c>
      <c r="E135">
        <v>10</v>
      </c>
      <c r="F135">
        <v>10</v>
      </c>
      <c r="G135">
        <v>0</v>
      </c>
      <c r="H135">
        <v>9</v>
      </c>
      <c r="I135">
        <v>1</v>
      </c>
      <c r="J135">
        <v>0.95</v>
      </c>
      <c r="K135">
        <v>8.35822486877441</v>
      </c>
      <c r="L135">
        <v>0.670793533325195</v>
      </c>
      <c r="M135">
        <v>0.739604949951172</v>
      </c>
      <c r="N135">
        <v>9.229736328125</v>
      </c>
      <c r="O135">
        <v>9</v>
      </c>
      <c r="P135">
        <v>9</v>
      </c>
      <c r="Q135">
        <v>18</v>
      </c>
      <c r="R135" s="15">
        <v>0.5</v>
      </c>
      <c r="S135" s="15">
        <f t="shared" si="2"/>
        <v>0.9</v>
      </c>
      <c r="T135">
        <v>3.5228385925293</v>
      </c>
      <c r="U135">
        <v>3.16996884346008</v>
      </c>
      <c r="V135">
        <v>3.2436842918396</v>
      </c>
      <c r="W135">
        <v>0.0737154483795166</v>
      </c>
      <c r="X135">
        <v>0.279154300689697</v>
      </c>
      <c r="Y135">
        <v>0.279154300689697</v>
      </c>
      <c r="Z135">
        <v>0.9</v>
      </c>
      <c r="AA135">
        <v>0.9</v>
      </c>
      <c r="AB135">
        <v>0.5</v>
      </c>
      <c r="AC135">
        <v>0.642857142857143</v>
      </c>
      <c r="AD135">
        <v>0.1</v>
      </c>
      <c r="AE135">
        <v>0</v>
      </c>
    </row>
    <row r="136" spans="1:31">
      <c r="A136" s="5">
        <v>134</v>
      </c>
      <c r="B136">
        <v>17</v>
      </c>
      <c r="C136">
        <v>3</v>
      </c>
      <c r="D136">
        <v>10</v>
      </c>
      <c r="E136">
        <v>10</v>
      </c>
      <c r="F136">
        <v>10</v>
      </c>
      <c r="G136">
        <v>0</v>
      </c>
      <c r="H136">
        <v>7</v>
      </c>
      <c r="I136">
        <v>3</v>
      </c>
      <c r="J136">
        <v>0.85</v>
      </c>
      <c r="K136">
        <v>6.08758354187012</v>
      </c>
      <c r="L136">
        <v>0.929759979248047</v>
      </c>
      <c r="M136">
        <v>0.462345123291016</v>
      </c>
      <c r="N136">
        <v>5.81027412414551</v>
      </c>
      <c r="O136">
        <v>7</v>
      </c>
      <c r="P136">
        <v>7</v>
      </c>
      <c r="Q136">
        <v>17</v>
      </c>
      <c r="R136" s="15">
        <v>0.4118</v>
      </c>
      <c r="S136" s="15">
        <f t="shared" si="2"/>
        <v>0.7</v>
      </c>
      <c r="T136">
        <v>3.61619567871094</v>
      </c>
      <c r="U136">
        <v>3.23698616027832</v>
      </c>
      <c r="V136">
        <v>3.21063995361328</v>
      </c>
      <c r="W136">
        <v>0.0263462066650391</v>
      </c>
      <c r="X136">
        <v>0.405555725097656</v>
      </c>
      <c r="Y136">
        <v>0.405555725097656</v>
      </c>
      <c r="Z136">
        <v>0.7</v>
      </c>
      <c r="AA136">
        <v>1</v>
      </c>
      <c r="AB136">
        <v>0.588235294117647</v>
      </c>
      <c r="AC136">
        <v>0.740740740740741</v>
      </c>
      <c r="AD136">
        <v>0</v>
      </c>
      <c r="AE136">
        <v>0.3</v>
      </c>
    </row>
    <row r="137" spans="1:31">
      <c r="A137" s="5">
        <v>135</v>
      </c>
      <c r="B137">
        <v>18</v>
      </c>
      <c r="C137">
        <v>2</v>
      </c>
      <c r="D137">
        <v>10</v>
      </c>
      <c r="E137">
        <v>10</v>
      </c>
      <c r="F137">
        <v>10</v>
      </c>
      <c r="G137">
        <v>0</v>
      </c>
      <c r="H137">
        <v>8</v>
      </c>
      <c r="I137">
        <v>2</v>
      </c>
      <c r="J137">
        <v>0.9</v>
      </c>
      <c r="K137">
        <v>7.32652282714844</v>
      </c>
      <c r="L137">
        <v>0.956636428833008</v>
      </c>
      <c r="M137">
        <v>0.78343391418457</v>
      </c>
      <c r="N137">
        <v>7.09634399414062</v>
      </c>
      <c r="O137">
        <v>7</v>
      </c>
      <c r="P137">
        <v>7</v>
      </c>
      <c r="Q137">
        <v>17</v>
      </c>
      <c r="R137" s="15">
        <v>0.4118</v>
      </c>
      <c r="S137" s="15">
        <f t="shared" si="2"/>
        <v>0.7</v>
      </c>
      <c r="T137">
        <v>3.18789100646973</v>
      </c>
      <c r="U137">
        <v>2.88612651824951</v>
      </c>
      <c r="V137">
        <v>2.85396504402161</v>
      </c>
      <c r="W137">
        <v>0.0321614742279053</v>
      </c>
      <c r="X137">
        <v>0.33392596244812</v>
      </c>
      <c r="Y137">
        <v>0.33392596244812</v>
      </c>
      <c r="Z137">
        <v>0.7</v>
      </c>
      <c r="AA137">
        <v>1</v>
      </c>
      <c r="AB137">
        <v>0.588235294117647</v>
      </c>
      <c r="AC137">
        <v>0.740740740740741</v>
      </c>
      <c r="AD137">
        <v>0</v>
      </c>
      <c r="AE137">
        <v>0.3</v>
      </c>
    </row>
    <row r="138" spans="1:31">
      <c r="A138" s="5">
        <v>136</v>
      </c>
      <c r="B138">
        <v>18</v>
      </c>
      <c r="C138">
        <v>2</v>
      </c>
      <c r="D138">
        <v>10</v>
      </c>
      <c r="E138">
        <v>10</v>
      </c>
      <c r="F138">
        <v>10</v>
      </c>
      <c r="G138">
        <v>0</v>
      </c>
      <c r="H138">
        <v>8</v>
      </c>
      <c r="I138">
        <v>2</v>
      </c>
      <c r="J138">
        <v>0.9</v>
      </c>
      <c r="K138">
        <v>7.22920608520508</v>
      </c>
      <c r="L138">
        <v>0.969760894775391</v>
      </c>
      <c r="M138">
        <v>0.764230728149414</v>
      </c>
      <c r="N138">
        <v>6.79664421081543</v>
      </c>
      <c r="O138">
        <v>8</v>
      </c>
      <c r="P138">
        <v>8</v>
      </c>
      <c r="Q138">
        <v>18</v>
      </c>
      <c r="R138" s="15">
        <v>0.4444</v>
      </c>
      <c r="S138" s="15">
        <f t="shared" si="2"/>
        <v>0.8</v>
      </c>
      <c r="T138">
        <v>4.02328491210937</v>
      </c>
      <c r="U138">
        <v>3.63992142677307</v>
      </c>
      <c r="V138">
        <v>3.59312057495117</v>
      </c>
      <c r="W138">
        <v>0.0468008518218994</v>
      </c>
      <c r="X138">
        <v>0.430164337158203</v>
      </c>
      <c r="Y138">
        <v>0.430164337158203</v>
      </c>
      <c r="Z138">
        <v>0.8</v>
      </c>
      <c r="AA138">
        <v>1</v>
      </c>
      <c r="AB138">
        <v>0.555555555555556</v>
      </c>
      <c r="AC138">
        <v>0.714285714285714</v>
      </c>
      <c r="AD138">
        <v>0</v>
      </c>
      <c r="AE138">
        <v>0.2</v>
      </c>
    </row>
    <row r="139" spans="1:31">
      <c r="A139" s="5">
        <v>137</v>
      </c>
      <c r="B139">
        <v>17</v>
      </c>
      <c r="C139">
        <v>3</v>
      </c>
      <c r="D139">
        <v>10</v>
      </c>
      <c r="E139">
        <v>10</v>
      </c>
      <c r="F139">
        <v>10</v>
      </c>
      <c r="G139">
        <v>0</v>
      </c>
      <c r="H139">
        <v>7</v>
      </c>
      <c r="I139">
        <v>3</v>
      </c>
      <c r="J139">
        <v>0.85</v>
      </c>
      <c r="K139">
        <v>5.48050498962402</v>
      </c>
      <c r="L139">
        <v>1.66137504577637</v>
      </c>
      <c r="M139">
        <v>1.31838798522949</v>
      </c>
      <c r="N139">
        <v>4.31262969970703</v>
      </c>
      <c r="O139">
        <v>6</v>
      </c>
      <c r="P139">
        <v>6</v>
      </c>
      <c r="Q139">
        <v>16</v>
      </c>
      <c r="R139" s="15">
        <v>0.375</v>
      </c>
      <c r="S139" s="15">
        <f t="shared" si="2"/>
        <v>0.6</v>
      </c>
      <c r="T139">
        <v>2.96624946594238</v>
      </c>
      <c r="U139">
        <v>2.71843361854553</v>
      </c>
      <c r="V139">
        <v>2.63168978691101</v>
      </c>
      <c r="W139">
        <v>0.0867438316345215</v>
      </c>
      <c r="X139">
        <v>0.334559679031372</v>
      </c>
      <c r="Y139">
        <v>0.334559679031372</v>
      </c>
      <c r="Z139">
        <v>0.6</v>
      </c>
      <c r="AA139">
        <v>1</v>
      </c>
      <c r="AB139">
        <v>0.625</v>
      </c>
      <c r="AC139">
        <v>0.769230769230769</v>
      </c>
      <c r="AD139">
        <v>0</v>
      </c>
      <c r="AE139">
        <v>0.4</v>
      </c>
    </row>
    <row r="140" spans="1:31">
      <c r="A140" s="5">
        <v>138</v>
      </c>
      <c r="B140">
        <v>18</v>
      </c>
      <c r="C140">
        <v>2</v>
      </c>
      <c r="D140">
        <v>10</v>
      </c>
      <c r="E140">
        <v>10</v>
      </c>
      <c r="F140">
        <v>9</v>
      </c>
      <c r="G140">
        <v>1</v>
      </c>
      <c r="H140">
        <v>9</v>
      </c>
      <c r="I140">
        <v>1</v>
      </c>
      <c r="J140">
        <v>0.9</v>
      </c>
      <c r="K140">
        <v>9.2657299041748</v>
      </c>
      <c r="L140">
        <v>0.671237945556641</v>
      </c>
      <c r="M140">
        <v>0.846797943115234</v>
      </c>
      <c r="N140">
        <v>11.3050632476807</v>
      </c>
      <c r="O140">
        <v>9</v>
      </c>
      <c r="P140">
        <v>9</v>
      </c>
      <c r="Q140">
        <v>16</v>
      </c>
      <c r="R140" s="15">
        <v>0.5625</v>
      </c>
      <c r="S140" s="15">
        <f t="shared" si="2"/>
        <v>0.9</v>
      </c>
      <c r="T140">
        <v>4.41386222839355</v>
      </c>
      <c r="U140">
        <v>3.87005400657654</v>
      </c>
      <c r="V140">
        <v>4.11690664291382</v>
      </c>
      <c r="W140">
        <v>0.24685263633728</v>
      </c>
      <c r="X140">
        <v>0.296955585479736</v>
      </c>
      <c r="Y140">
        <v>0.296955585479736</v>
      </c>
      <c r="Z140">
        <v>0.9</v>
      </c>
      <c r="AA140">
        <v>0.7</v>
      </c>
      <c r="AB140">
        <v>0.4375</v>
      </c>
      <c r="AC140">
        <v>0.538461538461539</v>
      </c>
      <c r="AD140">
        <v>0.3</v>
      </c>
      <c r="AE140">
        <v>-0.2</v>
      </c>
    </row>
    <row r="141" spans="1:31">
      <c r="A141" s="5">
        <v>139</v>
      </c>
      <c r="B141">
        <v>18</v>
      </c>
      <c r="C141">
        <v>2</v>
      </c>
      <c r="D141">
        <v>10</v>
      </c>
      <c r="E141">
        <v>10</v>
      </c>
      <c r="F141">
        <v>10</v>
      </c>
      <c r="G141">
        <v>0</v>
      </c>
      <c r="H141">
        <v>8</v>
      </c>
      <c r="I141">
        <v>2</v>
      </c>
      <c r="J141">
        <v>0.9</v>
      </c>
      <c r="K141">
        <v>6.70574378967285</v>
      </c>
      <c r="L141">
        <v>1.09640121459961</v>
      </c>
      <c r="M141">
        <v>0.971408843994141</v>
      </c>
      <c r="N141">
        <v>6.38672637939453</v>
      </c>
      <c r="O141">
        <v>8</v>
      </c>
      <c r="P141">
        <v>8</v>
      </c>
      <c r="Q141">
        <v>18</v>
      </c>
      <c r="R141" s="15">
        <v>0.4444</v>
      </c>
      <c r="S141" s="15">
        <f t="shared" si="2"/>
        <v>0.8</v>
      </c>
      <c r="T141">
        <v>3.72480773925781</v>
      </c>
      <c r="U141">
        <v>3.37749862670898</v>
      </c>
      <c r="V141">
        <v>3.34930109977722</v>
      </c>
      <c r="W141">
        <v>0.0281975269317627</v>
      </c>
      <c r="X141">
        <v>0.375506639480591</v>
      </c>
      <c r="Y141">
        <v>0.375506639480591</v>
      </c>
      <c r="Z141">
        <v>0.8</v>
      </c>
      <c r="AA141">
        <v>1</v>
      </c>
      <c r="AB141">
        <v>0.555555555555556</v>
      </c>
      <c r="AC141">
        <v>0.714285714285714</v>
      </c>
      <c r="AD141">
        <v>0</v>
      </c>
      <c r="AE141">
        <v>0.2</v>
      </c>
    </row>
    <row r="142" spans="1:31">
      <c r="A142" s="5">
        <v>140</v>
      </c>
      <c r="B142">
        <v>17</v>
      </c>
      <c r="C142">
        <v>3</v>
      </c>
      <c r="D142">
        <v>10</v>
      </c>
      <c r="E142">
        <v>10</v>
      </c>
      <c r="F142">
        <v>10</v>
      </c>
      <c r="G142">
        <v>0</v>
      </c>
      <c r="H142">
        <v>7</v>
      </c>
      <c r="I142">
        <v>3</v>
      </c>
      <c r="J142">
        <v>0.85</v>
      </c>
      <c r="K142">
        <v>5.35234260559082</v>
      </c>
      <c r="L142">
        <v>1.4019889831543</v>
      </c>
      <c r="M142">
        <v>1.0721549987793</v>
      </c>
      <c r="N142">
        <v>4.54391288757324</v>
      </c>
      <c r="O142">
        <v>4</v>
      </c>
      <c r="P142">
        <v>4</v>
      </c>
      <c r="Q142">
        <v>11</v>
      </c>
      <c r="R142" s="15">
        <v>0.3636</v>
      </c>
      <c r="S142" s="15">
        <f t="shared" si="2"/>
        <v>0.4</v>
      </c>
      <c r="T142">
        <v>2.64756774902344</v>
      </c>
      <c r="U142">
        <v>2.4152467250824</v>
      </c>
      <c r="V142">
        <v>2.34590625762939</v>
      </c>
      <c r="W142">
        <v>0.0693404674530029</v>
      </c>
      <c r="X142">
        <v>0.301661491394043</v>
      </c>
      <c r="Y142">
        <v>0.301661491394043</v>
      </c>
      <c r="Z142">
        <v>0.4</v>
      </c>
      <c r="AA142">
        <v>0.7</v>
      </c>
      <c r="AB142">
        <v>0.636363636363636</v>
      </c>
      <c r="AC142">
        <v>0.666666666666667</v>
      </c>
      <c r="AD142">
        <v>0.3</v>
      </c>
      <c r="AE142">
        <v>0.3</v>
      </c>
    </row>
    <row r="143" spans="1:31">
      <c r="A143" s="5">
        <v>141</v>
      </c>
      <c r="B143">
        <v>18</v>
      </c>
      <c r="C143">
        <v>2</v>
      </c>
      <c r="D143">
        <v>10</v>
      </c>
      <c r="E143">
        <v>10</v>
      </c>
      <c r="F143">
        <v>10</v>
      </c>
      <c r="G143">
        <v>0</v>
      </c>
      <c r="H143">
        <v>8</v>
      </c>
      <c r="I143">
        <v>2</v>
      </c>
      <c r="J143">
        <v>0.9</v>
      </c>
      <c r="K143">
        <v>7.49026870727539</v>
      </c>
      <c r="L143">
        <v>1.63237380981445</v>
      </c>
      <c r="M143">
        <v>1.35805892944336</v>
      </c>
      <c r="N143">
        <v>5.95078086853027</v>
      </c>
      <c r="O143">
        <v>7</v>
      </c>
      <c r="P143">
        <v>7</v>
      </c>
      <c r="Q143">
        <v>17</v>
      </c>
      <c r="R143" s="15">
        <v>0.4118</v>
      </c>
      <c r="S143" s="15">
        <f t="shared" si="2"/>
        <v>0.7</v>
      </c>
      <c r="T143">
        <v>3.87831687927246</v>
      </c>
      <c r="U143">
        <v>3.56178855895996</v>
      </c>
      <c r="V143">
        <v>3.43032383918762</v>
      </c>
      <c r="W143">
        <v>0.131464719772339</v>
      </c>
      <c r="X143">
        <v>0.447993040084839</v>
      </c>
      <c r="Y143">
        <v>0.447993040084839</v>
      </c>
      <c r="Z143">
        <v>0.7</v>
      </c>
      <c r="AA143">
        <v>1</v>
      </c>
      <c r="AB143">
        <v>0.588235294117647</v>
      </c>
      <c r="AC143">
        <v>0.740740740740741</v>
      </c>
      <c r="AD143">
        <v>0</v>
      </c>
      <c r="AE143">
        <v>0.3</v>
      </c>
    </row>
    <row r="144" spans="1:31">
      <c r="A144" s="5">
        <v>142</v>
      </c>
      <c r="B144">
        <v>20</v>
      </c>
      <c r="C144">
        <v>0</v>
      </c>
      <c r="D144">
        <v>10</v>
      </c>
      <c r="E144">
        <v>10</v>
      </c>
      <c r="F144">
        <v>10</v>
      </c>
      <c r="G144">
        <v>0</v>
      </c>
      <c r="H144">
        <v>10</v>
      </c>
      <c r="I144">
        <v>0</v>
      </c>
      <c r="J144">
        <v>1</v>
      </c>
      <c r="K144">
        <v>9999</v>
      </c>
      <c r="L144">
        <v>1.2095832824707</v>
      </c>
      <c r="M144">
        <v>9999</v>
      </c>
      <c r="N144">
        <v>9999</v>
      </c>
      <c r="O144">
        <v>8</v>
      </c>
      <c r="P144">
        <v>8</v>
      </c>
      <c r="Q144">
        <v>18</v>
      </c>
      <c r="R144" s="15">
        <v>0.4444</v>
      </c>
      <c r="S144" s="15">
        <f t="shared" si="2"/>
        <v>0.8</v>
      </c>
      <c r="T144">
        <v>4.09828186035156</v>
      </c>
      <c r="U144">
        <v>3.84790658950806</v>
      </c>
      <c r="V144">
        <v>3.66571497917175</v>
      </c>
      <c r="W144">
        <v>0.182191610336304</v>
      </c>
      <c r="X144">
        <v>0.43256688117981</v>
      </c>
      <c r="Y144">
        <v>0.43256688117981</v>
      </c>
      <c r="Z144">
        <v>0.8</v>
      </c>
      <c r="AA144">
        <v>1</v>
      </c>
      <c r="AB144">
        <v>0.555555555555556</v>
      </c>
      <c r="AC144">
        <v>0.714285714285714</v>
      </c>
      <c r="AD144">
        <v>0</v>
      </c>
      <c r="AE144">
        <v>0.2</v>
      </c>
    </row>
    <row r="145" spans="1:31">
      <c r="A145" s="5">
        <v>143</v>
      </c>
      <c r="B145">
        <v>17</v>
      </c>
      <c r="C145">
        <v>3</v>
      </c>
      <c r="D145">
        <v>10</v>
      </c>
      <c r="E145">
        <v>10</v>
      </c>
      <c r="F145">
        <v>10</v>
      </c>
      <c r="G145">
        <v>0</v>
      </c>
      <c r="H145">
        <v>7</v>
      </c>
      <c r="I145">
        <v>3</v>
      </c>
      <c r="J145">
        <v>0.85</v>
      </c>
      <c r="K145">
        <v>6.63574981689453</v>
      </c>
      <c r="L145">
        <v>0.751396179199219</v>
      </c>
      <c r="M145">
        <v>0.431392669677734</v>
      </c>
      <c r="N145">
        <v>7.33952903747559</v>
      </c>
      <c r="O145">
        <v>7</v>
      </c>
      <c r="P145">
        <v>7</v>
      </c>
      <c r="Q145">
        <v>16</v>
      </c>
      <c r="R145" s="15">
        <v>0.4375</v>
      </c>
      <c r="S145" s="15">
        <f t="shared" si="2"/>
        <v>0.7</v>
      </c>
      <c r="T145">
        <v>4.32418441772461</v>
      </c>
      <c r="U145">
        <v>3.79943251609802</v>
      </c>
      <c r="V145">
        <v>3.84680485725403</v>
      </c>
      <c r="W145">
        <v>0.0473723411560059</v>
      </c>
      <c r="X145">
        <v>0.477379560470581</v>
      </c>
      <c r="Y145">
        <v>0.477379560470581</v>
      </c>
      <c r="Z145">
        <v>0.7</v>
      </c>
      <c r="AA145">
        <v>0.9</v>
      </c>
      <c r="AB145">
        <v>0.5625</v>
      </c>
      <c r="AC145">
        <v>0.692307692307692</v>
      </c>
      <c r="AD145">
        <v>0.1</v>
      </c>
      <c r="AE145">
        <v>0.2</v>
      </c>
    </row>
    <row r="146" spans="1:31">
      <c r="A146" s="5">
        <v>144</v>
      </c>
      <c r="B146">
        <v>18</v>
      </c>
      <c r="C146">
        <v>2</v>
      </c>
      <c r="D146">
        <v>10</v>
      </c>
      <c r="E146">
        <v>10</v>
      </c>
      <c r="F146">
        <v>10</v>
      </c>
      <c r="G146">
        <v>0</v>
      </c>
      <c r="H146">
        <v>8</v>
      </c>
      <c r="I146">
        <v>2</v>
      </c>
      <c r="J146">
        <v>0.9</v>
      </c>
      <c r="K146">
        <v>6.13531303405762</v>
      </c>
      <c r="L146">
        <v>1.02372741699219</v>
      </c>
      <c r="M146">
        <v>0.877628326416016</v>
      </c>
      <c r="N146">
        <v>5.65897369384766</v>
      </c>
      <c r="O146">
        <v>6</v>
      </c>
      <c r="P146">
        <v>6</v>
      </c>
      <c r="Q146">
        <v>14</v>
      </c>
      <c r="R146" s="15">
        <v>0.4286</v>
      </c>
      <c r="S146" s="15">
        <f t="shared" si="2"/>
        <v>0.6</v>
      </c>
      <c r="T146">
        <v>3.27820587158203</v>
      </c>
      <c r="U146">
        <v>2.98341941833496</v>
      </c>
      <c r="V146">
        <v>2.93915295600891</v>
      </c>
      <c r="W146">
        <v>0.0442664623260498</v>
      </c>
      <c r="X146">
        <v>0.33905291557312</v>
      </c>
      <c r="Y146">
        <v>0.33905291557312</v>
      </c>
      <c r="Z146">
        <v>0.6</v>
      </c>
      <c r="AA146">
        <v>0.8</v>
      </c>
      <c r="AB146">
        <v>0.571428571428571</v>
      </c>
      <c r="AC146">
        <v>0.666666666666667</v>
      </c>
      <c r="AD146">
        <v>0.2</v>
      </c>
      <c r="AE146">
        <v>0.2</v>
      </c>
    </row>
    <row r="147" spans="1:31">
      <c r="A147" s="5">
        <v>145</v>
      </c>
      <c r="B147">
        <v>18</v>
      </c>
      <c r="C147">
        <v>2</v>
      </c>
      <c r="D147">
        <v>10</v>
      </c>
      <c r="E147">
        <v>10</v>
      </c>
      <c r="F147">
        <v>9</v>
      </c>
      <c r="G147">
        <v>1</v>
      </c>
      <c r="H147">
        <v>9</v>
      </c>
      <c r="I147">
        <v>1</v>
      </c>
      <c r="J147">
        <v>0.9</v>
      </c>
      <c r="K147">
        <v>10.6385040283203</v>
      </c>
      <c r="L147">
        <v>1.46340179443359</v>
      </c>
      <c r="M147">
        <v>1.31208801269531</v>
      </c>
      <c r="N147">
        <v>8.68145370483398</v>
      </c>
      <c r="O147">
        <v>5</v>
      </c>
      <c r="P147">
        <v>5</v>
      </c>
      <c r="Q147">
        <v>13</v>
      </c>
      <c r="R147" s="15">
        <v>0.3846</v>
      </c>
      <c r="S147" s="15">
        <f t="shared" si="2"/>
        <v>0.5</v>
      </c>
      <c r="T147">
        <v>3.67697906494141</v>
      </c>
      <c r="U147">
        <v>3.40024971961975</v>
      </c>
      <c r="V147">
        <v>3.30141448974609</v>
      </c>
      <c r="W147">
        <v>0.0988352298736572</v>
      </c>
      <c r="X147">
        <v>0.375564575195312</v>
      </c>
      <c r="Y147">
        <v>0.375564575195312</v>
      </c>
      <c r="Z147">
        <v>0.5</v>
      </c>
      <c r="AA147">
        <v>0.8</v>
      </c>
      <c r="AB147">
        <v>0.615384615384615</v>
      </c>
      <c r="AC147">
        <v>0.695652173913043</v>
      </c>
      <c r="AD147">
        <v>0.2</v>
      </c>
      <c r="AE147">
        <v>0.3</v>
      </c>
    </row>
    <row r="148" spans="1:31">
      <c r="A148" s="5">
        <v>146</v>
      </c>
      <c r="B148">
        <v>19</v>
      </c>
      <c r="C148">
        <v>1</v>
      </c>
      <c r="D148">
        <v>10</v>
      </c>
      <c r="E148">
        <v>10</v>
      </c>
      <c r="F148">
        <v>10</v>
      </c>
      <c r="G148">
        <v>0</v>
      </c>
      <c r="H148">
        <v>9</v>
      </c>
      <c r="I148">
        <v>1</v>
      </c>
      <c r="J148">
        <v>0.95</v>
      </c>
      <c r="K148">
        <v>10.7425346374512</v>
      </c>
      <c r="L148">
        <v>2.09077262878418</v>
      </c>
      <c r="M148">
        <v>1.9764289855957</v>
      </c>
      <c r="N148">
        <v>8.46964073181152</v>
      </c>
      <c r="O148">
        <v>6</v>
      </c>
      <c r="P148">
        <v>6</v>
      </c>
      <c r="Q148">
        <v>16</v>
      </c>
      <c r="R148" s="15">
        <v>0.375</v>
      </c>
      <c r="S148" s="15">
        <f t="shared" si="2"/>
        <v>0.6</v>
      </c>
      <c r="T148">
        <v>3.64711952209473</v>
      </c>
      <c r="U148">
        <v>3.4253454208374</v>
      </c>
      <c r="V148">
        <v>3.20420408248901</v>
      </c>
      <c r="W148">
        <v>0.221141338348389</v>
      </c>
      <c r="X148">
        <v>0.442915439605713</v>
      </c>
      <c r="Y148">
        <v>0.442915439605713</v>
      </c>
      <c r="Z148">
        <v>0.6</v>
      </c>
      <c r="AA148">
        <v>1</v>
      </c>
      <c r="AB148">
        <v>0.625</v>
      </c>
      <c r="AC148">
        <v>0.769230769230769</v>
      </c>
      <c r="AD148">
        <v>0</v>
      </c>
      <c r="AE148">
        <v>0.4</v>
      </c>
    </row>
    <row r="149" spans="1:31">
      <c r="A149" s="5">
        <v>147</v>
      </c>
      <c r="B149">
        <v>18</v>
      </c>
      <c r="C149">
        <v>2</v>
      </c>
      <c r="D149">
        <v>10</v>
      </c>
      <c r="E149">
        <v>10</v>
      </c>
      <c r="F149">
        <v>10</v>
      </c>
      <c r="G149">
        <v>0</v>
      </c>
      <c r="H149">
        <v>8</v>
      </c>
      <c r="I149">
        <v>2</v>
      </c>
      <c r="J149">
        <v>0.9</v>
      </c>
      <c r="K149">
        <v>6.612060546875</v>
      </c>
      <c r="L149">
        <v>1.60484886169434</v>
      </c>
      <c r="M149">
        <v>1.57463836669922</v>
      </c>
      <c r="N149">
        <v>6.10797309875488</v>
      </c>
      <c r="O149">
        <v>8</v>
      </c>
      <c r="P149">
        <v>8</v>
      </c>
      <c r="Q149">
        <v>17</v>
      </c>
      <c r="R149" s="15">
        <v>0.4706</v>
      </c>
      <c r="S149" s="15">
        <f t="shared" si="2"/>
        <v>0.8</v>
      </c>
      <c r="T149">
        <v>3.09134292602539</v>
      </c>
      <c r="U149">
        <v>2.82251119613647</v>
      </c>
      <c r="V149">
        <v>2.7755024433136</v>
      </c>
      <c r="W149">
        <v>0.047008752822876</v>
      </c>
      <c r="X149">
        <v>0.315840482711792</v>
      </c>
      <c r="Y149">
        <v>0.315840482711792</v>
      </c>
      <c r="Z149">
        <v>0.8</v>
      </c>
      <c r="AA149">
        <v>0.9</v>
      </c>
      <c r="AB149">
        <v>0.529411764705882</v>
      </c>
      <c r="AC149">
        <v>0.666666666666667</v>
      </c>
      <c r="AD149">
        <v>0.1</v>
      </c>
      <c r="AE149">
        <v>0.1</v>
      </c>
    </row>
    <row r="150" spans="1:31">
      <c r="A150" s="5">
        <v>148</v>
      </c>
      <c r="B150">
        <v>16</v>
      </c>
      <c r="C150">
        <v>4</v>
      </c>
      <c r="D150">
        <v>10</v>
      </c>
      <c r="E150">
        <v>10</v>
      </c>
      <c r="F150">
        <v>10</v>
      </c>
      <c r="G150">
        <v>0</v>
      </c>
      <c r="H150">
        <v>6</v>
      </c>
      <c r="I150">
        <v>4</v>
      </c>
      <c r="J150">
        <v>0.8</v>
      </c>
      <c r="K150">
        <v>5.98124694824219</v>
      </c>
      <c r="L150">
        <v>1.4102840423584</v>
      </c>
      <c r="M150">
        <v>0.666097640991211</v>
      </c>
      <c r="N150">
        <v>5.7578067779541</v>
      </c>
      <c r="O150">
        <v>5</v>
      </c>
      <c r="P150">
        <v>5</v>
      </c>
      <c r="Q150">
        <v>14</v>
      </c>
      <c r="R150" s="15">
        <v>0.3571</v>
      </c>
      <c r="S150" s="15">
        <f t="shared" si="2"/>
        <v>0.5</v>
      </c>
      <c r="T150">
        <v>3.24358749389648</v>
      </c>
      <c r="U150">
        <v>2.86260199546814</v>
      </c>
      <c r="V150">
        <v>2.83324432373047</v>
      </c>
      <c r="W150">
        <v>0.0293576717376709</v>
      </c>
      <c r="X150">
        <v>0.410343170166016</v>
      </c>
      <c r="Y150">
        <v>0.410343170166016</v>
      </c>
      <c r="Z150">
        <v>0.5</v>
      </c>
      <c r="AA150">
        <v>0.9</v>
      </c>
      <c r="AB150">
        <v>0.642857142857143</v>
      </c>
      <c r="AC150">
        <v>0.75</v>
      </c>
      <c r="AD150">
        <v>0.1</v>
      </c>
      <c r="AE150">
        <v>0.4</v>
      </c>
    </row>
    <row r="151" spans="1:31">
      <c r="A151" s="5">
        <v>149</v>
      </c>
      <c r="B151">
        <v>16</v>
      </c>
      <c r="C151">
        <v>4</v>
      </c>
      <c r="D151">
        <v>10</v>
      </c>
      <c r="E151">
        <v>10</v>
      </c>
      <c r="F151">
        <v>10</v>
      </c>
      <c r="G151">
        <v>0</v>
      </c>
      <c r="H151">
        <v>6</v>
      </c>
      <c r="I151">
        <v>4</v>
      </c>
      <c r="J151">
        <v>0.8</v>
      </c>
      <c r="K151">
        <v>5.94592666625977</v>
      </c>
      <c r="L151">
        <v>1.93689155578613</v>
      </c>
      <c r="M151">
        <v>1.07749176025391</v>
      </c>
      <c r="N151">
        <v>4.53323554992676</v>
      </c>
      <c r="O151">
        <v>4</v>
      </c>
      <c r="P151">
        <v>4</v>
      </c>
      <c r="Q151">
        <v>14</v>
      </c>
      <c r="R151" s="15">
        <v>0.2857</v>
      </c>
      <c r="S151" s="15">
        <f t="shared" si="2"/>
        <v>0.4</v>
      </c>
      <c r="T151">
        <v>3.04324340820312</v>
      </c>
      <c r="U151">
        <v>2.76242613792419</v>
      </c>
      <c r="V151">
        <v>2.6508104801178</v>
      </c>
      <c r="W151">
        <v>0.111615657806396</v>
      </c>
      <c r="X151">
        <v>0.392432928085327</v>
      </c>
      <c r="Y151">
        <v>0.392432928085327</v>
      </c>
      <c r="Z151">
        <v>0.4</v>
      </c>
      <c r="AA151">
        <v>1</v>
      </c>
      <c r="AB151">
        <v>0.714285714285714</v>
      </c>
      <c r="AC151">
        <v>0.833333333333333</v>
      </c>
      <c r="AD151">
        <v>0</v>
      </c>
      <c r="AE151">
        <v>0.6</v>
      </c>
    </row>
    <row r="152" spans="1:31">
      <c r="A152" s="5">
        <v>150</v>
      </c>
      <c r="B152">
        <v>18</v>
      </c>
      <c r="C152">
        <v>2</v>
      </c>
      <c r="D152">
        <v>10</v>
      </c>
      <c r="E152">
        <v>10</v>
      </c>
      <c r="F152">
        <v>10</v>
      </c>
      <c r="G152">
        <v>0</v>
      </c>
      <c r="H152">
        <v>8</v>
      </c>
      <c r="I152">
        <v>2</v>
      </c>
      <c r="J152">
        <v>0.9</v>
      </c>
      <c r="K152">
        <v>8.64455223083496</v>
      </c>
      <c r="L152">
        <v>0.843032836914062</v>
      </c>
      <c r="M152">
        <v>0.484500885009766</v>
      </c>
      <c r="N152">
        <v>7.95925903320312</v>
      </c>
      <c r="O152">
        <v>6</v>
      </c>
      <c r="P152">
        <v>6</v>
      </c>
      <c r="Q152">
        <v>14</v>
      </c>
      <c r="R152" s="15">
        <v>0.4286</v>
      </c>
      <c r="S152" s="15">
        <f t="shared" si="2"/>
        <v>0.6</v>
      </c>
      <c r="T152">
        <v>4.02767944335937</v>
      </c>
      <c r="U152">
        <v>3.64489150047302</v>
      </c>
      <c r="V152">
        <v>3.57866430282593</v>
      </c>
      <c r="W152">
        <v>0.0662271976470947</v>
      </c>
      <c r="X152">
        <v>0.449015140533447</v>
      </c>
      <c r="Y152">
        <v>0.449015140533447</v>
      </c>
      <c r="Z152">
        <v>0.6</v>
      </c>
      <c r="AA152">
        <v>0.8</v>
      </c>
      <c r="AB152">
        <v>0.571428571428571</v>
      </c>
      <c r="AC152">
        <v>0.666666666666667</v>
      </c>
      <c r="AD152">
        <v>0.2</v>
      </c>
      <c r="AE152">
        <v>0.2</v>
      </c>
    </row>
    <row r="153" spans="1:31">
      <c r="A153" s="5">
        <v>151</v>
      </c>
      <c r="B153">
        <v>16</v>
      </c>
      <c r="C153">
        <v>4</v>
      </c>
      <c r="D153">
        <v>10</v>
      </c>
      <c r="E153">
        <v>10</v>
      </c>
      <c r="F153">
        <v>9</v>
      </c>
      <c r="G153">
        <v>1</v>
      </c>
      <c r="H153">
        <v>7</v>
      </c>
      <c r="I153">
        <v>3</v>
      </c>
      <c r="J153">
        <v>0.8</v>
      </c>
      <c r="K153">
        <v>5.54482460021973</v>
      </c>
      <c r="L153">
        <v>0.84759521484375</v>
      </c>
      <c r="M153">
        <v>0.644454956054687</v>
      </c>
      <c r="N153">
        <v>6.03318786621094</v>
      </c>
      <c r="O153">
        <v>6</v>
      </c>
      <c r="P153">
        <v>6</v>
      </c>
      <c r="Q153">
        <v>12</v>
      </c>
      <c r="R153" s="15">
        <v>0.5</v>
      </c>
      <c r="S153" s="15">
        <f t="shared" si="2"/>
        <v>0.6</v>
      </c>
      <c r="T153">
        <v>3.16457176208496</v>
      </c>
      <c r="U153">
        <v>2.7979371547699</v>
      </c>
      <c r="V153">
        <v>2.8634352684021</v>
      </c>
      <c r="W153">
        <v>0.0654981136322021</v>
      </c>
      <c r="X153">
        <v>0.301136493682861</v>
      </c>
      <c r="Y153">
        <v>0.301136493682861</v>
      </c>
      <c r="Z153">
        <v>0.6</v>
      </c>
      <c r="AA153">
        <v>0.6</v>
      </c>
      <c r="AB153">
        <v>0.5</v>
      </c>
      <c r="AC153">
        <v>0.545454545454545</v>
      </c>
      <c r="AD153">
        <v>0.4</v>
      </c>
      <c r="AE153">
        <v>0</v>
      </c>
    </row>
    <row r="154" spans="1:31">
      <c r="A154" s="5">
        <v>152</v>
      </c>
      <c r="B154">
        <v>16</v>
      </c>
      <c r="C154">
        <v>4</v>
      </c>
      <c r="D154">
        <v>10</v>
      </c>
      <c r="E154">
        <v>10</v>
      </c>
      <c r="F154">
        <v>10</v>
      </c>
      <c r="G154">
        <v>0</v>
      </c>
      <c r="H154">
        <v>6</v>
      </c>
      <c r="I154">
        <v>4</v>
      </c>
      <c r="J154">
        <v>0.8</v>
      </c>
      <c r="K154">
        <v>4.94554901123047</v>
      </c>
      <c r="L154">
        <v>1.0341854095459</v>
      </c>
      <c r="M154">
        <v>0.984106063842773</v>
      </c>
      <c r="N154">
        <v>6.39373588562012</v>
      </c>
      <c r="O154">
        <v>6</v>
      </c>
      <c r="P154">
        <v>6</v>
      </c>
      <c r="Q154">
        <v>14</v>
      </c>
      <c r="R154" s="15">
        <v>0.4286</v>
      </c>
      <c r="S154" s="15">
        <f t="shared" si="2"/>
        <v>0.6</v>
      </c>
      <c r="T154">
        <v>3.15190505981445</v>
      </c>
      <c r="U154">
        <v>2.76458716392517</v>
      </c>
      <c r="V154">
        <v>2.83633708953857</v>
      </c>
      <c r="W154">
        <v>0.0717499256134033</v>
      </c>
      <c r="X154">
        <v>0.315567970275879</v>
      </c>
      <c r="Y154">
        <v>0.315567970275879</v>
      </c>
      <c r="Z154">
        <v>0.6</v>
      </c>
      <c r="AA154">
        <v>0.8</v>
      </c>
      <c r="AB154">
        <v>0.571428571428571</v>
      </c>
      <c r="AC154">
        <v>0.666666666666667</v>
      </c>
      <c r="AD154">
        <v>0.2</v>
      </c>
      <c r="AE154">
        <v>0.2</v>
      </c>
    </row>
    <row r="155" spans="1:31">
      <c r="A155" s="5">
        <v>153</v>
      </c>
      <c r="B155">
        <v>20</v>
      </c>
      <c r="C155">
        <v>0</v>
      </c>
      <c r="D155">
        <v>10</v>
      </c>
      <c r="E155">
        <v>10</v>
      </c>
      <c r="F155">
        <v>10</v>
      </c>
      <c r="G155">
        <v>0</v>
      </c>
      <c r="H155">
        <v>10</v>
      </c>
      <c r="I155">
        <v>0</v>
      </c>
      <c r="J155">
        <v>1</v>
      </c>
      <c r="K155">
        <v>9999</v>
      </c>
      <c r="L155">
        <v>2.47640419006348</v>
      </c>
      <c r="M155">
        <v>9999</v>
      </c>
      <c r="N155">
        <v>9999</v>
      </c>
      <c r="O155">
        <v>9</v>
      </c>
      <c r="P155">
        <v>9</v>
      </c>
      <c r="Q155">
        <v>19</v>
      </c>
      <c r="R155" s="15">
        <v>0.4737</v>
      </c>
      <c r="S155" s="15">
        <f t="shared" si="2"/>
        <v>0.9</v>
      </c>
      <c r="T155">
        <v>4.06075286865234</v>
      </c>
      <c r="U155">
        <v>3.81338047981262</v>
      </c>
      <c r="V155">
        <v>3.63348007202148</v>
      </c>
      <c r="W155">
        <v>0.179900407791138</v>
      </c>
      <c r="X155">
        <v>0.427272796630859</v>
      </c>
      <c r="Y155">
        <v>0.427272796630859</v>
      </c>
      <c r="Z155">
        <v>0.9</v>
      </c>
      <c r="AA155">
        <v>1</v>
      </c>
      <c r="AB155">
        <v>0.526315789473684</v>
      </c>
      <c r="AC155">
        <v>0.689655172413793</v>
      </c>
      <c r="AD155">
        <v>0</v>
      </c>
      <c r="AE155">
        <v>0.1</v>
      </c>
    </row>
    <row r="156" spans="1:31">
      <c r="A156" s="5">
        <v>154</v>
      </c>
      <c r="B156">
        <v>17</v>
      </c>
      <c r="C156">
        <v>3</v>
      </c>
      <c r="D156">
        <v>10</v>
      </c>
      <c r="E156">
        <v>10</v>
      </c>
      <c r="F156">
        <v>10</v>
      </c>
      <c r="G156">
        <v>0</v>
      </c>
      <c r="H156">
        <v>7</v>
      </c>
      <c r="I156">
        <v>3</v>
      </c>
      <c r="J156">
        <v>0.85</v>
      </c>
      <c r="K156">
        <v>5.87332725524902</v>
      </c>
      <c r="L156">
        <v>1.37561798095703</v>
      </c>
      <c r="M156">
        <v>0.910228729248047</v>
      </c>
      <c r="N156">
        <v>4.87399864196777</v>
      </c>
      <c r="O156">
        <v>4</v>
      </c>
      <c r="P156">
        <v>4</v>
      </c>
      <c r="Q156">
        <v>12</v>
      </c>
      <c r="R156" s="15">
        <v>0.3333</v>
      </c>
      <c r="S156" s="15">
        <f t="shared" si="2"/>
        <v>0.4</v>
      </c>
      <c r="T156">
        <v>3.29062271118164</v>
      </c>
      <c r="U156">
        <v>3.00068616867065</v>
      </c>
      <c r="V156">
        <v>2.92394018173218</v>
      </c>
      <c r="W156">
        <v>0.0767459869384766</v>
      </c>
      <c r="X156">
        <v>0.366682529449463</v>
      </c>
      <c r="Y156">
        <v>0.366682529449463</v>
      </c>
      <c r="Z156">
        <v>0.4</v>
      </c>
      <c r="AA156">
        <v>0.8</v>
      </c>
      <c r="AB156">
        <v>0.666666666666667</v>
      </c>
      <c r="AC156">
        <v>0.727272727272727</v>
      </c>
      <c r="AD156">
        <v>0.2</v>
      </c>
      <c r="AE156">
        <v>0.4</v>
      </c>
    </row>
    <row r="157" spans="1:31">
      <c r="A157" s="5">
        <v>155</v>
      </c>
      <c r="B157">
        <v>18</v>
      </c>
      <c r="C157">
        <v>2</v>
      </c>
      <c r="D157">
        <v>10</v>
      </c>
      <c r="E157">
        <v>10</v>
      </c>
      <c r="F157">
        <v>10</v>
      </c>
      <c r="G157">
        <v>0</v>
      </c>
      <c r="H157">
        <v>8</v>
      </c>
      <c r="I157">
        <v>2</v>
      </c>
      <c r="J157">
        <v>0.9</v>
      </c>
      <c r="K157">
        <v>6.76684951782227</v>
      </c>
      <c r="L157">
        <v>0.678230285644531</v>
      </c>
      <c r="M157">
        <v>0.774417877197266</v>
      </c>
      <c r="N157">
        <v>8.09170532226562</v>
      </c>
      <c r="O157">
        <v>8</v>
      </c>
      <c r="P157">
        <v>8</v>
      </c>
      <c r="Q157">
        <v>17</v>
      </c>
      <c r="R157" s="15">
        <v>0.4706</v>
      </c>
      <c r="S157" s="15">
        <f t="shared" si="2"/>
        <v>0.8</v>
      </c>
      <c r="T157">
        <v>3.89630317687988</v>
      </c>
      <c r="U157">
        <v>3.45246338844299</v>
      </c>
      <c r="V157">
        <v>3.55084538459778</v>
      </c>
      <c r="W157">
        <v>0.0983819961547852</v>
      </c>
      <c r="X157">
        <v>0.345457792282104</v>
      </c>
      <c r="Y157">
        <v>0.345457792282104</v>
      </c>
      <c r="Z157">
        <v>0.8</v>
      </c>
      <c r="AA157">
        <v>0.9</v>
      </c>
      <c r="AB157">
        <v>0.529411764705882</v>
      </c>
      <c r="AC157">
        <v>0.666666666666667</v>
      </c>
      <c r="AD157">
        <v>0.1</v>
      </c>
      <c r="AE157">
        <v>0.1</v>
      </c>
    </row>
    <row r="158" spans="1:31">
      <c r="A158" s="5">
        <v>156</v>
      </c>
      <c r="B158">
        <v>20</v>
      </c>
      <c r="C158">
        <v>0</v>
      </c>
      <c r="D158">
        <v>10</v>
      </c>
      <c r="E158">
        <v>10</v>
      </c>
      <c r="F158">
        <v>10</v>
      </c>
      <c r="G158">
        <v>0</v>
      </c>
      <c r="H158">
        <v>10</v>
      </c>
      <c r="I158">
        <v>0</v>
      </c>
      <c r="J158">
        <v>1</v>
      </c>
      <c r="K158">
        <v>9999</v>
      </c>
      <c r="L158">
        <v>1.41717147827148</v>
      </c>
      <c r="M158">
        <v>9999</v>
      </c>
      <c r="N158">
        <v>9999</v>
      </c>
      <c r="O158">
        <v>9</v>
      </c>
      <c r="P158">
        <v>9</v>
      </c>
      <c r="Q158">
        <v>19</v>
      </c>
      <c r="R158" s="15">
        <v>0.4737</v>
      </c>
      <c r="S158" s="15">
        <f t="shared" si="2"/>
        <v>0.9</v>
      </c>
      <c r="T158">
        <v>4.48095321655273</v>
      </c>
      <c r="U158">
        <v>4.20376634597778</v>
      </c>
      <c r="V158">
        <v>3.99703979492187</v>
      </c>
      <c r="W158">
        <v>0.206726551055908</v>
      </c>
      <c r="X158">
        <v>0.483913421630859</v>
      </c>
      <c r="Y158">
        <v>0.483913421630859</v>
      </c>
      <c r="Z158">
        <v>0.9</v>
      </c>
      <c r="AA158">
        <v>1</v>
      </c>
      <c r="AB158">
        <v>0.526315789473684</v>
      </c>
      <c r="AC158">
        <v>0.689655172413793</v>
      </c>
      <c r="AD158">
        <v>0</v>
      </c>
      <c r="AE158">
        <v>0.1</v>
      </c>
    </row>
    <row r="159" spans="1:31">
      <c r="A159" s="5">
        <v>157</v>
      </c>
      <c r="B159">
        <v>19</v>
      </c>
      <c r="C159">
        <v>1</v>
      </c>
      <c r="D159">
        <v>10</v>
      </c>
      <c r="E159">
        <v>10</v>
      </c>
      <c r="F159">
        <v>10</v>
      </c>
      <c r="G159">
        <v>0</v>
      </c>
      <c r="H159">
        <v>9</v>
      </c>
      <c r="I159">
        <v>1</v>
      </c>
      <c r="J159">
        <v>0.95</v>
      </c>
      <c r="K159">
        <v>10.969633102417</v>
      </c>
      <c r="L159">
        <v>1.58363723754883</v>
      </c>
      <c r="M159">
        <v>1.39098739624023</v>
      </c>
      <c r="N159">
        <v>8.50238418579102</v>
      </c>
      <c r="O159">
        <v>5</v>
      </c>
      <c r="P159">
        <v>5</v>
      </c>
      <c r="Q159">
        <v>15</v>
      </c>
      <c r="R159" s="15">
        <v>0.3333</v>
      </c>
      <c r="S159" s="15">
        <f t="shared" si="2"/>
        <v>0.5</v>
      </c>
      <c r="T159">
        <v>3.91167259216309</v>
      </c>
      <c r="U159">
        <v>3.66799592971802</v>
      </c>
      <c r="V159">
        <v>3.45865440368652</v>
      </c>
      <c r="W159">
        <v>0.209341526031494</v>
      </c>
      <c r="X159">
        <v>0.453018188476562</v>
      </c>
      <c r="Y159">
        <v>0.453018188476562</v>
      </c>
      <c r="Z159">
        <v>0.5</v>
      </c>
      <c r="AA159">
        <v>1</v>
      </c>
      <c r="AB159">
        <v>0.666666666666667</v>
      </c>
      <c r="AC159">
        <v>0.8</v>
      </c>
      <c r="AD159">
        <v>0</v>
      </c>
      <c r="AE159">
        <v>0.5</v>
      </c>
    </row>
    <row r="160" spans="1:31">
      <c r="A160" s="5">
        <v>158</v>
      </c>
      <c r="B160">
        <v>16</v>
      </c>
      <c r="C160">
        <v>4</v>
      </c>
      <c r="D160">
        <v>10</v>
      </c>
      <c r="E160">
        <v>10</v>
      </c>
      <c r="F160">
        <v>10</v>
      </c>
      <c r="G160">
        <v>0</v>
      </c>
      <c r="H160">
        <v>6</v>
      </c>
      <c r="I160">
        <v>4</v>
      </c>
      <c r="J160">
        <v>0.8</v>
      </c>
      <c r="K160">
        <v>5.750732421875</v>
      </c>
      <c r="L160">
        <v>1.10960388183594</v>
      </c>
      <c r="M160">
        <v>0.617820739746094</v>
      </c>
      <c r="N160">
        <v>6.5057544708252</v>
      </c>
      <c r="O160">
        <v>6</v>
      </c>
      <c r="P160">
        <v>6</v>
      </c>
      <c r="Q160">
        <v>15</v>
      </c>
      <c r="R160" s="15">
        <v>0.4</v>
      </c>
      <c r="S160" s="15">
        <f t="shared" si="2"/>
        <v>0.6</v>
      </c>
      <c r="T160">
        <v>3.27541542053223</v>
      </c>
      <c r="U160">
        <v>2.84819293022156</v>
      </c>
      <c r="V160">
        <v>2.8911280632019</v>
      </c>
      <c r="W160">
        <v>0.0429351329803467</v>
      </c>
      <c r="X160">
        <v>0.384287357330322</v>
      </c>
      <c r="Y160">
        <v>0.384287357330322</v>
      </c>
      <c r="Z160">
        <v>0.6</v>
      </c>
      <c r="AA160">
        <v>0.9</v>
      </c>
      <c r="AB160">
        <v>0.6</v>
      </c>
      <c r="AC160">
        <v>0.72</v>
      </c>
      <c r="AD160">
        <v>0.1</v>
      </c>
      <c r="AE160">
        <v>0.3</v>
      </c>
    </row>
    <row r="161" spans="1:31">
      <c r="A161" s="5">
        <v>159</v>
      </c>
      <c r="B161">
        <v>18</v>
      </c>
      <c r="C161">
        <v>2</v>
      </c>
      <c r="D161">
        <v>10</v>
      </c>
      <c r="E161">
        <v>10</v>
      </c>
      <c r="F161">
        <v>10</v>
      </c>
      <c r="G161">
        <v>0</v>
      </c>
      <c r="H161">
        <v>8</v>
      </c>
      <c r="I161">
        <v>2</v>
      </c>
      <c r="J161">
        <v>0.9</v>
      </c>
      <c r="K161">
        <v>7.262939453125</v>
      </c>
      <c r="L161">
        <v>1.04187202453613</v>
      </c>
      <c r="M161">
        <v>0.635723114013672</v>
      </c>
      <c r="N161">
        <v>5.74558639526367</v>
      </c>
      <c r="O161">
        <v>5</v>
      </c>
      <c r="P161">
        <v>5</v>
      </c>
      <c r="Q161">
        <v>13</v>
      </c>
      <c r="R161" s="15">
        <v>0.3846</v>
      </c>
      <c r="S161" s="15">
        <f t="shared" si="2"/>
        <v>0.5</v>
      </c>
      <c r="T161">
        <v>4.01668739318848</v>
      </c>
      <c r="U161">
        <v>3.67924833297729</v>
      </c>
      <c r="V161">
        <v>3.55739736557007</v>
      </c>
      <c r="W161">
        <v>0.121850967407227</v>
      </c>
      <c r="X161">
        <v>0.459290027618408</v>
      </c>
      <c r="Y161">
        <v>0.459290027618408</v>
      </c>
      <c r="Z161">
        <v>0.5</v>
      </c>
      <c r="AA161">
        <v>0.8</v>
      </c>
      <c r="AB161">
        <v>0.615384615384615</v>
      </c>
      <c r="AC161">
        <v>0.695652173913043</v>
      </c>
      <c r="AD161">
        <v>0.2</v>
      </c>
      <c r="AE161">
        <v>0.3</v>
      </c>
    </row>
    <row r="162" spans="1:31">
      <c r="A162" s="5">
        <v>160</v>
      </c>
      <c r="B162">
        <v>17</v>
      </c>
      <c r="C162">
        <v>3</v>
      </c>
      <c r="D162">
        <v>10</v>
      </c>
      <c r="E162">
        <v>10</v>
      </c>
      <c r="F162">
        <v>9</v>
      </c>
      <c r="G162">
        <v>1</v>
      </c>
      <c r="H162">
        <v>8</v>
      </c>
      <c r="I162">
        <v>2</v>
      </c>
      <c r="J162">
        <v>0.85</v>
      </c>
      <c r="K162">
        <v>7.8276309967041</v>
      </c>
      <c r="L162">
        <v>0.891910552978516</v>
      </c>
      <c r="M162">
        <v>0.685789108276367</v>
      </c>
      <c r="N162">
        <v>7.63906097412109</v>
      </c>
      <c r="O162">
        <v>8</v>
      </c>
      <c r="P162">
        <v>8</v>
      </c>
      <c r="Q162">
        <v>17</v>
      </c>
      <c r="R162" s="15">
        <v>0.4706</v>
      </c>
      <c r="S162" s="15">
        <f t="shared" si="2"/>
        <v>0.8</v>
      </c>
      <c r="T162">
        <v>3.78107833862305</v>
      </c>
      <c r="U162">
        <v>3.35414052009583</v>
      </c>
      <c r="V162">
        <v>3.4050178527832</v>
      </c>
      <c r="W162">
        <v>0.0508773326873779</v>
      </c>
      <c r="X162">
        <v>0.376060485839844</v>
      </c>
      <c r="Y162">
        <v>0.376060485839844</v>
      </c>
      <c r="Z162">
        <v>0.8</v>
      </c>
      <c r="AA162">
        <v>0.9</v>
      </c>
      <c r="AB162">
        <v>0.529411764705882</v>
      </c>
      <c r="AC162">
        <v>0.666666666666667</v>
      </c>
      <c r="AD162">
        <v>0.1</v>
      </c>
      <c r="AE162">
        <v>0.1</v>
      </c>
    </row>
    <row r="163" spans="1:31">
      <c r="A163" s="5">
        <v>161</v>
      </c>
      <c r="B163">
        <v>18</v>
      </c>
      <c r="C163">
        <v>2</v>
      </c>
      <c r="D163">
        <v>10</v>
      </c>
      <c r="E163">
        <v>10</v>
      </c>
      <c r="F163">
        <v>9</v>
      </c>
      <c r="G163">
        <v>1</v>
      </c>
      <c r="H163">
        <v>9</v>
      </c>
      <c r="I163">
        <v>1</v>
      </c>
      <c r="J163">
        <v>0.9</v>
      </c>
      <c r="K163">
        <v>9.90433120727539</v>
      </c>
      <c r="L163">
        <v>1.17045211791992</v>
      </c>
      <c r="M163">
        <v>1.12642097473145</v>
      </c>
      <c r="N163">
        <v>9.26404190063477</v>
      </c>
      <c r="O163">
        <v>8</v>
      </c>
      <c r="P163">
        <v>8</v>
      </c>
      <c r="Q163">
        <v>17</v>
      </c>
      <c r="R163" s="15">
        <v>0.4706</v>
      </c>
      <c r="S163" s="15">
        <f t="shared" si="2"/>
        <v>0.8</v>
      </c>
      <c r="T163">
        <v>3.59035682678223</v>
      </c>
      <c r="U163">
        <v>3.26594281196594</v>
      </c>
      <c r="V163">
        <v>3.26703786849976</v>
      </c>
      <c r="W163">
        <v>0.00109505653381348</v>
      </c>
      <c r="X163">
        <v>0.323318958282471</v>
      </c>
      <c r="Y163">
        <v>0.323318958282471</v>
      </c>
      <c r="Z163">
        <v>0.8</v>
      </c>
      <c r="AA163">
        <v>0.9</v>
      </c>
      <c r="AB163">
        <v>0.529411764705882</v>
      </c>
      <c r="AC163">
        <v>0.666666666666667</v>
      </c>
      <c r="AD163">
        <v>0.1</v>
      </c>
      <c r="AE163">
        <v>0.1</v>
      </c>
    </row>
    <row r="164" spans="1:31">
      <c r="A164" s="5">
        <v>162</v>
      </c>
      <c r="B164">
        <v>19</v>
      </c>
      <c r="C164">
        <v>1</v>
      </c>
      <c r="D164">
        <v>10</v>
      </c>
      <c r="E164">
        <v>10</v>
      </c>
      <c r="F164">
        <v>10</v>
      </c>
      <c r="G164">
        <v>0</v>
      </c>
      <c r="H164">
        <v>9</v>
      </c>
      <c r="I164">
        <v>1</v>
      </c>
      <c r="J164">
        <v>0.95</v>
      </c>
      <c r="K164">
        <v>10.7579803466797</v>
      </c>
      <c r="L164">
        <v>1.37002182006836</v>
      </c>
      <c r="M164">
        <v>1.20212936401367</v>
      </c>
      <c r="N164">
        <v>8.75213050842285</v>
      </c>
      <c r="O164">
        <v>6</v>
      </c>
      <c r="P164">
        <v>6</v>
      </c>
      <c r="Q164">
        <v>16</v>
      </c>
      <c r="R164" s="15">
        <v>0.375</v>
      </c>
      <c r="S164" s="15">
        <f t="shared" si="2"/>
        <v>0.6</v>
      </c>
      <c r="T164">
        <v>3.88055229187012</v>
      </c>
      <c r="U164">
        <v>3.61583542823791</v>
      </c>
      <c r="V164">
        <v>3.45544862747192</v>
      </c>
      <c r="W164">
        <v>0.160386800765991</v>
      </c>
      <c r="X164">
        <v>0.425103664398193</v>
      </c>
      <c r="Y164">
        <v>0.425103664398193</v>
      </c>
      <c r="Z164">
        <v>0.6</v>
      </c>
      <c r="AA164">
        <v>1</v>
      </c>
      <c r="AB164">
        <v>0.625</v>
      </c>
      <c r="AC164">
        <v>0.769230769230769</v>
      </c>
      <c r="AD164">
        <v>0</v>
      </c>
      <c r="AE164">
        <v>0.4</v>
      </c>
    </row>
    <row r="165" spans="1:31">
      <c r="A165" s="5">
        <v>163</v>
      </c>
      <c r="B165">
        <v>17</v>
      </c>
      <c r="C165">
        <v>3</v>
      </c>
      <c r="D165">
        <v>10</v>
      </c>
      <c r="E165">
        <v>10</v>
      </c>
      <c r="F165">
        <v>9</v>
      </c>
      <c r="G165">
        <v>1</v>
      </c>
      <c r="H165">
        <v>8</v>
      </c>
      <c r="I165">
        <v>2</v>
      </c>
      <c r="J165">
        <v>0.85</v>
      </c>
      <c r="K165">
        <v>7.43855476379395</v>
      </c>
      <c r="L165">
        <v>0.746505737304687</v>
      </c>
      <c r="M165">
        <v>0.477010726928711</v>
      </c>
      <c r="N165">
        <v>7.01756858825684</v>
      </c>
      <c r="O165">
        <v>7</v>
      </c>
      <c r="P165">
        <v>7</v>
      </c>
      <c r="Q165">
        <v>16</v>
      </c>
      <c r="R165" s="15">
        <v>0.4375</v>
      </c>
      <c r="S165" s="15">
        <f t="shared" si="2"/>
        <v>0.7</v>
      </c>
      <c r="T165">
        <v>3.84499168395996</v>
      </c>
      <c r="U165">
        <v>3.44446730613708</v>
      </c>
      <c r="V165">
        <v>3.47289514541626</v>
      </c>
      <c r="W165">
        <v>0.0284278392791748</v>
      </c>
      <c r="X165">
        <v>0.372096538543701</v>
      </c>
      <c r="Y165">
        <v>0.372096538543701</v>
      </c>
      <c r="Z165">
        <v>0.7</v>
      </c>
      <c r="AA165">
        <v>0.9</v>
      </c>
      <c r="AB165">
        <v>0.5625</v>
      </c>
      <c r="AC165">
        <v>0.692307692307692</v>
      </c>
      <c r="AD165">
        <v>0.1</v>
      </c>
      <c r="AE165">
        <v>0.2</v>
      </c>
    </row>
    <row r="166" spans="1:31">
      <c r="A166" s="5">
        <v>164</v>
      </c>
      <c r="B166">
        <v>19</v>
      </c>
      <c r="C166">
        <v>1</v>
      </c>
      <c r="D166">
        <v>10</v>
      </c>
      <c r="E166">
        <v>10</v>
      </c>
      <c r="F166">
        <v>10</v>
      </c>
      <c r="G166">
        <v>0</v>
      </c>
      <c r="H166">
        <v>9</v>
      </c>
      <c r="I166">
        <v>1</v>
      </c>
      <c r="J166">
        <v>0.95</v>
      </c>
      <c r="K166">
        <v>10.7130126953125</v>
      </c>
      <c r="L166">
        <v>0.37877082824707</v>
      </c>
      <c r="M166">
        <v>0.366233825683594</v>
      </c>
      <c r="N166">
        <v>11.3571090698242</v>
      </c>
      <c r="O166">
        <v>9</v>
      </c>
      <c r="P166">
        <v>9</v>
      </c>
      <c r="Q166">
        <v>18</v>
      </c>
      <c r="R166" s="15">
        <v>0.5</v>
      </c>
      <c r="S166" s="15">
        <f t="shared" si="2"/>
        <v>0.9</v>
      </c>
      <c r="T166">
        <v>4.90811347961426</v>
      </c>
      <c r="U166">
        <v>4.40915727615356</v>
      </c>
      <c r="V166">
        <v>4.46663904190063</v>
      </c>
      <c r="W166">
        <v>0.0574817657470703</v>
      </c>
      <c r="X166">
        <v>0.441474437713623</v>
      </c>
      <c r="Y166">
        <v>0.441474437713623</v>
      </c>
      <c r="Z166">
        <v>0.9</v>
      </c>
      <c r="AA166">
        <v>0.9</v>
      </c>
      <c r="AB166">
        <v>0.5</v>
      </c>
      <c r="AC166">
        <v>0.642857142857143</v>
      </c>
      <c r="AD166">
        <v>0.1</v>
      </c>
      <c r="AE166">
        <v>0</v>
      </c>
    </row>
    <row r="167" spans="1:31">
      <c r="A167" s="5">
        <v>165</v>
      </c>
      <c r="B167">
        <v>19</v>
      </c>
      <c r="C167">
        <v>1</v>
      </c>
      <c r="D167">
        <v>10</v>
      </c>
      <c r="E167">
        <v>10</v>
      </c>
      <c r="F167">
        <v>10</v>
      </c>
      <c r="G167">
        <v>0</v>
      </c>
      <c r="H167">
        <v>9</v>
      </c>
      <c r="I167">
        <v>1</v>
      </c>
      <c r="J167">
        <v>0.95</v>
      </c>
      <c r="K167">
        <v>11.2014617919922</v>
      </c>
      <c r="L167">
        <v>2.16875839233398</v>
      </c>
      <c r="M167">
        <v>1.97000312805176</v>
      </c>
      <c r="N167">
        <v>8.04880905151367</v>
      </c>
      <c r="O167">
        <v>4</v>
      </c>
      <c r="P167">
        <v>4</v>
      </c>
      <c r="Q167">
        <v>14</v>
      </c>
      <c r="R167" s="15">
        <v>0.2857</v>
      </c>
      <c r="S167" s="15">
        <f t="shared" si="2"/>
        <v>0.4</v>
      </c>
      <c r="T167">
        <v>4.02603912353516</v>
      </c>
      <c r="U167">
        <v>3.8017110824585</v>
      </c>
      <c r="V167">
        <v>3.54072332382202</v>
      </c>
      <c r="W167">
        <v>0.260987758636475</v>
      </c>
      <c r="X167">
        <v>0.485315799713135</v>
      </c>
      <c r="Y167">
        <v>0.485315799713135</v>
      </c>
      <c r="Z167">
        <v>0.4</v>
      </c>
      <c r="AA167">
        <v>1</v>
      </c>
      <c r="AB167">
        <v>0.714285714285714</v>
      </c>
      <c r="AC167">
        <v>0.833333333333333</v>
      </c>
      <c r="AD167">
        <v>0</v>
      </c>
      <c r="AE167">
        <v>0.6</v>
      </c>
    </row>
    <row r="168" spans="1:31">
      <c r="A168" s="5">
        <v>166</v>
      </c>
      <c r="B168">
        <v>19</v>
      </c>
      <c r="C168">
        <v>1</v>
      </c>
      <c r="D168">
        <v>10</v>
      </c>
      <c r="E168">
        <v>10</v>
      </c>
      <c r="F168">
        <v>10</v>
      </c>
      <c r="G168">
        <v>0</v>
      </c>
      <c r="H168">
        <v>9</v>
      </c>
      <c r="I168">
        <v>1</v>
      </c>
      <c r="J168">
        <v>0.95</v>
      </c>
      <c r="K168">
        <v>10.4938850402832</v>
      </c>
      <c r="L168">
        <v>1.12556648254395</v>
      </c>
      <c r="M168">
        <v>0.991786956787109</v>
      </c>
      <c r="N168">
        <v>9.07147026062012</v>
      </c>
      <c r="O168">
        <v>7</v>
      </c>
      <c r="P168">
        <v>7</v>
      </c>
      <c r="Q168">
        <v>16</v>
      </c>
      <c r="R168" s="15">
        <v>0.4375</v>
      </c>
      <c r="S168" s="15">
        <f t="shared" si="2"/>
        <v>0.7</v>
      </c>
      <c r="T168">
        <v>4.00689697265625</v>
      </c>
      <c r="U168">
        <v>3.70787477493286</v>
      </c>
      <c r="V168">
        <v>3.58070063591003</v>
      </c>
      <c r="W168">
        <v>0.127174139022827</v>
      </c>
      <c r="X168">
        <v>0.426196336746216</v>
      </c>
      <c r="Y168">
        <v>0.426196336746216</v>
      </c>
      <c r="Z168">
        <v>0.7</v>
      </c>
      <c r="AA168">
        <v>0.9</v>
      </c>
      <c r="AB168">
        <v>0.5625</v>
      </c>
      <c r="AC168">
        <v>0.692307692307692</v>
      </c>
      <c r="AD168">
        <v>0.1</v>
      </c>
      <c r="AE168">
        <v>0.2</v>
      </c>
    </row>
    <row r="169" spans="1:31">
      <c r="A169" s="5">
        <v>167</v>
      </c>
      <c r="B169">
        <v>17</v>
      </c>
      <c r="C169">
        <v>3</v>
      </c>
      <c r="D169">
        <v>10</v>
      </c>
      <c r="E169">
        <v>10</v>
      </c>
      <c r="F169">
        <v>10</v>
      </c>
      <c r="G169">
        <v>0</v>
      </c>
      <c r="H169">
        <v>7</v>
      </c>
      <c r="I169">
        <v>3</v>
      </c>
      <c r="J169">
        <v>0.85</v>
      </c>
      <c r="K169">
        <v>6.43314170837402</v>
      </c>
      <c r="L169">
        <v>0.985664367675781</v>
      </c>
      <c r="M169">
        <v>0.428543090820312</v>
      </c>
      <c r="N169">
        <v>5.92503929138184</v>
      </c>
      <c r="O169">
        <v>5</v>
      </c>
      <c r="P169">
        <v>5</v>
      </c>
      <c r="Q169">
        <v>13</v>
      </c>
      <c r="R169" s="15">
        <v>0.3846</v>
      </c>
      <c r="S169" s="15">
        <f t="shared" si="2"/>
        <v>0.5</v>
      </c>
      <c r="T169">
        <v>3.88703536987305</v>
      </c>
      <c r="U169">
        <v>3.47983932495117</v>
      </c>
      <c r="V169">
        <v>3.43645167350769</v>
      </c>
      <c r="W169">
        <v>0.0433876514434815</v>
      </c>
      <c r="X169">
        <v>0.450583696365356</v>
      </c>
      <c r="Y169">
        <v>0.450583696365356</v>
      </c>
      <c r="Z169">
        <v>0.5</v>
      </c>
      <c r="AA169">
        <v>0.8</v>
      </c>
      <c r="AB169">
        <v>0.615384615384615</v>
      </c>
      <c r="AC169">
        <v>0.695652173913043</v>
      </c>
      <c r="AD169">
        <v>0.2</v>
      </c>
      <c r="AE169">
        <v>0.3</v>
      </c>
    </row>
    <row r="170" spans="1:31">
      <c r="A170" s="5">
        <v>168</v>
      </c>
      <c r="B170">
        <v>18</v>
      </c>
      <c r="C170">
        <v>2</v>
      </c>
      <c r="D170">
        <v>10</v>
      </c>
      <c r="E170">
        <v>10</v>
      </c>
      <c r="F170">
        <v>10</v>
      </c>
      <c r="G170">
        <v>0</v>
      </c>
      <c r="H170">
        <v>8</v>
      </c>
      <c r="I170">
        <v>2</v>
      </c>
      <c r="J170">
        <v>0.9</v>
      </c>
      <c r="K170">
        <v>6.87069702148437</v>
      </c>
      <c r="L170">
        <v>1.41816520690918</v>
      </c>
      <c r="M170">
        <v>1.21541595458984</v>
      </c>
      <c r="N170">
        <v>5.80192565917969</v>
      </c>
      <c r="O170">
        <v>7</v>
      </c>
      <c r="P170">
        <v>7</v>
      </c>
      <c r="Q170">
        <v>16</v>
      </c>
      <c r="R170" s="15">
        <v>0.4375</v>
      </c>
      <c r="S170" s="15">
        <f t="shared" si="2"/>
        <v>0.7</v>
      </c>
      <c r="T170">
        <v>3.46154975891113</v>
      </c>
      <c r="U170">
        <v>3.16635799407959</v>
      </c>
      <c r="V170">
        <v>3.07130002975464</v>
      </c>
      <c r="W170">
        <v>0.0950579643249512</v>
      </c>
      <c r="X170">
        <v>0.390249729156494</v>
      </c>
      <c r="Y170">
        <v>0.390249729156494</v>
      </c>
      <c r="Z170">
        <v>0.7</v>
      </c>
      <c r="AA170">
        <v>0.9</v>
      </c>
      <c r="AB170">
        <v>0.5625</v>
      </c>
      <c r="AC170">
        <v>0.692307692307692</v>
      </c>
      <c r="AD170">
        <v>0.1</v>
      </c>
      <c r="AE170">
        <v>0.2</v>
      </c>
    </row>
    <row r="171" spans="1:31">
      <c r="A171" s="5">
        <v>169</v>
      </c>
      <c r="B171">
        <v>18</v>
      </c>
      <c r="C171">
        <v>2</v>
      </c>
      <c r="D171">
        <v>10</v>
      </c>
      <c r="E171">
        <v>10</v>
      </c>
      <c r="F171">
        <v>10</v>
      </c>
      <c r="G171">
        <v>0</v>
      </c>
      <c r="H171">
        <v>8</v>
      </c>
      <c r="I171">
        <v>2</v>
      </c>
      <c r="J171">
        <v>0.9</v>
      </c>
      <c r="K171">
        <v>7.6954174041748</v>
      </c>
      <c r="L171">
        <v>1.09090614318848</v>
      </c>
      <c r="M171">
        <v>0.735584259033203</v>
      </c>
      <c r="N171">
        <v>6.4790153503418</v>
      </c>
      <c r="O171">
        <v>7</v>
      </c>
      <c r="P171">
        <v>7</v>
      </c>
      <c r="Q171">
        <v>16</v>
      </c>
      <c r="R171" s="15">
        <v>0.4375</v>
      </c>
      <c r="S171" s="15">
        <f t="shared" si="2"/>
        <v>0.7</v>
      </c>
      <c r="T171">
        <v>4.10009765625</v>
      </c>
      <c r="U171">
        <v>3.75949907302856</v>
      </c>
      <c r="V171">
        <v>3.65631031990051</v>
      </c>
      <c r="W171">
        <v>0.103188753128052</v>
      </c>
      <c r="X171">
        <v>0.443787336349487</v>
      </c>
      <c r="Y171">
        <v>0.443787336349487</v>
      </c>
      <c r="Z171">
        <v>0.7</v>
      </c>
      <c r="AA171">
        <v>0.9</v>
      </c>
      <c r="AB171">
        <v>0.5625</v>
      </c>
      <c r="AC171">
        <v>0.692307692307692</v>
      </c>
      <c r="AD171">
        <v>0.1</v>
      </c>
      <c r="AE171">
        <v>0.2</v>
      </c>
    </row>
    <row r="172" spans="1:31">
      <c r="A172" s="5">
        <v>170</v>
      </c>
      <c r="B172">
        <v>18</v>
      </c>
      <c r="C172">
        <v>2</v>
      </c>
      <c r="D172">
        <v>10</v>
      </c>
      <c r="E172">
        <v>10</v>
      </c>
      <c r="F172">
        <v>10</v>
      </c>
      <c r="G172">
        <v>0</v>
      </c>
      <c r="H172">
        <v>8</v>
      </c>
      <c r="I172">
        <v>2</v>
      </c>
      <c r="J172">
        <v>0.9</v>
      </c>
      <c r="K172">
        <v>7.60250663757324</v>
      </c>
      <c r="L172">
        <v>1.01581954956055</v>
      </c>
      <c r="M172">
        <v>0.821428298950195</v>
      </c>
      <c r="N172">
        <v>7.26141357421875</v>
      </c>
      <c r="O172">
        <v>7</v>
      </c>
      <c r="P172">
        <v>7</v>
      </c>
      <c r="Q172">
        <v>17</v>
      </c>
      <c r="R172" s="15">
        <v>0.4118</v>
      </c>
      <c r="S172" s="15">
        <f t="shared" si="2"/>
        <v>0.7</v>
      </c>
      <c r="T172">
        <v>3.62567329406738</v>
      </c>
      <c r="U172">
        <v>3.28596305847168</v>
      </c>
      <c r="V172">
        <v>3.26147270202637</v>
      </c>
      <c r="W172">
        <v>0.0244903564453125</v>
      </c>
      <c r="X172">
        <v>0.364200592041016</v>
      </c>
      <c r="Y172">
        <v>0.364200592041016</v>
      </c>
      <c r="Z172">
        <v>0.7</v>
      </c>
      <c r="AA172">
        <v>1</v>
      </c>
      <c r="AB172">
        <v>0.588235294117647</v>
      </c>
      <c r="AC172">
        <v>0.740740740740741</v>
      </c>
      <c r="AD172">
        <v>0</v>
      </c>
      <c r="AE172">
        <v>0.3</v>
      </c>
    </row>
    <row r="173" spans="1:31">
      <c r="A173" s="5">
        <v>171</v>
      </c>
      <c r="B173">
        <v>19</v>
      </c>
      <c r="C173">
        <v>1</v>
      </c>
      <c r="D173">
        <v>10</v>
      </c>
      <c r="E173">
        <v>10</v>
      </c>
      <c r="F173">
        <v>10</v>
      </c>
      <c r="G173">
        <v>0</v>
      </c>
      <c r="H173">
        <v>9</v>
      </c>
      <c r="I173">
        <v>1</v>
      </c>
      <c r="J173">
        <v>0.95</v>
      </c>
      <c r="K173">
        <v>10.2781219482422</v>
      </c>
      <c r="L173">
        <v>1.05501174926758</v>
      </c>
      <c r="M173">
        <v>0.912380218505859</v>
      </c>
      <c r="N173">
        <v>8.82160949707031</v>
      </c>
      <c r="O173">
        <v>6</v>
      </c>
      <c r="P173">
        <v>6</v>
      </c>
      <c r="Q173">
        <v>15</v>
      </c>
      <c r="R173" s="15">
        <v>0.4</v>
      </c>
      <c r="S173" s="15">
        <f t="shared" si="2"/>
        <v>0.6</v>
      </c>
      <c r="T173">
        <v>4.19645118713379</v>
      </c>
      <c r="U173">
        <v>3.87713885307312</v>
      </c>
      <c r="V173">
        <v>3.7418053150177</v>
      </c>
      <c r="W173">
        <v>0.13533353805542</v>
      </c>
      <c r="X173">
        <v>0.454645872116089</v>
      </c>
      <c r="Y173">
        <v>0.454645872116089</v>
      </c>
      <c r="Z173">
        <v>0.6</v>
      </c>
      <c r="AA173">
        <v>0.9</v>
      </c>
      <c r="AB173">
        <v>0.6</v>
      </c>
      <c r="AC173">
        <v>0.72</v>
      </c>
      <c r="AD173">
        <v>0.1</v>
      </c>
      <c r="AE173">
        <v>0.3</v>
      </c>
    </row>
    <row r="174" spans="1:31">
      <c r="A174" s="5">
        <v>172</v>
      </c>
      <c r="B174">
        <v>16</v>
      </c>
      <c r="C174">
        <v>4</v>
      </c>
      <c r="D174">
        <v>10</v>
      </c>
      <c r="E174">
        <v>10</v>
      </c>
      <c r="F174">
        <v>10</v>
      </c>
      <c r="G174">
        <v>0</v>
      </c>
      <c r="H174">
        <v>6</v>
      </c>
      <c r="I174">
        <v>4</v>
      </c>
      <c r="J174">
        <v>0.8</v>
      </c>
      <c r="K174">
        <v>6.88183403015137</v>
      </c>
      <c r="L174">
        <v>2.30311775207519</v>
      </c>
      <c r="M174">
        <v>1.34054565429687</v>
      </c>
      <c r="N174">
        <v>5.22476005554199</v>
      </c>
      <c r="O174">
        <v>3</v>
      </c>
      <c r="P174">
        <v>3</v>
      </c>
      <c r="Q174">
        <v>12</v>
      </c>
      <c r="R174" s="15">
        <v>0.25</v>
      </c>
      <c r="S174" s="15">
        <f t="shared" si="2"/>
        <v>0.3</v>
      </c>
      <c r="T174">
        <v>3.45645523071289</v>
      </c>
      <c r="U174">
        <v>3.13708758354187</v>
      </c>
      <c r="V174">
        <v>2.9930419921875</v>
      </c>
      <c r="W174">
        <v>0.14404559135437</v>
      </c>
      <c r="X174">
        <v>0.463413238525391</v>
      </c>
      <c r="Y174">
        <v>0.463413238525391</v>
      </c>
      <c r="Z174">
        <v>0.3</v>
      </c>
      <c r="AA174">
        <v>0.9</v>
      </c>
      <c r="AB174">
        <v>0.75</v>
      </c>
      <c r="AC174">
        <v>0.818181818181818</v>
      </c>
      <c r="AD174">
        <v>0.1</v>
      </c>
      <c r="AE174">
        <v>0.6</v>
      </c>
    </row>
    <row r="175" spans="1:31">
      <c r="A175" s="5">
        <v>173</v>
      </c>
      <c r="B175">
        <v>18</v>
      </c>
      <c r="C175">
        <v>2</v>
      </c>
      <c r="D175">
        <v>10</v>
      </c>
      <c r="E175">
        <v>10</v>
      </c>
      <c r="F175">
        <v>10</v>
      </c>
      <c r="G175">
        <v>0</v>
      </c>
      <c r="H175">
        <v>8</v>
      </c>
      <c r="I175">
        <v>2</v>
      </c>
      <c r="J175">
        <v>0.9</v>
      </c>
      <c r="K175">
        <v>7.58810043334961</v>
      </c>
      <c r="L175">
        <v>1.06684494018555</v>
      </c>
      <c r="M175">
        <v>0.588665008544922</v>
      </c>
      <c r="N175">
        <v>5.76065635681152</v>
      </c>
      <c r="O175">
        <v>5</v>
      </c>
      <c r="P175">
        <v>5</v>
      </c>
      <c r="Q175">
        <v>14</v>
      </c>
      <c r="R175" s="15">
        <v>0.3571</v>
      </c>
      <c r="S175" s="15">
        <f t="shared" si="2"/>
        <v>0.5</v>
      </c>
      <c r="T175">
        <v>4.2313117980957</v>
      </c>
      <c r="U175">
        <v>3.87986516952515</v>
      </c>
      <c r="V175">
        <v>3.75139999389648</v>
      </c>
      <c r="W175">
        <v>0.128465175628662</v>
      </c>
      <c r="X175">
        <v>0.479911804199219</v>
      </c>
      <c r="Y175">
        <v>0.479911804199219</v>
      </c>
      <c r="Z175">
        <v>0.5</v>
      </c>
      <c r="AA175">
        <v>0.9</v>
      </c>
      <c r="AB175">
        <v>0.642857142857143</v>
      </c>
      <c r="AC175">
        <v>0.75</v>
      </c>
      <c r="AD175">
        <v>0.1</v>
      </c>
      <c r="AE175">
        <v>0.4</v>
      </c>
    </row>
    <row r="176" spans="1:31">
      <c r="A176" s="5">
        <v>174</v>
      </c>
      <c r="B176">
        <v>17</v>
      </c>
      <c r="C176">
        <v>3</v>
      </c>
      <c r="D176">
        <v>10</v>
      </c>
      <c r="E176">
        <v>10</v>
      </c>
      <c r="F176">
        <v>10</v>
      </c>
      <c r="G176">
        <v>0</v>
      </c>
      <c r="H176">
        <v>7</v>
      </c>
      <c r="I176">
        <v>3</v>
      </c>
      <c r="J176">
        <v>0.85</v>
      </c>
      <c r="K176">
        <v>6.9014720916748</v>
      </c>
      <c r="L176">
        <v>1.69812965393066</v>
      </c>
      <c r="M176">
        <v>1.01156425476074</v>
      </c>
      <c r="N176">
        <v>5.1447925567627</v>
      </c>
      <c r="O176">
        <v>4</v>
      </c>
      <c r="P176">
        <v>4</v>
      </c>
      <c r="Q176">
        <v>13</v>
      </c>
      <c r="R176" s="15">
        <v>0.3077</v>
      </c>
      <c r="S176" s="15">
        <f t="shared" si="2"/>
        <v>0.4</v>
      </c>
      <c r="T176">
        <v>3.24583053588867</v>
      </c>
      <c r="U176">
        <v>2.97004389762878</v>
      </c>
      <c r="V176">
        <v>2.82203412055969</v>
      </c>
      <c r="W176">
        <v>0.148009777069092</v>
      </c>
      <c r="X176">
        <v>0.423796415328979</v>
      </c>
      <c r="Y176">
        <v>0.423796415328979</v>
      </c>
      <c r="Z176">
        <v>0.4</v>
      </c>
      <c r="AA176">
        <v>0.9</v>
      </c>
      <c r="AB176">
        <v>0.692307692307692</v>
      </c>
      <c r="AC176">
        <v>0.782608695652174</v>
      </c>
      <c r="AD176">
        <v>0.1</v>
      </c>
      <c r="AE176">
        <v>0.5</v>
      </c>
    </row>
    <row r="177" spans="1:31">
      <c r="A177" s="5">
        <v>175</v>
      </c>
      <c r="B177">
        <v>20</v>
      </c>
      <c r="C177">
        <v>0</v>
      </c>
      <c r="D177">
        <v>10</v>
      </c>
      <c r="E177">
        <v>10</v>
      </c>
      <c r="F177">
        <v>10</v>
      </c>
      <c r="G177">
        <v>0</v>
      </c>
      <c r="H177">
        <v>10</v>
      </c>
      <c r="I177">
        <v>0</v>
      </c>
      <c r="J177">
        <v>1</v>
      </c>
      <c r="K177">
        <v>9999</v>
      </c>
      <c r="L177">
        <v>0.729522705078125</v>
      </c>
      <c r="M177">
        <v>9999</v>
      </c>
      <c r="N177">
        <v>9999</v>
      </c>
      <c r="O177">
        <v>9</v>
      </c>
      <c r="P177">
        <v>9</v>
      </c>
      <c r="Q177">
        <v>18</v>
      </c>
      <c r="R177" s="15">
        <v>0.5</v>
      </c>
      <c r="S177" s="15">
        <f t="shared" si="2"/>
        <v>0.9</v>
      </c>
      <c r="T177">
        <v>4.20437049865723</v>
      </c>
      <c r="U177">
        <v>3.89416456222534</v>
      </c>
      <c r="V177">
        <v>3.80965113639831</v>
      </c>
      <c r="W177">
        <v>0.0845134258270264</v>
      </c>
      <c r="X177">
        <v>0.394719362258911</v>
      </c>
      <c r="Y177">
        <v>0.394719362258911</v>
      </c>
      <c r="Z177">
        <v>0.9</v>
      </c>
      <c r="AA177">
        <v>0.9</v>
      </c>
      <c r="AB177">
        <v>0.5</v>
      </c>
      <c r="AC177">
        <v>0.642857142857143</v>
      </c>
      <c r="AD177">
        <v>0.1</v>
      </c>
      <c r="AE177">
        <v>0</v>
      </c>
    </row>
    <row r="178" spans="1:31">
      <c r="A178" s="5">
        <v>176</v>
      </c>
      <c r="B178">
        <v>19</v>
      </c>
      <c r="C178">
        <v>1</v>
      </c>
      <c r="D178">
        <v>10</v>
      </c>
      <c r="E178">
        <v>10</v>
      </c>
      <c r="F178">
        <v>10</v>
      </c>
      <c r="G178">
        <v>0</v>
      </c>
      <c r="H178">
        <v>9</v>
      </c>
      <c r="I178">
        <v>1</v>
      </c>
      <c r="J178">
        <v>0.95</v>
      </c>
      <c r="K178">
        <v>10.4572334289551</v>
      </c>
      <c r="L178">
        <v>1.16953277587891</v>
      </c>
      <c r="M178">
        <v>1.03936386108398</v>
      </c>
      <c r="N178">
        <v>9.01800727844238</v>
      </c>
      <c r="O178">
        <v>6</v>
      </c>
      <c r="P178">
        <v>6</v>
      </c>
      <c r="Q178">
        <v>16</v>
      </c>
      <c r="R178" s="15">
        <v>0.375</v>
      </c>
      <c r="S178" s="15">
        <f t="shared" si="2"/>
        <v>0.6</v>
      </c>
      <c r="T178">
        <v>4.00309753417969</v>
      </c>
      <c r="U178">
        <v>3.70014786720276</v>
      </c>
      <c r="V178">
        <v>3.57346415519714</v>
      </c>
      <c r="W178">
        <v>0.126683712005615</v>
      </c>
      <c r="X178">
        <v>0.429633378982544</v>
      </c>
      <c r="Y178">
        <v>0.429633378982544</v>
      </c>
      <c r="Z178">
        <v>0.6</v>
      </c>
      <c r="AA178">
        <v>1</v>
      </c>
      <c r="AB178">
        <v>0.625</v>
      </c>
      <c r="AC178">
        <v>0.769230769230769</v>
      </c>
      <c r="AD178">
        <v>0</v>
      </c>
      <c r="AE178">
        <v>0.4</v>
      </c>
    </row>
    <row r="179" spans="1:31">
      <c r="A179" s="5">
        <v>177</v>
      </c>
      <c r="B179">
        <v>18</v>
      </c>
      <c r="C179">
        <v>2</v>
      </c>
      <c r="D179">
        <v>10</v>
      </c>
      <c r="E179">
        <v>10</v>
      </c>
      <c r="F179">
        <v>10</v>
      </c>
      <c r="G179">
        <v>0</v>
      </c>
      <c r="H179">
        <v>8</v>
      </c>
      <c r="I179">
        <v>2</v>
      </c>
      <c r="J179">
        <v>0.9</v>
      </c>
      <c r="K179">
        <v>6.19775581359863</v>
      </c>
      <c r="L179">
        <v>0.801626205444336</v>
      </c>
      <c r="M179">
        <v>0.742010116577148</v>
      </c>
      <c r="N179">
        <v>6.44708061218262</v>
      </c>
      <c r="O179">
        <v>8</v>
      </c>
      <c r="P179">
        <v>8</v>
      </c>
      <c r="Q179">
        <v>17</v>
      </c>
      <c r="R179" s="15">
        <v>0.4706</v>
      </c>
      <c r="S179" s="15">
        <f t="shared" si="2"/>
        <v>0.8</v>
      </c>
      <c r="T179">
        <v>3.26341247558594</v>
      </c>
      <c r="U179">
        <v>2.93245434761047</v>
      </c>
      <c r="V179">
        <v>2.94650220870972</v>
      </c>
      <c r="W179">
        <v>0.0140478610992432</v>
      </c>
      <c r="X179">
        <v>0.316910266876221</v>
      </c>
      <c r="Y179">
        <v>0.316910266876221</v>
      </c>
      <c r="Z179">
        <v>0.8</v>
      </c>
      <c r="AA179">
        <v>0.9</v>
      </c>
      <c r="AB179">
        <v>0.529411764705882</v>
      </c>
      <c r="AC179">
        <v>0.666666666666667</v>
      </c>
      <c r="AD179">
        <v>0.1</v>
      </c>
      <c r="AE179">
        <v>0.1</v>
      </c>
    </row>
    <row r="180" spans="1:31">
      <c r="A180" s="5">
        <v>178</v>
      </c>
      <c r="B180">
        <v>20</v>
      </c>
      <c r="C180">
        <v>0</v>
      </c>
      <c r="D180">
        <v>10</v>
      </c>
      <c r="E180">
        <v>10</v>
      </c>
      <c r="F180">
        <v>10</v>
      </c>
      <c r="G180">
        <v>0</v>
      </c>
      <c r="H180">
        <v>10</v>
      </c>
      <c r="I180">
        <v>0</v>
      </c>
      <c r="J180">
        <v>1</v>
      </c>
      <c r="K180">
        <v>9999</v>
      </c>
      <c r="L180">
        <v>0.473779678344727</v>
      </c>
      <c r="M180">
        <v>9999</v>
      </c>
      <c r="N180">
        <v>9999</v>
      </c>
      <c r="O180">
        <v>9</v>
      </c>
      <c r="P180">
        <v>9</v>
      </c>
      <c r="Q180">
        <v>18</v>
      </c>
      <c r="R180" s="15">
        <v>0.5</v>
      </c>
      <c r="S180" s="15">
        <f t="shared" si="2"/>
        <v>0.9</v>
      </c>
      <c r="T180">
        <v>4.80928802490234</v>
      </c>
      <c r="U180">
        <v>4.42328643798828</v>
      </c>
      <c r="V180">
        <v>4.36561059951782</v>
      </c>
      <c r="W180">
        <v>0.057675838470459</v>
      </c>
      <c r="X180">
        <v>0.443677425384521</v>
      </c>
      <c r="Y180">
        <v>0.443677425384521</v>
      </c>
      <c r="Z180">
        <v>0.9</v>
      </c>
      <c r="AA180">
        <v>0.9</v>
      </c>
      <c r="AB180">
        <v>0.5</v>
      </c>
      <c r="AC180">
        <v>0.642857142857143</v>
      </c>
      <c r="AD180">
        <v>0.1</v>
      </c>
      <c r="AE180">
        <v>0</v>
      </c>
    </row>
    <row r="181" spans="1:31">
      <c r="A181" s="5">
        <v>179</v>
      </c>
      <c r="B181">
        <v>19</v>
      </c>
      <c r="C181">
        <v>1</v>
      </c>
      <c r="D181">
        <v>10</v>
      </c>
      <c r="E181">
        <v>10</v>
      </c>
      <c r="F181">
        <v>10</v>
      </c>
      <c r="G181">
        <v>0</v>
      </c>
      <c r="H181">
        <v>9</v>
      </c>
      <c r="I181">
        <v>1</v>
      </c>
      <c r="J181">
        <v>0.95</v>
      </c>
      <c r="K181">
        <v>10.1732368469238</v>
      </c>
      <c r="L181">
        <v>1.43596267700195</v>
      </c>
      <c r="M181">
        <v>1.28717422485352</v>
      </c>
      <c r="N181">
        <v>8.22019386291504</v>
      </c>
      <c r="O181">
        <v>7</v>
      </c>
      <c r="P181">
        <v>7</v>
      </c>
      <c r="Q181">
        <v>17</v>
      </c>
      <c r="R181" s="15">
        <v>0.4118</v>
      </c>
      <c r="S181" s="15">
        <f t="shared" si="2"/>
        <v>0.7</v>
      </c>
      <c r="T181">
        <v>3.62130355834961</v>
      </c>
      <c r="U181">
        <v>3.38345217704773</v>
      </c>
      <c r="V181">
        <v>3.22078943252564</v>
      </c>
      <c r="W181">
        <v>0.162662744522095</v>
      </c>
      <c r="X181">
        <v>0.400514125823975</v>
      </c>
      <c r="Y181">
        <v>0.400514125823975</v>
      </c>
      <c r="Z181">
        <v>0.7</v>
      </c>
      <c r="AA181">
        <v>1</v>
      </c>
      <c r="AB181">
        <v>0.588235294117647</v>
      </c>
      <c r="AC181">
        <v>0.740740740740741</v>
      </c>
      <c r="AD181">
        <v>0</v>
      </c>
      <c r="AE181">
        <v>0.3</v>
      </c>
    </row>
    <row r="182" spans="1:31">
      <c r="A182" s="5">
        <v>180</v>
      </c>
      <c r="B182">
        <v>19</v>
      </c>
      <c r="C182">
        <v>1</v>
      </c>
      <c r="D182">
        <v>10</v>
      </c>
      <c r="E182">
        <v>10</v>
      </c>
      <c r="F182">
        <v>10</v>
      </c>
      <c r="G182">
        <v>0</v>
      </c>
      <c r="H182">
        <v>9</v>
      </c>
      <c r="I182">
        <v>1</v>
      </c>
      <c r="J182">
        <v>0.95</v>
      </c>
      <c r="K182">
        <v>10.7439308166504</v>
      </c>
      <c r="L182">
        <v>0.757331848144531</v>
      </c>
      <c r="M182">
        <v>0.634435653686523</v>
      </c>
      <c r="N182">
        <v>9.8673038482666</v>
      </c>
      <c r="O182">
        <v>7</v>
      </c>
      <c r="P182">
        <v>7</v>
      </c>
      <c r="Q182">
        <v>17</v>
      </c>
      <c r="R182" s="15">
        <v>0.4118</v>
      </c>
      <c r="S182" s="15">
        <f t="shared" si="2"/>
        <v>0.7</v>
      </c>
      <c r="T182">
        <v>4.50893974304199</v>
      </c>
      <c r="U182">
        <v>4.11934566497803</v>
      </c>
      <c r="V182">
        <v>4.03300619125366</v>
      </c>
      <c r="W182">
        <v>0.0863394737243652</v>
      </c>
      <c r="X182">
        <v>0.47593355178833</v>
      </c>
      <c r="Y182">
        <v>0.47593355178833</v>
      </c>
      <c r="Z182">
        <v>0.7</v>
      </c>
      <c r="AA182">
        <v>1</v>
      </c>
      <c r="AB182">
        <v>0.588235294117647</v>
      </c>
      <c r="AC182">
        <v>0.740740740740741</v>
      </c>
      <c r="AD182">
        <v>0</v>
      </c>
      <c r="AE182">
        <v>0.3</v>
      </c>
    </row>
    <row r="183" spans="1:31">
      <c r="A183" s="5">
        <v>181</v>
      </c>
      <c r="B183">
        <v>19</v>
      </c>
      <c r="C183">
        <v>1</v>
      </c>
      <c r="D183">
        <v>10</v>
      </c>
      <c r="E183">
        <v>10</v>
      </c>
      <c r="F183">
        <v>10</v>
      </c>
      <c r="G183">
        <v>0</v>
      </c>
      <c r="H183">
        <v>9</v>
      </c>
      <c r="I183">
        <v>1</v>
      </c>
      <c r="J183">
        <v>0.95</v>
      </c>
      <c r="K183">
        <v>9.82067489624023</v>
      </c>
      <c r="L183">
        <v>0.867013931274414</v>
      </c>
      <c r="M183">
        <v>0.818748474121094</v>
      </c>
      <c r="N183">
        <v>9.46585655212402</v>
      </c>
      <c r="O183">
        <v>7</v>
      </c>
      <c r="P183">
        <v>7</v>
      </c>
      <c r="Q183">
        <v>15</v>
      </c>
      <c r="R183" s="15">
        <v>0.4667</v>
      </c>
      <c r="S183" s="15">
        <f t="shared" si="2"/>
        <v>0.7</v>
      </c>
      <c r="T183">
        <v>3.97333335876465</v>
      </c>
      <c r="U183">
        <v>3.61842179298401</v>
      </c>
      <c r="V183">
        <v>3.58560633659363</v>
      </c>
      <c r="W183">
        <v>0.0328154563903809</v>
      </c>
      <c r="X183">
        <v>0.387727022171021</v>
      </c>
      <c r="Y183">
        <v>0.387727022171021</v>
      </c>
      <c r="Z183">
        <v>0.7</v>
      </c>
      <c r="AA183">
        <v>0.8</v>
      </c>
      <c r="AB183">
        <v>0.533333333333333</v>
      </c>
      <c r="AC183">
        <v>0.64</v>
      </c>
      <c r="AD183">
        <v>0.2</v>
      </c>
      <c r="AE183">
        <v>0.1</v>
      </c>
    </row>
    <row r="184" spans="1:31">
      <c r="A184" s="5">
        <v>182</v>
      </c>
      <c r="B184">
        <v>17</v>
      </c>
      <c r="C184">
        <v>3</v>
      </c>
      <c r="D184">
        <v>10</v>
      </c>
      <c r="E184">
        <v>10</v>
      </c>
      <c r="F184">
        <v>10</v>
      </c>
      <c r="G184">
        <v>0</v>
      </c>
      <c r="H184">
        <v>7</v>
      </c>
      <c r="I184">
        <v>3</v>
      </c>
      <c r="J184">
        <v>0.85</v>
      </c>
      <c r="K184">
        <v>7.48504066467285</v>
      </c>
      <c r="L184">
        <v>2.67818260192871</v>
      </c>
      <c r="M184">
        <v>2.19149398803711</v>
      </c>
      <c r="N184">
        <v>5.24464416503906</v>
      </c>
      <c r="O184">
        <v>4</v>
      </c>
      <c r="P184">
        <v>4</v>
      </c>
      <c r="Q184">
        <v>14</v>
      </c>
      <c r="R184" s="15">
        <v>0.2857</v>
      </c>
      <c r="S184" s="15">
        <f t="shared" si="2"/>
        <v>0.4</v>
      </c>
      <c r="T184">
        <v>3.41822814941406</v>
      </c>
      <c r="U184">
        <v>3.16582632064819</v>
      </c>
      <c r="V184">
        <v>2.96814107894897</v>
      </c>
      <c r="W184">
        <v>0.197685241699219</v>
      </c>
      <c r="X184">
        <v>0.450087070465088</v>
      </c>
      <c r="Y184">
        <v>0.450087070465088</v>
      </c>
      <c r="Z184">
        <v>0.4</v>
      </c>
      <c r="AA184">
        <v>1</v>
      </c>
      <c r="AB184">
        <v>0.714285714285714</v>
      </c>
      <c r="AC184">
        <v>0.833333333333333</v>
      </c>
      <c r="AD184">
        <v>0</v>
      </c>
      <c r="AE184">
        <v>0.6</v>
      </c>
    </row>
    <row r="185" spans="1:31">
      <c r="A185" s="5">
        <v>183</v>
      </c>
      <c r="B185">
        <v>16</v>
      </c>
      <c r="C185">
        <v>4</v>
      </c>
      <c r="D185">
        <v>10</v>
      </c>
      <c r="E185">
        <v>10</v>
      </c>
      <c r="F185">
        <v>10</v>
      </c>
      <c r="G185">
        <v>0</v>
      </c>
      <c r="H185">
        <v>6</v>
      </c>
      <c r="I185">
        <v>4</v>
      </c>
      <c r="J185">
        <v>0.8</v>
      </c>
      <c r="K185">
        <v>5.10199356079102</v>
      </c>
      <c r="L185">
        <v>1.28178596496582</v>
      </c>
      <c r="M185">
        <v>0.811515808105469</v>
      </c>
      <c r="N185">
        <v>5.19133567810059</v>
      </c>
      <c r="O185">
        <v>6</v>
      </c>
      <c r="P185">
        <v>6</v>
      </c>
      <c r="Q185">
        <v>15</v>
      </c>
      <c r="R185" s="15">
        <v>0.4</v>
      </c>
      <c r="S185" s="15">
        <f t="shared" si="2"/>
        <v>0.6</v>
      </c>
      <c r="T185">
        <v>2.89971923828125</v>
      </c>
      <c r="U185">
        <v>2.59655570983887</v>
      </c>
      <c r="V185">
        <v>2.59326696395874</v>
      </c>
      <c r="W185">
        <v>0.00328874588012695</v>
      </c>
      <c r="X185">
        <v>0.30645227432251</v>
      </c>
      <c r="Y185">
        <v>0.30645227432251</v>
      </c>
      <c r="Z185">
        <v>0.6</v>
      </c>
      <c r="AA185">
        <v>0.9</v>
      </c>
      <c r="AB185">
        <v>0.6</v>
      </c>
      <c r="AC185">
        <v>0.72</v>
      </c>
      <c r="AD185">
        <v>0.1</v>
      </c>
      <c r="AE185">
        <v>0.3</v>
      </c>
    </row>
    <row r="186" spans="1:31">
      <c r="A186" s="5">
        <v>184</v>
      </c>
      <c r="B186">
        <v>18</v>
      </c>
      <c r="C186">
        <v>2</v>
      </c>
      <c r="D186">
        <v>10</v>
      </c>
      <c r="E186">
        <v>10</v>
      </c>
      <c r="F186">
        <v>10</v>
      </c>
      <c r="G186">
        <v>0</v>
      </c>
      <c r="H186">
        <v>8</v>
      </c>
      <c r="I186">
        <v>2</v>
      </c>
      <c r="J186">
        <v>0.9</v>
      </c>
      <c r="K186">
        <v>9.12904357910156</v>
      </c>
      <c r="L186">
        <v>1.41546249389648</v>
      </c>
      <c r="M186">
        <v>0.940845489501953</v>
      </c>
      <c r="N186">
        <v>7.26885604858398</v>
      </c>
      <c r="O186">
        <v>7</v>
      </c>
      <c r="P186">
        <v>7</v>
      </c>
      <c r="Q186">
        <v>17</v>
      </c>
      <c r="R186" s="15">
        <v>0.4118</v>
      </c>
      <c r="S186" s="15">
        <f t="shared" si="2"/>
        <v>0.7</v>
      </c>
      <c r="T186">
        <v>4.52567481994629</v>
      </c>
      <c r="U186">
        <v>4.13904047012329</v>
      </c>
      <c r="V186">
        <v>3.9648551940918</v>
      </c>
      <c r="W186">
        <v>0.174185276031494</v>
      </c>
      <c r="X186">
        <v>0.560819625854492</v>
      </c>
      <c r="Y186">
        <v>0.560819625854492</v>
      </c>
      <c r="Z186">
        <v>0.7</v>
      </c>
      <c r="AA186">
        <v>1</v>
      </c>
      <c r="AB186">
        <v>0.588235294117647</v>
      </c>
      <c r="AC186">
        <v>0.740740740740741</v>
      </c>
      <c r="AD186">
        <v>0</v>
      </c>
      <c r="AE186">
        <v>0.3</v>
      </c>
    </row>
    <row r="187" spans="1:31">
      <c r="A187" s="5">
        <v>185</v>
      </c>
      <c r="B187">
        <v>20</v>
      </c>
      <c r="C187">
        <v>0</v>
      </c>
      <c r="D187">
        <v>10</v>
      </c>
      <c r="E187">
        <v>10</v>
      </c>
      <c r="F187">
        <v>10</v>
      </c>
      <c r="G187">
        <v>0</v>
      </c>
      <c r="H187">
        <v>10</v>
      </c>
      <c r="I187">
        <v>0</v>
      </c>
      <c r="J187">
        <v>1</v>
      </c>
      <c r="K187">
        <v>9999</v>
      </c>
      <c r="L187">
        <v>0.746330261230469</v>
      </c>
      <c r="M187">
        <v>9999</v>
      </c>
      <c r="N187">
        <v>9999</v>
      </c>
      <c r="O187">
        <v>8</v>
      </c>
      <c r="P187">
        <v>8</v>
      </c>
      <c r="Q187">
        <v>17</v>
      </c>
      <c r="R187" s="15">
        <v>0.4706</v>
      </c>
      <c r="S187" s="15">
        <f t="shared" si="2"/>
        <v>0.8</v>
      </c>
      <c r="T187">
        <v>4.6588134765625</v>
      </c>
      <c r="U187">
        <v>4.31870889663696</v>
      </c>
      <c r="V187">
        <v>4.19972944259644</v>
      </c>
      <c r="W187">
        <v>0.118979454040527</v>
      </c>
      <c r="X187">
        <v>0.459084033966065</v>
      </c>
      <c r="Y187">
        <v>0.459084033966065</v>
      </c>
      <c r="Z187">
        <v>0.8</v>
      </c>
      <c r="AA187">
        <v>0.9</v>
      </c>
      <c r="AB187">
        <v>0.529411764705882</v>
      </c>
      <c r="AC187">
        <v>0.666666666666667</v>
      </c>
      <c r="AD187">
        <v>0.1</v>
      </c>
      <c r="AE187">
        <v>0.1</v>
      </c>
    </row>
    <row r="188" spans="1:31">
      <c r="A188" s="5">
        <v>186</v>
      </c>
      <c r="B188">
        <v>19</v>
      </c>
      <c r="C188">
        <v>1</v>
      </c>
      <c r="D188">
        <v>10</v>
      </c>
      <c r="E188">
        <v>10</v>
      </c>
      <c r="F188">
        <v>10</v>
      </c>
      <c r="G188">
        <v>0</v>
      </c>
      <c r="H188">
        <v>9</v>
      </c>
      <c r="I188">
        <v>1</v>
      </c>
      <c r="J188">
        <v>0.95</v>
      </c>
      <c r="K188">
        <v>9.74158477783203</v>
      </c>
      <c r="L188">
        <v>0.822116851806641</v>
      </c>
      <c r="M188">
        <v>0.709941864013672</v>
      </c>
      <c r="N188">
        <v>8.78874588012695</v>
      </c>
      <c r="O188">
        <v>8</v>
      </c>
      <c r="P188">
        <v>8</v>
      </c>
      <c r="Q188">
        <v>18</v>
      </c>
      <c r="R188" s="15">
        <v>0.4444</v>
      </c>
      <c r="S188" s="15">
        <f t="shared" si="2"/>
        <v>0.8</v>
      </c>
      <c r="T188">
        <v>3.63984489440918</v>
      </c>
      <c r="U188">
        <v>3.35586762428284</v>
      </c>
      <c r="V188">
        <v>3.27119374275208</v>
      </c>
      <c r="W188">
        <v>0.0846738815307617</v>
      </c>
      <c r="X188">
        <v>0.368651151657104</v>
      </c>
      <c r="Y188">
        <v>0.368651151657104</v>
      </c>
      <c r="Z188">
        <v>0.8</v>
      </c>
      <c r="AA188">
        <v>1</v>
      </c>
      <c r="AB188">
        <v>0.555555555555556</v>
      </c>
      <c r="AC188">
        <v>0.714285714285714</v>
      </c>
      <c r="AD188">
        <v>0</v>
      </c>
      <c r="AE188">
        <v>0.2</v>
      </c>
    </row>
    <row r="189" spans="1:31">
      <c r="A189" s="5">
        <v>187</v>
      </c>
      <c r="B189">
        <v>18</v>
      </c>
      <c r="C189">
        <v>2</v>
      </c>
      <c r="D189">
        <v>10</v>
      </c>
      <c r="E189">
        <v>10</v>
      </c>
      <c r="F189">
        <v>10</v>
      </c>
      <c r="G189">
        <v>0</v>
      </c>
      <c r="H189">
        <v>8</v>
      </c>
      <c r="I189">
        <v>2</v>
      </c>
      <c r="J189">
        <v>0.9</v>
      </c>
      <c r="K189">
        <v>7.71948623657227</v>
      </c>
      <c r="L189">
        <v>0.999673843383789</v>
      </c>
      <c r="M189">
        <v>0.699689865112305</v>
      </c>
      <c r="N189">
        <v>6.89983558654785</v>
      </c>
      <c r="O189">
        <v>7</v>
      </c>
      <c r="P189">
        <v>7</v>
      </c>
      <c r="Q189">
        <v>17</v>
      </c>
      <c r="R189" s="15">
        <v>0.4118</v>
      </c>
      <c r="S189" s="15">
        <f t="shared" si="2"/>
        <v>0.7</v>
      </c>
      <c r="T189">
        <v>3.41684341430664</v>
      </c>
      <c r="U189">
        <v>3.10786461830139</v>
      </c>
      <c r="V189">
        <v>3.02955842018127</v>
      </c>
      <c r="W189">
        <v>0.0783061981201172</v>
      </c>
      <c r="X189">
        <v>0.387284994125366</v>
      </c>
      <c r="Y189">
        <v>0.387284994125366</v>
      </c>
      <c r="Z189">
        <v>0.7</v>
      </c>
      <c r="AA189">
        <v>1</v>
      </c>
      <c r="AB189">
        <v>0.588235294117647</v>
      </c>
      <c r="AC189">
        <v>0.740740740740741</v>
      </c>
      <c r="AD189">
        <v>0</v>
      </c>
      <c r="AE189">
        <v>0.3</v>
      </c>
    </row>
    <row r="190" spans="1:31">
      <c r="A190" s="5">
        <v>188</v>
      </c>
      <c r="B190">
        <v>20</v>
      </c>
      <c r="C190">
        <v>0</v>
      </c>
      <c r="D190">
        <v>10</v>
      </c>
      <c r="E190">
        <v>10</v>
      </c>
      <c r="F190">
        <v>10</v>
      </c>
      <c r="G190">
        <v>0</v>
      </c>
      <c r="H190">
        <v>10</v>
      </c>
      <c r="I190">
        <v>0</v>
      </c>
      <c r="J190">
        <v>1</v>
      </c>
      <c r="K190">
        <v>9999</v>
      </c>
      <c r="L190">
        <v>1.34126472473145</v>
      </c>
      <c r="M190">
        <v>9999</v>
      </c>
      <c r="N190">
        <v>9999</v>
      </c>
      <c r="O190">
        <v>8</v>
      </c>
      <c r="P190">
        <v>8</v>
      </c>
      <c r="Q190">
        <v>17</v>
      </c>
      <c r="R190" s="15">
        <v>0.4706</v>
      </c>
      <c r="S190" s="15">
        <f t="shared" si="2"/>
        <v>0.8</v>
      </c>
      <c r="T190">
        <v>3.77222633361816</v>
      </c>
      <c r="U190">
        <v>3.54594349861145</v>
      </c>
      <c r="V190">
        <v>3.38164401054382</v>
      </c>
      <c r="W190">
        <v>0.164299488067627</v>
      </c>
      <c r="X190">
        <v>0.390582323074341</v>
      </c>
      <c r="Y190">
        <v>0.390582323074341</v>
      </c>
      <c r="Z190">
        <v>0.8</v>
      </c>
      <c r="AA190">
        <v>0.9</v>
      </c>
      <c r="AB190">
        <v>0.529411764705882</v>
      </c>
      <c r="AC190">
        <v>0.666666666666667</v>
      </c>
      <c r="AD190">
        <v>0.1</v>
      </c>
      <c r="AE190">
        <v>0.1</v>
      </c>
    </row>
    <row r="191" spans="1:31">
      <c r="A191" s="5">
        <v>189</v>
      </c>
      <c r="B191">
        <v>15</v>
      </c>
      <c r="C191">
        <v>5</v>
      </c>
      <c r="D191">
        <v>10</v>
      </c>
      <c r="E191">
        <v>10</v>
      </c>
      <c r="F191">
        <v>10</v>
      </c>
      <c r="G191">
        <v>0</v>
      </c>
      <c r="H191">
        <v>5</v>
      </c>
      <c r="I191">
        <v>5</v>
      </c>
      <c r="J191">
        <v>0.75</v>
      </c>
      <c r="K191">
        <v>6.65986824035645</v>
      </c>
      <c r="L191">
        <v>2.6420726776123</v>
      </c>
      <c r="M191">
        <v>1.22283172607422</v>
      </c>
      <c r="N191">
        <v>5.19709968566895</v>
      </c>
      <c r="O191">
        <v>3</v>
      </c>
      <c r="P191">
        <v>3</v>
      </c>
      <c r="Q191">
        <v>12</v>
      </c>
      <c r="R191" s="15">
        <v>0.25</v>
      </c>
      <c r="S191" s="15">
        <f t="shared" si="2"/>
        <v>0.3</v>
      </c>
      <c r="T191">
        <v>3.34237670898437</v>
      </c>
      <c r="U191">
        <v>2.99701118469238</v>
      </c>
      <c r="V191">
        <v>2.87053036689758</v>
      </c>
      <c r="W191">
        <v>0.1264808177948</v>
      </c>
      <c r="X191">
        <v>0.471846342086792</v>
      </c>
      <c r="Y191">
        <v>0.471846342086792</v>
      </c>
      <c r="Z191">
        <v>0.3</v>
      </c>
      <c r="AA191">
        <v>0.9</v>
      </c>
      <c r="AB191">
        <v>0.75</v>
      </c>
      <c r="AC191">
        <v>0.818181818181818</v>
      </c>
      <c r="AD191">
        <v>0.1</v>
      </c>
      <c r="AE191">
        <v>0.6</v>
      </c>
    </row>
    <row r="192" spans="1:31">
      <c r="A192" s="5">
        <v>190</v>
      </c>
      <c r="B192">
        <v>18</v>
      </c>
      <c r="C192">
        <v>2</v>
      </c>
      <c r="D192">
        <v>10</v>
      </c>
      <c r="E192">
        <v>10</v>
      </c>
      <c r="F192">
        <v>10</v>
      </c>
      <c r="G192">
        <v>0</v>
      </c>
      <c r="H192">
        <v>8</v>
      </c>
      <c r="I192">
        <v>2</v>
      </c>
      <c r="J192">
        <v>0.9</v>
      </c>
      <c r="K192">
        <v>7.32333183288574</v>
      </c>
      <c r="L192">
        <v>1.08039665222168</v>
      </c>
      <c r="M192">
        <v>0.858781814575195</v>
      </c>
      <c r="N192">
        <v>6.69560623168945</v>
      </c>
      <c r="O192">
        <v>8</v>
      </c>
      <c r="P192">
        <v>8</v>
      </c>
      <c r="Q192">
        <v>18</v>
      </c>
      <c r="R192" s="15">
        <v>0.4444</v>
      </c>
      <c r="S192" s="15">
        <f t="shared" si="2"/>
        <v>0.8</v>
      </c>
      <c r="T192">
        <v>4.19943618774414</v>
      </c>
      <c r="U192">
        <v>3.80107975006103</v>
      </c>
      <c r="V192">
        <v>3.73587942123413</v>
      </c>
      <c r="W192">
        <v>0.0652003288269043</v>
      </c>
      <c r="X192">
        <v>0.46355676651001</v>
      </c>
      <c r="Y192">
        <v>0.46355676651001</v>
      </c>
      <c r="Z192">
        <v>0.8</v>
      </c>
      <c r="AA192">
        <v>1</v>
      </c>
      <c r="AB192">
        <v>0.555555555555556</v>
      </c>
      <c r="AC192">
        <v>0.714285714285714</v>
      </c>
      <c r="AD192">
        <v>0</v>
      </c>
      <c r="AE192">
        <v>0.2</v>
      </c>
    </row>
    <row r="193" spans="1:31">
      <c r="A193" s="5">
        <v>191</v>
      </c>
      <c r="B193">
        <v>20</v>
      </c>
      <c r="C193">
        <v>0</v>
      </c>
      <c r="D193">
        <v>10</v>
      </c>
      <c r="E193">
        <v>10</v>
      </c>
      <c r="F193">
        <v>10</v>
      </c>
      <c r="G193">
        <v>0</v>
      </c>
      <c r="H193">
        <v>10</v>
      </c>
      <c r="I193">
        <v>0</v>
      </c>
      <c r="J193">
        <v>1</v>
      </c>
      <c r="K193">
        <v>9999</v>
      </c>
      <c r="L193">
        <v>0.610622406005859</v>
      </c>
      <c r="M193">
        <v>9999</v>
      </c>
      <c r="N193">
        <v>9999</v>
      </c>
      <c r="O193">
        <v>7</v>
      </c>
      <c r="P193">
        <v>7</v>
      </c>
      <c r="Q193">
        <v>14</v>
      </c>
      <c r="R193" s="15">
        <v>0.5</v>
      </c>
      <c r="S193" s="15">
        <f t="shared" si="2"/>
        <v>0.7</v>
      </c>
      <c r="T193">
        <v>4.3649845123291</v>
      </c>
      <c r="U193">
        <v>3.99369430541992</v>
      </c>
      <c r="V193">
        <v>3.99735951423645</v>
      </c>
      <c r="W193">
        <v>0.00366520881652832</v>
      </c>
      <c r="X193">
        <v>0.367624998092651</v>
      </c>
      <c r="Y193">
        <v>0.367624998092651</v>
      </c>
      <c r="Z193">
        <v>0.7</v>
      </c>
      <c r="AA193">
        <v>0.7</v>
      </c>
      <c r="AB193">
        <v>0.5</v>
      </c>
      <c r="AC193">
        <v>0.583333333333333</v>
      </c>
      <c r="AD193">
        <v>0.3</v>
      </c>
      <c r="AE193">
        <v>0</v>
      </c>
    </row>
    <row r="194" spans="1:31">
      <c r="A194" s="5">
        <v>192</v>
      </c>
      <c r="B194">
        <v>17</v>
      </c>
      <c r="C194">
        <v>3</v>
      </c>
      <c r="D194">
        <v>10</v>
      </c>
      <c r="E194">
        <v>10</v>
      </c>
      <c r="F194">
        <v>10</v>
      </c>
      <c r="G194">
        <v>0</v>
      </c>
      <c r="H194">
        <v>7</v>
      </c>
      <c r="I194">
        <v>3</v>
      </c>
      <c r="J194">
        <v>0.85</v>
      </c>
      <c r="K194">
        <v>8.51977729797363</v>
      </c>
      <c r="L194">
        <v>2.06137466430664</v>
      </c>
      <c r="M194">
        <v>1.1976490020752</v>
      </c>
      <c r="N194">
        <v>6.34719467163086</v>
      </c>
      <c r="O194">
        <v>5</v>
      </c>
      <c r="P194">
        <v>5</v>
      </c>
      <c r="Q194">
        <v>14</v>
      </c>
      <c r="R194" s="15">
        <v>0.3571</v>
      </c>
      <c r="S194" s="15">
        <f t="shared" si="2"/>
        <v>0.5</v>
      </c>
      <c r="T194">
        <v>3.76053810119629</v>
      </c>
      <c r="U194">
        <v>3.43993067741394</v>
      </c>
      <c r="V194">
        <v>3.24608850479126</v>
      </c>
      <c r="W194">
        <v>0.193842172622681</v>
      </c>
      <c r="X194">
        <v>0.514449596405029</v>
      </c>
      <c r="Y194">
        <v>0.514449596405029</v>
      </c>
      <c r="Z194">
        <v>0.5</v>
      </c>
      <c r="AA194">
        <v>0.9</v>
      </c>
      <c r="AB194">
        <v>0.642857142857143</v>
      </c>
      <c r="AC194">
        <v>0.75</v>
      </c>
      <c r="AD194">
        <v>0.1</v>
      </c>
      <c r="AE194">
        <v>0.4</v>
      </c>
    </row>
    <row r="195" spans="1:31">
      <c r="A195" s="5">
        <v>193</v>
      </c>
      <c r="B195">
        <v>19</v>
      </c>
      <c r="C195">
        <v>1</v>
      </c>
      <c r="D195">
        <v>10</v>
      </c>
      <c r="E195">
        <v>10</v>
      </c>
      <c r="F195">
        <v>10</v>
      </c>
      <c r="G195">
        <v>0</v>
      </c>
      <c r="H195">
        <v>9</v>
      </c>
      <c r="I195">
        <v>1</v>
      </c>
      <c r="J195">
        <v>0.95</v>
      </c>
      <c r="K195">
        <v>9.36824035644531</v>
      </c>
      <c r="L195">
        <v>1.13480186462402</v>
      </c>
      <c r="M195">
        <v>1.03891754150391</v>
      </c>
      <c r="N195">
        <v>8.18939781188965</v>
      </c>
      <c r="O195">
        <v>7</v>
      </c>
      <c r="P195">
        <v>7</v>
      </c>
      <c r="Q195">
        <v>14</v>
      </c>
      <c r="R195" s="15">
        <v>0.5</v>
      </c>
      <c r="S195" s="15">
        <f t="shared" ref="S195:S251" si="3">O195/E195</f>
        <v>0.7</v>
      </c>
      <c r="T195">
        <v>3.83145141601562</v>
      </c>
      <c r="U195">
        <v>3.54616403579712</v>
      </c>
      <c r="V195">
        <v>3.44925928115845</v>
      </c>
      <c r="W195">
        <v>0.0969047546386719</v>
      </c>
      <c r="X195">
        <v>0.382192134857178</v>
      </c>
      <c r="Y195">
        <v>0.382192134857178</v>
      </c>
      <c r="Z195">
        <v>0.7</v>
      </c>
      <c r="AA195">
        <v>0.7</v>
      </c>
      <c r="AB195">
        <v>0.5</v>
      </c>
      <c r="AC195">
        <v>0.583333333333333</v>
      </c>
      <c r="AD195">
        <v>0.3</v>
      </c>
      <c r="AE195">
        <v>0</v>
      </c>
    </row>
    <row r="196" spans="1:31">
      <c r="A196" s="5">
        <v>194</v>
      </c>
      <c r="B196">
        <v>15</v>
      </c>
      <c r="C196">
        <v>5</v>
      </c>
      <c r="D196">
        <v>10</v>
      </c>
      <c r="E196">
        <v>10</v>
      </c>
      <c r="F196">
        <v>10</v>
      </c>
      <c r="G196">
        <v>0</v>
      </c>
      <c r="H196">
        <v>5</v>
      </c>
      <c r="I196">
        <v>5</v>
      </c>
      <c r="J196">
        <v>0.75</v>
      </c>
      <c r="K196">
        <v>6.15128707885742</v>
      </c>
      <c r="L196">
        <v>2.78922080993652</v>
      </c>
      <c r="M196">
        <v>1.56164932250977</v>
      </c>
      <c r="N196">
        <v>4.26898956298828</v>
      </c>
      <c r="O196">
        <v>3</v>
      </c>
      <c r="P196">
        <v>3</v>
      </c>
      <c r="Q196">
        <v>13</v>
      </c>
      <c r="R196" s="15">
        <v>0.2308</v>
      </c>
      <c r="S196" s="15">
        <f t="shared" si="3"/>
        <v>0.3</v>
      </c>
      <c r="T196">
        <v>3.12369155883789</v>
      </c>
      <c r="U196">
        <v>2.84144401550293</v>
      </c>
      <c r="V196">
        <v>2.69109582901001</v>
      </c>
      <c r="W196">
        <v>0.15034818649292</v>
      </c>
      <c r="X196">
        <v>0.432595729827881</v>
      </c>
      <c r="Y196">
        <v>0.432595729827881</v>
      </c>
      <c r="Z196">
        <v>0.3</v>
      </c>
      <c r="AA196">
        <v>1</v>
      </c>
      <c r="AB196">
        <v>0.769230769230769</v>
      </c>
      <c r="AC196">
        <v>0.869565217391304</v>
      </c>
      <c r="AD196">
        <v>0</v>
      </c>
      <c r="AE196">
        <v>0.7</v>
      </c>
    </row>
    <row r="197" spans="1:31">
      <c r="A197" s="5">
        <v>195</v>
      </c>
      <c r="B197">
        <v>18</v>
      </c>
      <c r="C197">
        <v>2</v>
      </c>
      <c r="D197">
        <v>10</v>
      </c>
      <c r="E197">
        <v>10</v>
      </c>
      <c r="F197">
        <v>10</v>
      </c>
      <c r="G197">
        <v>0</v>
      </c>
      <c r="H197">
        <v>8</v>
      </c>
      <c r="I197">
        <v>2</v>
      </c>
      <c r="J197">
        <v>0.9</v>
      </c>
      <c r="K197">
        <v>6.02360534667969</v>
      </c>
      <c r="L197">
        <v>1.21777153015137</v>
      </c>
      <c r="M197">
        <v>1.0475025177002</v>
      </c>
      <c r="N197">
        <v>5.15594482421875</v>
      </c>
      <c r="O197">
        <v>5</v>
      </c>
      <c r="P197">
        <v>5</v>
      </c>
      <c r="Q197">
        <v>14</v>
      </c>
      <c r="R197" s="15">
        <v>0.3571</v>
      </c>
      <c r="S197" s="15">
        <f t="shared" si="3"/>
        <v>0.5</v>
      </c>
      <c r="T197">
        <v>2.83910751342773</v>
      </c>
      <c r="U197">
        <v>2.61378049850464</v>
      </c>
      <c r="V197">
        <v>2.52981948852539</v>
      </c>
      <c r="W197">
        <v>0.083961009979248</v>
      </c>
      <c r="X197">
        <v>0.309288024902344</v>
      </c>
      <c r="Y197">
        <v>0.309288024902344</v>
      </c>
      <c r="Z197">
        <v>0.5</v>
      </c>
      <c r="AA197">
        <v>0.9</v>
      </c>
      <c r="AB197">
        <v>0.642857142857143</v>
      </c>
      <c r="AC197">
        <v>0.75</v>
      </c>
      <c r="AD197">
        <v>0.1</v>
      </c>
      <c r="AE197">
        <v>0.4</v>
      </c>
    </row>
    <row r="198" spans="1:31">
      <c r="A198" s="5">
        <v>196</v>
      </c>
      <c r="B198">
        <v>18</v>
      </c>
      <c r="C198">
        <v>2</v>
      </c>
      <c r="D198">
        <v>10</v>
      </c>
      <c r="E198">
        <v>10</v>
      </c>
      <c r="F198">
        <v>9</v>
      </c>
      <c r="G198">
        <v>1</v>
      </c>
      <c r="H198">
        <v>9</v>
      </c>
      <c r="I198">
        <v>1</v>
      </c>
      <c r="J198">
        <v>0.9</v>
      </c>
      <c r="K198">
        <v>11.2915363311768</v>
      </c>
      <c r="L198">
        <v>1.8361701965332</v>
      </c>
      <c r="M198">
        <v>1.68184471130371</v>
      </c>
      <c r="N198">
        <v>8.96267700195312</v>
      </c>
      <c r="O198">
        <v>7</v>
      </c>
      <c r="P198">
        <v>7</v>
      </c>
      <c r="Q198">
        <v>16</v>
      </c>
      <c r="R198" s="15">
        <v>0.4375</v>
      </c>
      <c r="S198" s="15">
        <f t="shared" si="3"/>
        <v>0.7</v>
      </c>
      <c r="T198">
        <v>3.76375770568848</v>
      </c>
      <c r="U198">
        <v>3.48160338401794</v>
      </c>
      <c r="V198">
        <v>3.34229779243469</v>
      </c>
      <c r="W198">
        <v>0.139305591583252</v>
      </c>
      <c r="X198">
        <v>0.421459913253784</v>
      </c>
      <c r="Y198">
        <v>0.421459913253784</v>
      </c>
      <c r="Z198">
        <v>0.7</v>
      </c>
      <c r="AA198">
        <v>0.9</v>
      </c>
      <c r="AB198">
        <v>0.5625</v>
      </c>
      <c r="AC198">
        <v>0.692307692307692</v>
      </c>
      <c r="AD198">
        <v>0.1</v>
      </c>
      <c r="AE198">
        <v>0.2</v>
      </c>
    </row>
    <row r="199" spans="1:31">
      <c r="A199" s="5">
        <v>197</v>
      </c>
      <c r="B199">
        <v>16</v>
      </c>
      <c r="C199">
        <v>4</v>
      </c>
      <c r="D199">
        <v>10</v>
      </c>
      <c r="E199">
        <v>10</v>
      </c>
      <c r="F199">
        <v>10</v>
      </c>
      <c r="G199">
        <v>0</v>
      </c>
      <c r="H199">
        <v>6</v>
      </c>
      <c r="I199">
        <v>4</v>
      </c>
      <c r="J199">
        <v>0.8</v>
      </c>
      <c r="K199">
        <v>6.63057708740234</v>
      </c>
      <c r="L199">
        <v>2.12068176269531</v>
      </c>
      <c r="M199">
        <v>1.46605491638184</v>
      </c>
      <c r="N199">
        <v>5.87992858886719</v>
      </c>
      <c r="O199">
        <v>5</v>
      </c>
      <c r="P199">
        <v>5</v>
      </c>
      <c r="Q199">
        <v>14</v>
      </c>
      <c r="R199" s="15">
        <v>0.3571</v>
      </c>
      <c r="S199" s="15">
        <f t="shared" si="3"/>
        <v>0.5</v>
      </c>
      <c r="T199">
        <v>2.89409828186035</v>
      </c>
      <c r="U199">
        <v>2.60639953613281</v>
      </c>
      <c r="V199">
        <v>2.51807570457458</v>
      </c>
      <c r="W199">
        <v>0.0883238315582275</v>
      </c>
      <c r="X199">
        <v>0.376022577285767</v>
      </c>
      <c r="Y199">
        <v>0.376022577285767</v>
      </c>
      <c r="Z199">
        <v>0.5</v>
      </c>
      <c r="AA199">
        <v>0.9</v>
      </c>
      <c r="AB199">
        <v>0.642857142857143</v>
      </c>
      <c r="AC199">
        <v>0.75</v>
      </c>
      <c r="AD199">
        <v>0.1</v>
      </c>
      <c r="AE199">
        <v>0.4</v>
      </c>
    </row>
    <row r="200" spans="1:31">
      <c r="A200" s="5">
        <v>198</v>
      </c>
      <c r="B200">
        <v>18</v>
      </c>
      <c r="C200">
        <v>2</v>
      </c>
      <c r="D200">
        <v>10</v>
      </c>
      <c r="E200">
        <v>10</v>
      </c>
      <c r="F200">
        <v>10</v>
      </c>
      <c r="G200">
        <v>0</v>
      </c>
      <c r="H200">
        <v>8</v>
      </c>
      <c r="I200">
        <v>2</v>
      </c>
      <c r="J200">
        <v>0.9</v>
      </c>
      <c r="K200">
        <v>6.30759429931641</v>
      </c>
      <c r="L200">
        <v>0.729593276977539</v>
      </c>
      <c r="M200">
        <v>0.539678573608398</v>
      </c>
      <c r="N200">
        <v>6.02291297912598</v>
      </c>
      <c r="O200">
        <v>5</v>
      </c>
      <c r="P200">
        <v>5</v>
      </c>
      <c r="Q200">
        <v>12</v>
      </c>
      <c r="R200" s="15">
        <v>0.4167</v>
      </c>
      <c r="S200" s="15">
        <f t="shared" si="3"/>
        <v>0.5</v>
      </c>
      <c r="T200">
        <v>3.64541816711426</v>
      </c>
      <c r="U200">
        <v>3.30191802978516</v>
      </c>
      <c r="V200">
        <v>3.27747917175293</v>
      </c>
      <c r="W200">
        <v>0.0244388580322266</v>
      </c>
      <c r="X200">
        <v>0.367938995361328</v>
      </c>
      <c r="Y200">
        <v>0.367938995361328</v>
      </c>
      <c r="Z200">
        <v>0.5</v>
      </c>
      <c r="AA200">
        <v>0.7</v>
      </c>
      <c r="AB200">
        <v>0.583333333333333</v>
      </c>
      <c r="AC200">
        <v>0.636363636363636</v>
      </c>
      <c r="AD200">
        <v>0.3</v>
      </c>
      <c r="AE200">
        <v>0.2</v>
      </c>
    </row>
    <row r="201" spans="1:31">
      <c r="A201" s="5">
        <v>199</v>
      </c>
      <c r="B201">
        <v>16</v>
      </c>
      <c r="C201">
        <v>4</v>
      </c>
      <c r="D201">
        <v>10</v>
      </c>
      <c r="E201">
        <v>10</v>
      </c>
      <c r="F201">
        <v>10</v>
      </c>
      <c r="G201">
        <v>0</v>
      </c>
      <c r="H201">
        <v>6</v>
      </c>
      <c r="I201">
        <v>4</v>
      </c>
      <c r="J201">
        <v>0.8</v>
      </c>
      <c r="K201">
        <v>4.75215721130371</v>
      </c>
      <c r="L201">
        <v>1.34195899963379</v>
      </c>
      <c r="M201">
        <v>1.08642959594727</v>
      </c>
      <c r="N201">
        <v>5.04485130310059</v>
      </c>
      <c r="O201">
        <v>5</v>
      </c>
      <c r="P201">
        <v>5</v>
      </c>
      <c r="Q201">
        <v>12</v>
      </c>
      <c r="R201" s="15">
        <v>0.4167</v>
      </c>
      <c r="S201" s="15">
        <f t="shared" si="3"/>
        <v>0.5</v>
      </c>
      <c r="T201">
        <v>2.68381881713867</v>
      </c>
      <c r="U201">
        <v>2.37830376625061</v>
      </c>
      <c r="V201">
        <v>2.37785029411316</v>
      </c>
      <c r="W201">
        <v>0.000453472137451172</v>
      </c>
      <c r="X201">
        <v>0.305968523025513</v>
      </c>
      <c r="Y201">
        <v>0.305968523025513</v>
      </c>
      <c r="Z201">
        <v>0.5</v>
      </c>
      <c r="AA201">
        <v>0.7</v>
      </c>
      <c r="AB201">
        <v>0.583333333333333</v>
      </c>
      <c r="AC201">
        <v>0.636363636363636</v>
      </c>
      <c r="AD201">
        <v>0.3</v>
      </c>
      <c r="AE201">
        <v>0.2</v>
      </c>
    </row>
    <row r="202" spans="1:31">
      <c r="A202" s="5">
        <v>200</v>
      </c>
      <c r="B202">
        <v>17</v>
      </c>
      <c r="C202">
        <v>3</v>
      </c>
      <c r="D202">
        <v>10</v>
      </c>
      <c r="E202">
        <v>10</v>
      </c>
      <c r="F202">
        <v>10</v>
      </c>
      <c r="G202">
        <v>0</v>
      </c>
      <c r="H202">
        <v>7</v>
      </c>
      <c r="I202">
        <v>3</v>
      </c>
      <c r="J202">
        <v>0.85</v>
      </c>
      <c r="K202">
        <v>5.40312004089355</v>
      </c>
      <c r="L202">
        <v>1.06768417358398</v>
      </c>
      <c r="M202">
        <v>0.909791946411133</v>
      </c>
      <c r="N202">
        <v>5.66717720031738</v>
      </c>
      <c r="O202">
        <v>7</v>
      </c>
      <c r="P202">
        <v>7</v>
      </c>
      <c r="Q202">
        <v>15</v>
      </c>
      <c r="R202" s="15">
        <v>0.4667</v>
      </c>
      <c r="S202" s="15">
        <f t="shared" si="3"/>
        <v>0.7</v>
      </c>
      <c r="T202">
        <v>2.85855865478516</v>
      </c>
      <c r="U202">
        <v>2.56852579116821</v>
      </c>
      <c r="V202">
        <v>2.5754280090332</v>
      </c>
      <c r="W202">
        <v>0.00690221786499023</v>
      </c>
      <c r="X202">
        <v>0.283130645751953</v>
      </c>
      <c r="Y202">
        <v>0.283130645751953</v>
      </c>
      <c r="Z202">
        <v>0.7</v>
      </c>
      <c r="AA202">
        <v>0.8</v>
      </c>
      <c r="AB202">
        <v>0.533333333333333</v>
      </c>
      <c r="AC202">
        <v>0.64</v>
      </c>
      <c r="AD202">
        <v>0.2</v>
      </c>
      <c r="AE202">
        <v>0.1</v>
      </c>
    </row>
    <row r="203" spans="1:31">
      <c r="A203" s="5">
        <v>201</v>
      </c>
      <c r="B203">
        <v>19</v>
      </c>
      <c r="C203">
        <v>1</v>
      </c>
      <c r="D203">
        <v>10</v>
      </c>
      <c r="E203">
        <v>10</v>
      </c>
      <c r="F203">
        <v>10</v>
      </c>
      <c r="G203">
        <v>0</v>
      </c>
      <c r="H203">
        <v>9</v>
      </c>
      <c r="I203">
        <v>1</v>
      </c>
      <c r="J203">
        <v>0.95</v>
      </c>
      <c r="K203">
        <v>10.1663208007812</v>
      </c>
      <c r="L203">
        <v>1.26898002624512</v>
      </c>
      <c r="M203">
        <v>1.13109588623047</v>
      </c>
      <c r="N203">
        <v>8.50712966918945</v>
      </c>
      <c r="O203">
        <v>4</v>
      </c>
      <c r="P203">
        <v>4</v>
      </c>
      <c r="Q203">
        <v>13</v>
      </c>
      <c r="R203" s="15">
        <v>0.3077</v>
      </c>
      <c r="S203" s="15">
        <f t="shared" si="3"/>
        <v>0.4</v>
      </c>
      <c r="T203">
        <v>3.54694366455078</v>
      </c>
      <c r="U203">
        <v>3.30650043487549</v>
      </c>
      <c r="V203">
        <v>3.14219617843628</v>
      </c>
      <c r="W203">
        <v>0.164304256439209</v>
      </c>
      <c r="X203">
        <v>0.404747486114502</v>
      </c>
      <c r="Y203">
        <v>0.404747486114502</v>
      </c>
      <c r="Z203">
        <v>0.4</v>
      </c>
      <c r="AA203">
        <v>0.9</v>
      </c>
      <c r="AB203">
        <v>0.692307692307692</v>
      </c>
      <c r="AC203">
        <v>0.782608695652174</v>
      </c>
      <c r="AD203">
        <v>0.1</v>
      </c>
      <c r="AE203">
        <v>0.5</v>
      </c>
    </row>
    <row r="204" spans="1:31">
      <c r="A204" s="5">
        <v>202</v>
      </c>
      <c r="B204">
        <v>20</v>
      </c>
      <c r="C204">
        <v>0</v>
      </c>
      <c r="D204">
        <v>10</v>
      </c>
      <c r="E204">
        <v>10</v>
      </c>
      <c r="F204">
        <v>10</v>
      </c>
      <c r="G204">
        <v>0</v>
      </c>
      <c r="H204">
        <v>10</v>
      </c>
      <c r="I204">
        <v>0</v>
      </c>
      <c r="J204">
        <v>1</v>
      </c>
      <c r="K204">
        <v>9999</v>
      </c>
      <c r="L204">
        <v>1.37958717346191</v>
      </c>
      <c r="M204">
        <v>9999</v>
      </c>
      <c r="N204">
        <v>9999</v>
      </c>
      <c r="O204">
        <v>9</v>
      </c>
      <c r="P204">
        <v>9</v>
      </c>
      <c r="Q204">
        <v>19</v>
      </c>
      <c r="R204" s="15">
        <v>0.4737</v>
      </c>
      <c r="S204" s="15">
        <f t="shared" si="3"/>
        <v>0.9</v>
      </c>
      <c r="T204">
        <v>4.12523078918457</v>
      </c>
      <c r="U204">
        <v>3.87245631217956</v>
      </c>
      <c r="V204">
        <v>3.69013977050781</v>
      </c>
      <c r="W204">
        <v>0.182316541671753</v>
      </c>
      <c r="X204">
        <v>0.435091018676758</v>
      </c>
      <c r="Y204">
        <v>0.435091018676758</v>
      </c>
      <c r="Z204">
        <v>0.9</v>
      </c>
      <c r="AA204">
        <v>1</v>
      </c>
      <c r="AB204">
        <v>0.526315789473684</v>
      </c>
      <c r="AC204">
        <v>0.689655172413793</v>
      </c>
      <c r="AD204">
        <v>0</v>
      </c>
      <c r="AE204">
        <v>0.1</v>
      </c>
    </row>
    <row r="205" spans="1:31">
      <c r="A205" s="5">
        <v>203</v>
      </c>
      <c r="B205">
        <v>19</v>
      </c>
      <c r="C205">
        <v>1</v>
      </c>
      <c r="D205">
        <v>10</v>
      </c>
      <c r="E205">
        <v>10</v>
      </c>
      <c r="F205">
        <v>10</v>
      </c>
      <c r="G205">
        <v>0</v>
      </c>
      <c r="H205">
        <v>9</v>
      </c>
      <c r="I205">
        <v>1</v>
      </c>
      <c r="J205">
        <v>0.95</v>
      </c>
      <c r="K205">
        <v>10.604118347168</v>
      </c>
      <c r="L205">
        <v>0.825384140014648</v>
      </c>
      <c r="M205">
        <v>0.658525466918945</v>
      </c>
      <c r="N205">
        <v>9.19667816162109</v>
      </c>
      <c r="O205">
        <v>7</v>
      </c>
      <c r="P205">
        <v>7</v>
      </c>
      <c r="Q205">
        <v>17</v>
      </c>
      <c r="R205" s="15">
        <v>0.4118</v>
      </c>
      <c r="S205" s="15">
        <f t="shared" si="3"/>
        <v>0.7</v>
      </c>
      <c r="T205">
        <v>4.44564056396484</v>
      </c>
      <c r="U205">
        <v>4.09128665924072</v>
      </c>
      <c r="V205">
        <v>3.97912359237671</v>
      </c>
      <c r="W205">
        <v>0.112163066864014</v>
      </c>
      <c r="X205">
        <v>0.466516971588135</v>
      </c>
      <c r="Y205">
        <v>0.466516971588135</v>
      </c>
      <c r="Z205">
        <v>0.7</v>
      </c>
      <c r="AA205">
        <v>1</v>
      </c>
      <c r="AB205">
        <v>0.588235294117647</v>
      </c>
      <c r="AC205">
        <v>0.740740740740741</v>
      </c>
      <c r="AD205">
        <v>0</v>
      </c>
      <c r="AE205">
        <v>0.3</v>
      </c>
    </row>
    <row r="206" spans="1:31">
      <c r="A206" s="5">
        <v>204</v>
      </c>
      <c r="B206">
        <v>20</v>
      </c>
      <c r="C206">
        <v>0</v>
      </c>
      <c r="D206">
        <v>10</v>
      </c>
      <c r="E206">
        <v>10</v>
      </c>
      <c r="F206">
        <v>10</v>
      </c>
      <c r="G206">
        <v>0</v>
      </c>
      <c r="H206">
        <v>10</v>
      </c>
      <c r="I206">
        <v>0</v>
      </c>
      <c r="J206">
        <v>1</v>
      </c>
      <c r="K206">
        <v>9999</v>
      </c>
      <c r="L206">
        <v>0.93437385559082</v>
      </c>
      <c r="M206">
        <v>9999</v>
      </c>
      <c r="N206">
        <v>9999</v>
      </c>
      <c r="O206">
        <v>7</v>
      </c>
      <c r="P206">
        <v>7</v>
      </c>
      <c r="Q206">
        <v>17</v>
      </c>
      <c r="R206" s="15">
        <v>0.4118</v>
      </c>
      <c r="S206" s="15">
        <f t="shared" si="3"/>
        <v>0.7</v>
      </c>
      <c r="T206">
        <v>4.56262969970703</v>
      </c>
      <c r="U206">
        <v>4.25880813598633</v>
      </c>
      <c r="V206">
        <v>4.08786678314209</v>
      </c>
      <c r="W206">
        <v>0.170941352844238</v>
      </c>
      <c r="X206">
        <v>0.474762916564941</v>
      </c>
      <c r="Y206">
        <v>0.474762916564941</v>
      </c>
      <c r="Z206">
        <v>0.7</v>
      </c>
      <c r="AA206">
        <v>1</v>
      </c>
      <c r="AB206">
        <v>0.588235294117647</v>
      </c>
      <c r="AC206">
        <v>0.740740740740741</v>
      </c>
      <c r="AD206">
        <v>0</v>
      </c>
      <c r="AE206">
        <v>0.3</v>
      </c>
    </row>
    <row r="207" spans="1:31">
      <c r="A207" s="5">
        <v>205</v>
      </c>
      <c r="B207">
        <v>18</v>
      </c>
      <c r="C207">
        <v>2</v>
      </c>
      <c r="D207">
        <v>10</v>
      </c>
      <c r="E207">
        <v>10</v>
      </c>
      <c r="F207">
        <v>10</v>
      </c>
      <c r="G207">
        <v>0</v>
      </c>
      <c r="H207">
        <v>8</v>
      </c>
      <c r="I207">
        <v>2</v>
      </c>
      <c r="J207">
        <v>0.9</v>
      </c>
      <c r="K207">
        <v>7.59420585632324</v>
      </c>
      <c r="L207">
        <v>1.31899452209473</v>
      </c>
      <c r="M207">
        <v>1.07002258300781</v>
      </c>
      <c r="N207">
        <v>6.59915542602539</v>
      </c>
      <c r="O207">
        <v>7</v>
      </c>
      <c r="P207">
        <v>7</v>
      </c>
      <c r="Q207">
        <v>16</v>
      </c>
      <c r="R207" s="15">
        <v>0.4375</v>
      </c>
      <c r="S207" s="15">
        <f t="shared" si="3"/>
        <v>0.7</v>
      </c>
      <c r="T207">
        <v>3.75983238220215</v>
      </c>
      <c r="U207">
        <v>3.43183302879333</v>
      </c>
      <c r="V207">
        <v>3.34061288833618</v>
      </c>
      <c r="W207">
        <v>0.0912201404571533</v>
      </c>
      <c r="X207">
        <v>0.419219493865967</v>
      </c>
      <c r="Y207">
        <v>0.419219493865967</v>
      </c>
      <c r="Z207">
        <v>0.7</v>
      </c>
      <c r="AA207">
        <v>0.9</v>
      </c>
      <c r="AB207">
        <v>0.5625</v>
      </c>
      <c r="AC207">
        <v>0.692307692307692</v>
      </c>
      <c r="AD207">
        <v>0.1</v>
      </c>
      <c r="AE207">
        <v>0.2</v>
      </c>
    </row>
    <row r="208" spans="1:31">
      <c r="A208" s="5">
        <v>206</v>
      </c>
      <c r="B208">
        <v>17</v>
      </c>
      <c r="C208">
        <v>3</v>
      </c>
      <c r="D208">
        <v>10</v>
      </c>
      <c r="E208">
        <v>10</v>
      </c>
      <c r="F208">
        <v>10</v>
      </c>
      <c r="G208">
        <v>0</v>
      </c>
      <c r="H208">
        <v>7</v>
      </c>
      <c r="I208">
        <v>3</v>
      </c>
      <c r="J208">
        <v>0.85</v>
      </c>
      <c r="K208">
        <v>6.37397003173828</v>
      </c>
      <c r="L208">
        <v>1.73198318481445</v>
      </c>
      <c r="M208">
        <v>1.36330223083496</v>
      </c>
      <c r="N208">
        <v>5.40246200561523</v>
      </c>
      <c r="O208">
        <v>5</v>
      </c>
      <c r="P208">
        <v>5</v>
      </c>
      <c r="Q208">
        <v>14</v>
      </c>
      <c r="R208" s="15">
        <v>0.3571</v>
      </c>
      <c r="S208" s="15">
        <f t="shared" si="3"/>
        <v>0.5</v>
      </c>
      <c r="T208">
        <v>3.02554321289062</v>
      </c>
      <c r="U208">
        <v>2.78245902061462</v>
      </c>
      <c r="V208">
        <v>2.70634937286377</v>
      </c>
      <c r="W208">
        <v>0.0761096477508545</v>
      </c>
      <c r="X208">
        <v>0.319193840026856</v>
      </c>
      <c r="Y208">
        <v>0.319193840026856</v>
      </c>
      <c r="Z208">
        <v>0.5</v>
      </c>
      <c r="AA208">
        <v>0.9</v>
      </c>
      <c r="AB208">
        <v>0.642857142857143</v>
      </c>
      <c r="AC208">
        <v>0.75</v>
      </c>
      <c r="AD208">
        <v>0.1</v>
      </c>
      <c r="AE208">
        <v>0.4</v>
      </c>
    </row>
    <row r="209" spans="1:31">
      <c r="A209" s="5">
        <v>207</v>
      </c>
      <c r="B209">
        <v>16</v>
      </c>
      <c r="C209">
        <v>4</v>
      </c>
      <c r="D209">
        <v>10</v>
      </c>
      <c r="E209">
        <v>10</v>
      </c>
      <c r="F209">
        <v>9</v>
      </c>
      <c r="G209">
        <v>1</v>
      </c>
      <c r="H209">
        <v>7</v>
      </c>
      <c r="I209">
        <v>3</v>
      </c>
      <c r="J209">
        <v>0.8</v>
      </c>
      <c r="K209">
        <v>5.7945384979248</v>
      </c>
      <c r="L209">
        <v>1.07413482666016</v>
      </c>
      <c r="M209">
        <v>0.826900482177734</v>
      </c>
      <c r="N209">
        <v>5.91932487487793</v>
      </c>
      <c r="O209">
        <v>7</v>
      </c>
      <c r="P209">
        <v>7</v>
      </c>
      <c r="Q209">
        <v>15</v>
      </c>
      <c r="R209" s="15">
        <v>0.4667</v>
      </c>
      <c r="S209" s="15">
        <f t="shared" si="3"/>
        <v>0.7</v>
      </c>
      <c r="T209">
        <v>3.00533866882324</v>
      </c>
      <c r="U209">
        <v>2.6579282283783</v>
      </c>
      <c r="V209">
        <v>2.70044231414795</v>
      </c>
      <c r="W209">
        <v>0.0425140857696533</v>
      </c>
      <c r="X209">
        <v>0.304896354675293</v>
      </c>
      <c r="Y209">
        <v>0.304896354675293</v>
      </c>
      <c r="Z209">
        <v>0.7</v>
      </c>
      <c r="AA209">
        <v>0.8</v>
      </c>
      <c r="AB209">
        <v>0.533333333333333</v>
      </c>
      <c r="AC209">
        <v>0.64</v>
      </c>
      <c r="AD209">
        <v>0.2</v>
      </c>
      <c r="AE209">
        <v>0.1</v>
      </c>
    </row>
    <row r="210" spans="1:31">
      <c r="A210" s="5">
        <v>208</v>
      </c>
      <c r="B210">
        <v>19</v>
      </c>
      <c r="C210">
        <v>1</v>
      </c>
      <c r="D210">
        <v>10</v>
      </c>
      <c r="E210">
        <v>10</v>
      </c>
      <c r="F210">
        <v>10</v>
      </c>
      <c r="G210">
        <v>0</v>
      </c>
      <c r="H210">
        <v>9</v>
      </c>
      <c r="I210">
        <v>1</v>
      </c>
      <c r="J210">
        <v>0.95</v>
      </c>
      <c r="K210">
        <v>9.6657829284668</v>
      </c>
      <c r="L210">
        <v>1.09473419189453</v>
      </c>
      <c r="M210">
        <v>1.02000617980957</v>
      </c>
      <c r="N210">
        <v>8.77612686157227</v>
      </c>
      <c r="O210">
        <v>8</v>
      </c>
      <c r="P210">
        <v>8</v>
      </c>
      <c r="Q210">
        <v>18</v>
      </c>
      <c r="R210" s="15">
        <v>0.4444</v>
      </c>
      <c r="S210" s="15">
        <f t="shared" si="3"/>
        <v>0.8</v>
      </c>
      <c r="T210">
        <v>3.69164657592773</v>
      </c>
      <c r="U210">
        <v>3.39793086051941</v>
      </c>
      <c r="V210">
        <v>3.31535196304321</v>
      </c>
      <c r="W210">
        <v>0.0825788974761963</v>
      </c>
      <c r="X210">
        <v>0.376294612884521</v>
      </c>
      <c r="Y210">
        <v>0.376294612884521</v>
      </c>
      <c r="Z210">
        <v>0.8</v>
      </c>
      <c r="AA210">
        <v>1</v>
      </c>
      <c r="AB210">
        <v>0.555555555555556</v>
      </c>
      <c r="AC210">
        <v>0.714285714285714</v>
      </c>
      <c r="AD210">
        <v>0</v>
      </c>
      <c r="AE210">
        <v>0.2</v>
      </c>
    </row>
    <row r="211" spans="1:31">
      <c r="A211" s="5">
        <v>209</v>
      </c>
      <c r="B211">
        <v>18</v>
      </c>
      <c r="C211">
        <v>2</v>
      </c>
      <c r="D211">
        <v>10</v>
      </c>
      <c r="E211">
        <v>10</v>
      </c>
      <c r="F211">
        <v>10</v>
      </c>
      <c r="G211">
        <v>0</v>
      </c>
      <c r="H211">
        <v>8</v>
      </c>
      <c r="I211">
        <v>2</v>
      </c>
      <c r="J211">
        <v>0.9</v>
      </c>
      <c r="K211">
        <v>7.41594505310059</v>
      </c>
      <c r="L211">
        <v>1.13733863830566</v>
      </c>
      <c r="M211">
        <v>0.814939498901367</v>
      </c>
      <c r="N211">
        <v>6.23627090454102</v>
      </c>
      <c r="O211">
        <v>6</v>
      </c>
      <c r="P211">
        <v>6</v>
      </c>
      <c r="Q211">
        <v>15</v>
      </c>
      <c r="R211" s="15">
        <v>0.4</v>
      </c>
      <c r="S211" s="15">
        <f t="shared" si="3"/>
        <v>0.6</v>
      </c>
      <c r="T211">
        <v>3.67108345031738</v>
      </c>
      <c r="U211">
        <v>3.3615939617157</v>
      </c>
      <c r="V211">
        <v>3.25683832168579</v>
      </c>
      <c r="W211">
        <v>0.104755640029907</v>
      </c>
      <c r="X211">
        <v>0.414245128631592</v>
      </c>
      <c r="Y211">
        <v>0.414245128631592</v>
      </c>
      <c r="Z211">
        <v>0.6</v>
      </c>
      <c r="AA211">
        <v>0.9</v>
      </c>
      <c r="AB211">
        <v>0.6</v>
      </c>
      <c r="AC211">
        <v>0.72</v>
      </c>
      <c r="AD211">
        <v>0.1</v>
      </c>
      <c r="AE211">
        <v>0.3</v>
      </c>
    </row>
    <row r="212" spans="1:31">
      <c r="A212" s="5">
        <v>210</v>
      </c>
      <c r="B212">
        <v>19</v>
      </c>
      <c r="C212">
        <v>1</v>
      </c>
      <c r="D212">
        <v>10</v>
      </c>
      <c r="E212">
        <v>10</v>
      </c>
      <c r="F212">
        <v>10</v>
      </c>
      <c r="G212">
        <v>0</v>
      </c>
      <c r="H212">
        <v>9</v>
      </c>
      <c r="I212">
        <v>1</v>
      </c>
      <c r="J212">
        <v>0.95</v>
      </c>
      <c r="K212">
        <v>9.86070442199707</v>
      </c>
      <c r="L212">
        <v>0.746892929077148</v>
      </c>
      <c r="M212">
        <v>0.638494491577148</v>
      </c>
      <c r="N212">
        <v>9.04244613647461</v>
      </c>
      <c r="O212">
        <v>8</v>
      </c>
      <c r="P212">
        <v>8</v>
      </c>
      <c r="Q212">
        <v>18</v>
      </c>
      <c r="R212" s="15">
        <v>0.4444</v>
      </c>
      <c r="S212" s="15">
        <f t="shared" si="3"/>
        <v>0.8</v>
      </c>
      <c r="T212">
        <v>3.79890632629394</v>
      </c>
      <c r="U212">
        <v>3.4881284236908</v>
      </c>
      <c r="V212">
        <v>3.40635061264038</v>
      </c>
      <c r="W212">
        <v>0.081777811050415</v>
      </c>
      <c r="X212">
        <v>0.392555713653565</v>
      </c>
      <c r="Y212">
        <v>0.392555713653565</v>
      </c>
      <c r="Z212">
        <v>0.8</v>
      </c>
      <c r="AA212">
        <v>1</v>
      </c>
      <c r="AB212">
        <v>0.555555555555556</v>
      </c>
      <c r="AC212">
        <v>0.714285714285714</v>
      </c>
      <c r="AD212">
        <v>0</v>
      </c>
      <c r="AE212">
        <v>0.2</v>
      </c>
    </row>
    <row r="213" spans="1:31">
      <c r="A213" s="5">
        <v>211</v>
      </c>
      <c r="B213">
        <v>18</v>
      </c>
      <c r="C213">
        <v>2</v>
      </c>
      <c r="D213">
        <v>10</v>
      </c>
      <c r="E213">
        <v>10</v>
      </c>
      <c r="F213">
        <v>10</v>
      </c>
      <c r="G213">
        <v>0</v>
      </c>
      <c r="H213">
        <v>8</v>
      </c>
      <c r="I213">
        <v>2</v>
      </c>
      <c r="J213">
        <v>0.9</v>
      </c>
      <c r="K213">
        <v>7.68403053283691</v>
      </c>
      <c r="L213">
        <v>2.21537208557129</v>
      </c>
      <c r="M213">
        <v>1.90961265563965</v>
      </c>
      <c r="N213">
        <v>5.30702590942383</v>
      </c>
      <c r="O213">
        <v>5</v>
      </c>
      <c r="P213">
        <v>5</v>
      </c>
      <c r="Q213">
        <v>15</v>
      </c>
      <c r="R213" s="15">
        <v>0.3333</v>
      </c>
      <c r="S213" s="15">
        <f t="shared" si="3"/>
        <v>0.5</v>
      </c>
      <c r="T213">
        <v>3.52238845825195</v>
      </c>
      <c r="U213">
        <v>3.29049468040466</v>
      </c>
      <c r="V213">
        <v>3.07876801490784</v>
      </c>
      <c r="W213">
        <v>0.211726665496826</v>
      </c>
      <c r="X213">
        <v>0.443620443344116</v>
      </c>
      <c r="Y213">
        <v>0.443620443344116</v>
      </c>
      <c r="Z213">
        <v>0.5</v>
      </c>
      <c r="AA213">
        <v>1</v>
      </c>
      <c r="AB213">
        <v>0.666666666666667</v>
      </c>
      <c r="AC213">
        <v>0.8</v>
      </c>
      <c r="AD213">
        <v>0</v>
      </c>
      <c r="AE213">
        <v>0.5</v>
      </c>
    </row>
    <row r="214" spans="1:31">
      <c r="A214" s="5">
        <v>212</v>
      </c>
      <c r="B214">
        <v>19</v>
      </c>
      <c r="C214">
        <v>1</v>
      </c>
      <c r="D214">
        <v>10</v>
      </c>
      <c r="E214">
        <v>10</v>
      </c>
      <c r="F214">
        <v>10</v>
      </c>
      <c r="G214">
        <v>0</v>
      </c>
      <c r="H214">
        <v>9</v>
      </c>
      <c r="I214">
        <v>1</v>
      </c>
      <c r="J214">
        <v>0.95</v>
      </c>
      <c r="K214">
        <v>9.30351257324219</v>
      </c>
      <c r="L214">
        <v>1.56141471862793</v>
      </c>
      <c r="M214">
        <v>1.46649742126465</v>
      </c>
      <c r="N214">
        <v>7.65316009521484</v>
      </c>
      <c r="O214">
        <v>4</v>
      </c>
      <c r="P214">
        <v>4</v>
      </c>
      <c r="Q214">
        <v>12</v>
      </c>
      <c r="R214" s="15">
        <v>0.3333</v>
      </c>
      <c r="S214" s="15">
        <f t="shared" si="3"/>
        <v>0.4</v>
      </c>
      <c r="T214">
        <v>3.60354804992676</v>
      </c>
      <c r="U214">
        <v>3.36167764663696</v>
      </c>
      <c r="V214">
        <v>3.22679138183594</v>
      </c>
      <c r="W214">
        <v>0.134886264801025</v>
      </c>
      <c r="X214">
        <v>0.37675666809082</v>
      </c>
      <c r="Y214">
        <v>0.37675666809082</v>
      </c>
      <c r="Z214">
        <v>0.4</v>
      </c>
      <c r="AA214">
        <v>0.8</v>
      </c>
      <c r="AB214">
        <v>0.666666666666667</v>
      </c>
      <c r="AC214">
        <v>0.727272727272727</v>
      </c>
      <c r="AD214">
        <v>0.2</v>
      </c>
      <c r="AE214">
        <v>0.4</v>
      </c>
    </row>
    <row r="215" spans="1:31">
      <c r="A215" s="5">
        <v>213</v>
      </c>
      <c r="B215">
        <v>20</v>
      </c>
      <c r="C215">
        <v>0</v>
      </c>
      <c r="D215">
        <v>10</v>
      </c>
      <c r="E215">
        <v>10</v>
      </c>
      <c r="F215">
        <v>10</v>
      </c>
      <c r="G215">
        <v>0</v>
      </c>
      <c r="H215">
        <v>10</v>
      </c>
      <c r="I215">
        <v>0</v>
      </c>
      <c r="J215">
        <v>1</v>
      </c>
      <c r="K215">
        <v>9999</v>
      </c>
      <c r="L215">
        <v>0.751682281494141</v>
      </c>
      <c r="M215">
        <v>9999</v>
      </c>
      <c r="N215">
        <v>9999</v>
      </c>
      <c r="O215">
        <v>7</v>
      </c>
      <c r="P215">
        <v>7</v>
      </c>
      <c r="Q215">
        <v>16</v>
      </c>
      <c r="R215" s="15">
        <v>0.4375</v>
      </c>
      <c r="S215" s="15">
        <f t="shared" si="3"/>
        <v>0.7</v>
      </c>
      <c r="T215">
        <v>4.63969612121582</v>
      </c>
      <c r="U215">
        <v>4.27875185012817</v>
      </c>
      <c r="V215">
        <v>4.2057294845581</v>
      </c>
      <c r="W215">
        <v>0.0730223655700684</v>
      </c>
      <c r="X215">
        <v>0.433966636657715</v>
      </c>
      <c r="Y215">
        <v>0.433966636657715</v>
      </c>
      <c r="Z215">
        <v>0.7</v>
      </c>
      <c r="AA215">
        <v>0.9</v>
      </c>
      <c r="AB215">
        <v>0.5625</v>
      </c>
      <c r="AC215">
        <v>0.692307692307692</v>
      </c>
      <c r="AD215">
        <v>0.1</v>
      </c>
      <c r="AE215">
        <v>0.2</v>
      </c>
    </row>
    <row r="216" spans="1:31">
      <c r="A216" s="5">
        <v>214</v>
      </c>
      <c r="B216">
        <v>17</v>
      </c>
      <c r="C216">
        <v>3</v>
      </c>
      <c r="D216">
        <v>10</v>
      </c>
      <c r="E216">
        <v>10</v>
      </c>
      <c r="F216">
        <v>10</v>
      </c>
      <c r="G216">
        <v>0</v>
      </c>
      <c r="H216">
        <v>7</v>
      </c>
      <c r="I216">
        <v>3</v>
      </c>
      <c r="J216">
        <v>0.85</v>
      </c>
      <c r="K216">
        <v>6.30545997619629</v>
      </c>
      <c r="L216">
        <v>1.81940078735352</v>
      </c>
      <c r="M216">
        <v>1.30501747131348</v>
      </c>
      <c r="N216">
        <v>4.69405364990234</v>
      </c>
      <c r="O216">
        <v>5</v>
      </c>
      <c r="P216">
        <v>5</v>
      </c>
      <c r="Q216">
        <v>13</v>
      </c>
      <c r="R216" s="15">
        <v>0.3846</v>
      </c>
      <c r="S216" s="15">
        <f t="shared" si="3"/>
        <v>0.5</v>
      </c>
      <c r="T216">
        <v>3.16875076293945</v>
      </c>
      <c r="U216">
        <v>2.91451048851013</v>
      </c>
      <c r="V216">
        <v>2.77915716171265</v>
      </c>
      <c r="W216">
        <v>0.135353326797485</v>
      </c>
      <c r="X216">
        <v>0.389593601226807</v>
      </c>
      <c r="Y216">
        <v>0.389593601226807</v>
      </c>
      <c r="Z216">
        <v>0.5</v>
      </c>
      <c r="AA216">
        <v>0.8</v>
      </c>
      <c r="AB216">
        <v>0.615384615384615</v>
      </c>
      <c r="AC216">
        <v>0.695652173913043</v>
      </c>
      <c r="AD216">
        <v>0.2</v>
      </c>
      <c r="AE216">
        <v>0.3</v>
      </c>
    </row>
    <row r="217" spans="1:31">
      <c r="A217" s="5">
        <v>215</v>
      </c>
      <c r="B217">
        <v>19</v>
      </c>
      <c r="C217">
        <v>1</v>
      </c>
      <c r="D217">
        <v>10</v>
      </c>
      <c r="E217">
        <v>10</v>
      </c>
      <c r="F217">
        <v>10</v>
      </c>
      <c r="G217">
        <v>0</v>
      </c>
      <c r="H217">
        <v>9</v>
      </c>
      <c r="I217">
        <v>1</v>
      </c>
      <c r="J217">
        <v>0.95</v>
      </c>
      <c r="K217">
        <v>8.74632835388184</v>
      </c>
      <c r="L217">
        <v>0.768775939941406</v>
      </c>
      <c r="M217">
        <v>0.811853408813477</v>
      </c>
      <c r="N217">
        <v>9.29471015930176</v>
      </c>
      <c r="O217">
        <v>8</v>
      </c>
      <c r="P217">
        <v>8</v>
      </c>
      <c r="Q217">
        <v>17</v>
      </c>
      <c r="R217" s="15">
        <v>0.4706</v>
      </c>
      <c r="S217" s="15">
        <f t="shared" si="3"/>
        <v>0.8</v>
      </c>
      <c r="T217">
        <v>3.99663925170898</v>
      </c>
      <c r="U217">
        <v>3.62882614135742</v>
      </c>
      <c r="V217">
        <v>3.65308141708374</v>
      </c>
      <c r="W217">
        <v>0.0242552757263184</v>
      </c>
      <c r="X217">
        <v>0.343557834625244</v>
      </c>
      <c r="Y217">
        <v>0.343557834625244</v>
      </c>
      <c r="Z217">
        <v>0.8</v>
      </c>
      <c r="AA217">
        <v>0.9</v>
      </c>
      <c r="AB217">
        <v>0.529411764705882</v>
      </c>
      <c r="AC217">
        <v>0.666666666666667</v>
      </c>
      <c r="AD217">
        <v>0.1</v>
      </c>
      <c r="AE217">
        <v>0.1</v>
      </c>
    </row>
    <row r="218" spans="1:31">
      <c r="A218" s="5">
        <v>216</v>
      </c>
      <c r="B218">
        <v>18</v>
      </c>
      <c r="C218">
        <v>2</v>
      </c>
      <c r="D218">
        <v>10</v>
      </c>
      <c r="E218">
        <v>10</v>
      </c>
      <c r="F218">
        <v>9</v>
      </c>
      <c r="G218">
        <v>1</v>
      </c>
      <c r="H218">
        <v>9</v>
      </c>
      <c r="I218">
        <v>1</v>
      </c>
      <c r="J218">
        <v>0.9</v>
      </c>
      <c r="K218">
        <v>10.3514099121094</v>
      </c>
      <c r="L218">
        <v>1.22949409484863</v>
      </c>
      <c r="M218">
        <v>1.07977104187012</v>
      </c>
      <c r="N218">
        <v>8.63826370239258</v>
      </c>
      <c r="O218">
        <v>7</v>
      </c>
      <c r="P218">
        <v>7</v>
      </c>
      <c r="Q218">
        <v>16</v>
      </c>
      <c r="R218" s="15">
        <v>0.4375</v>
      </c>
      <c r="S218" s="15">
        <f t="shared" si="3"/>
        <v>0.7</v>
      </c>
      <c r="T218">
        <v>4.06588554382324</v>
      </c>
      <c r="U218">
        <v>3.74428725242615</v>
      </c>
      <c r="V218">
        <v>3.66696810722351</v>
      </c>
      <c r="W218">
        <v>0.0773191452026367</v>
      </c>
      <c r="X218">
        <v>0.398917436599731</v>
      </c>
      <c r="Y218">
        <v>0.398917436599731</v>
      </c>
      <c r="Z218">
        <v>0.7</v>
      </c>
      <c r="AA218">
        <v>0.9</v>
      </c>
      <c r="AB218">
        <v>0.5625</v>
      </c>
      <c r="AC218">
        <v>0.692307692307692</v>
      </c>
      <c r="AD218">
        <v>0.1</v>
      </c>
      <c r="AE218">
        <v>0.2</v>
      </c>
    </row>
    <row r="219" spans="1:31">
      <c r="A219" s="5">
        <v>217</v>
      </c>
      <c r="B219">
        <v>19</v>
      </c>
      <c r="C219">
        <v>1</v>
      </c>
      <c r="D219">
        <v>10</v>
      </c>
      <c r="E219">
        <v>10</v>
      </c>
      <c r="F219">
        <v>10</v>
      </c>
      <c r="G219">
        <v>0</v>
      </c>
      <c r="H219">
        <v>9</v>
      </c>
      <c r="I219">
        <v>1</v>
      </c>
      <c r="J219">
        <v>0.95</v>
      </c>
      <c r="K219">
        <v>10.0920867919922</v>
      </c>
      <c r="L219">
        <v>0.861143112182617</v>
      </c>
      <c r="M219">
        <v>0.723855972290039</v>
      </c>
      <c r="N219">
        <v>8.88371086120605</v>
      </c>
      <c r="O219">
        <v>6</v>
      </c>
      <c r="P219">
        <v>6</v>
      </c>
      <c r="Q219">
        <v>15</v>
      </c>
      <c r="R219" s="15">
        <v>0.4</v>
      </c>
      <c r="S219" s="15">
        <f t="shared" si="3"/>
        <v>0.6</v>
      </c>
      <c r="T219">
        <v>4.04324340820312</v>
      </c>
      <c r="U219">
        <v>3.72802567481995</v>
      </c>
      <c r="V219">
        <v>3.61562538146973</v>
      </c>
      <c r="W219">
        <v>0.11240029335022</v>
      </c>
      <c r="X219">
        <v>0.427618026733398</v>
      </c>
      <c r="Y219">
        <v>0.427618026733398</v>
      </c>
      <c r="Z219">
        <v>0.6</v>
      </c>
      <c r="AA219">
        <v>0.9</v>
      </c>
      <c r="AB219">
        <v>0.6</v>
      </c>
      <c r="AC219">
        <v>0.72</v>
      </c>
      <c r="AD219">
        <v>0.1</v>
      </c>
      <c r="AE219">
        <v>0.3</v>
      </c>
    </row>
    <row r="220" spans="1:31">
      <c r="A220" s="5">
        <v>218</v>
      </c>
      <c r="B220">
        <v>14</v>
      </c>
      <c r="C220">
        <v>6</v>
      </c>
      <c r="D220">
        <v>10</v>
      </c>
      <c r="E220">
        <v>10</v>
      </c>
      <c r="F220">
        <v>10</v>
      </c>
      <c r="G220">
        <v>0</v>
      </c>
      <c r="H220">
        <v>4</v>
      </c>
      <c r="I220">
        <v>6</v>
      </c>
      <c r="J220">
        <v>0.7</v>
      </c>
      <c r="K220">
        <v>5.94465255737305</v>
      </c>
      <c r="L220">
        <v>3.01742553710937</v>
      </c>
      <c r="M220">
        <v>1.45475387573242</v>
      </c>
      <c r="N220">
        <v>4.71360969543457</v>
      </c>
      <c r="O220">
        <v>2</v>
      </c>
      <c r="P220">
        <v>2</v>
      </c>
      <c r="Q220">
        <v>10</v>
      </c>
      <c r="R220" s="15">
        <v>0.2</v>
      </c>
      <c r="S220" s="15">
        <f t="shared" si="3"/>
        <v>0.2</v>
      </c>
      <c r="T220">
        <v>2.68185234069824</v>
      </c>
      <c r="U220">
        <v>2.38678312301636</v>
      </c>
      <c r="V220">
        <v>2.26810193061829</v>
      </c>
      <c r="W220">
        <v>0.118681192398071</v>
      </c>
      <c r="X220">
        <v>0.413750410079956</v>
      </c>
      <c r="Y220">
        <v>0.413750410079956</v>
      </c>
      <c r="Z220">
        <v>0.2</v>
      </c>
      <c r="AA220">
        <v>0.8</v>
      </c>
      <c r="AB220">
        <v>0.8</v>
      </c>
      <c r="AC220">
        <v>0.8</v>
      </c>
      <c r="AD220">
        <v>0.2</v>
      </c>
      <c r="AE220">
        <v>0.6</v>
      </c>
    </row>
    <row r="221" spans="1:31">
      <c r="A221" s="5">
        <v>219</v>
      </c>
      <c r="B221">
        <v>18</v>
      </c>
      <c r="C221">
        <v>2</v>
      </c>
      <c r="D221">
        <v>10</v>
      </c>
      <c r="E221">
        <v>10</v>
      </c>
      <c r="F221">
        <v>10</v>
      </c>
      <c r="G221">
        <v>0</v>
      </c>
      <c r="H221">
        <v>8</v>
      </c>
      <c r="I221">
        <v>2</v>
      </c>
      <c r="J221">
        <v>0.9</v>
      </c>
      <c r="K221">
        <v>6.68032073974609</v>
      </c>
      <c r="L221">
        <v>0.767223358154297</v>
      </c>
      <c r="M221">
        <v>0.598949432373047</v>
      </c>
      <c r="N221">
        <v>6.55000495910645</v>
      </c>
      <c r="O221">
        <v>8</v>
      </c>
      <c r="P221">
        <v>8</v>
      </c>
      <c r="Q221">
        <v>18</v>
      </c>
      <c r="R221" s="15">
        <v>0.4444</v>
      </c>
      <c r="S221" s="15">
        <f t="shared" si="3"/>
        <v>0.8</v>
      </c>
      <c r="T221">
        <v>3.47293281555176</v>
      </c>
      <c r="U221">
        <v>3.13698434829712</v>
      </c>
      <c r="V221">
        <v>3.12012815475464</v>
      </c>
      <c r="W221">
        <v>0.0168561935424805</v>
      </c>
      <c r="X221">
        <v>0.352804660797119</v>
      </c>
      <c r="Y221">
        <v>0.352804660797119</v>
      </c>
      <c r="Z221">
        <v>0.8</v>
      </c>
      <c r="AA221">
        <v>1</v>
      </c>
      <c r="AB221">
        <v>0.555555555555556</v>
      </c>
      <c r="AC221">
        <v>0.714285714285714</v>
      </c>
      <c r="AD221">
        <v>0</v>
      </c>
      <c r="AE221">
        <v>0.2</v>
      </c>
    </row>
    <row r="222" spans="1:31">
      <c r="A222" s="5">
        <v>220</v>
      </c>
      <c r="B222">
        <v>19</v>
      </c>
      <c r="C222">
        <v>1</v>
      </c>
      <c r="D222">
        <v>10</v>
      </c>
      <c r="E222">
        <v>10</v>
      </c>
      <c r="F222">
        <v>10</v>
      </c>
      <c r="G222">
        <v>0</v>
      </c>
      <c r="H222">
        <v>9</v>
      </c>
      <c r="I222">
        <v>1</v>
      </c>
      <c r="J222">
        <v>0.95</v>
      </c>
      <c r="K222">
        <v>9.59733200073242</v>
      </c>
      <c r="L222">
        <v>0.765081405639648</v>
      </c>
      <c r="M222">
        <v>0.675031661987305</v>
      </c>
      <c r="N222">
        <v>8.91310501098633</v>
      </c>
      <c r="O222">
        <v>5</v>
      </c>
      <c r="P222">
        <v>5</v>
      </c>
      <c r="Q222">
        <v>12</v>
      </c>
      <c r="R222" s="15">
        <v>0.4167</v>
      </c>
      <c r="S222" s="15">
        <f t="shared" si="3"/>
        <v>0.5</v>
      </c>
      <c r="T222">
        <v>3.69941139221191</v>
      </c>
      <c r="U222">
        <v>3.39212918281555</v>
      </c>
      <c r="V222">
        <v>3.32952618598938</v>
      </c>
      <c r="W222">
        <v>0.0626029968261719</v>
      </c>
      <c r="X222">
        <v>0.369885206222534</v>
      </c>
      <c r="Y222">
        <v>0.369885206222534</v>
      </c>
      <c r="Z222">
        <v>0.5</v>
      </c>
      <c r="AA222">
        <v>0.7</v>
      </c>
      <c r="AB222">
        <v>0.583333333333333</v>
      </c>
      <c r="AC222">
        <v>0.636363636363636</v>
      </c>
      <c r="AD222">
        <v>0.3</v>
      </c>
      <c r="AE222">
        <v>0.2</v>
      </c>
    </row>
    <row r="223" spans="1:31">
      <c r="A223" s="5">
        <v>221</v>
      </c>
      <c r="B223">
        <v>18</v>
      </c>
      <c r="C223">
        <v>2</v>
      </c>
      <c r="D223">
        <v>10</v>
      </c>
      <c r="E223">
        <v>10</v>
      </c>
      <c r="F223">
        <v>9</v>
      </c>
      <c r="G223">
        <v>1</v>
      </c>
      <c r="H223">
        <v>9</v>
      </c>
      <c r="I223">
        <v>1</v>
      </c>
      <c r="J223">
        <v>0.9</v>
      </c>
      <c r="K223">
        <v>7.8918399810791</v>
      </c>
      <c r="L223">
        <v>0.74946403503418</v>
      </c>
      <c r="M223">
        <v>0.727626800537109</v>
      </c>
      <c r="N223">
        <v>7.71759033203125</v>
      </c>
      <c r="O223">
        <v>9</v>
      </c>
      <c r="P223">
        <v>9</v>
      </c>
      <c r="Q223">
        <v>18</v>
      </c>
      <c r="R223" s="15">
        <v>0.5</v>
      </c>
      <c r="S223" s="15">
        <f t="shared" si="3"/>
        <v>0.9</v>
      </c>
      <c r="T223">
        <v>3.04504013061523</v>
      </c>
      <c r="U223">
        <v>2.78569149971008</v>
      </c>
      <c r="V223">
        <v>2.8058876991272</v>
      </c>
      <c r="W223">
        <v>0.0201961994171143</v>
      </c>
      <c r="X223">
        <v>0.239152431488037</v>
      </c>
      <c r="Y223">
        <v>0.239152431488037</v>
      </c>
      <c r="Z223">
        <v>0.9</v>
      </c>
      <c r="AA223">
        <v>0.9</v>
      </c>
      <c r="AB223">
        <v>0.5</v>
      </c>
      <c r="AC223">
        <v>0.642857142857143</v>
      </c>
      <c r="AD223">
        <v>0.1</v>
      </c>
      <c r="AE223">
        <v>0</v>
      </c>
    </row>
    <row r="224" spans="1:31">
      <c r="A224" s="5">
        <v>222</v>
      </c>
      <c r="B224">
        <v>17</v>
      </c>
      <c r="C224">
        <v>3</v>
      </c>
      <c r="D224">
        <v>10</v>
      </c>
      <c r="E224">
        <v>10</v>
      </c>
      <c r="F224">
        <v>10</v>
      </c>
      <c r="G224">
        <v>0</v>
      </c>
      <c r="H224">
        <v>7</v>
      </c>
      <c r="I224">
        <v>3</v>
      </c>
      <c r="J224">
        <v>0.85</v>
      </c>
      <c r="K224">
        <v>6.98605537414551</v>
      </c>
      <c r="L224">
        <v>1.72116661071777</v>
      </c>
      <c r="M224">
        <v>1.06689262390137</v>
      </c>
      <c r="N224">
        <v>5.3403377532959</v>
      </c>
      <c r="O224">
        <v>6</v>
      </c>
      <c r="P224">
        <v>6</v>
      </c>
      <c r="Q224">
        <v>16</v>
      </c>
      <c r="R224" s="15">
        <v>0.375</v>
      </c>
      <c r="S224" s="15">
        <f t="shared" si="3"/>
        <v>0.6</v>
      </c>
      <c r="T224">
        <v>3.34921264648437</v>
      </c>
      <c r="U224">
        <v>3.06262898445129</v>
      </c>
      <c r="V224">
        <v>2.91971254348755</v>
      </c>
      <c r="W224">
        <v>0.142916440963745</v>
      </c>
      <c r="X224">
        <v>0.429500102996826</v>
      </c>
      <c r="Y224">
        <v>0.429500102996826</v>
      </c>
      <c r="Z224">
        <v>0.6</v>
      </c>
      <c r="AA224">
        <v>1</v>
      </c>
      <c r="AB224">
        <v>0.625</v>
      </c>
      <c r="AC224">
        <v>0.769230769230769</v>
      </c>
      <c r="AD224">
        <v>0</v>
      </c>
      <c r="AE224">
        <v>0.4</v>
      </c>
    </row>
    <row r="225" spans="1:31">
      <c r="A225" s="5">
        <v>223</v>
      </c>
      <c r="B225">
        <v>15</v>
      </c>
      <c r="C225">
        <v>5</v>
      </c>
      <c r="D225">
        <v>10</v>
      </c>
      <c r="E225">
        <v>10</v>
      </c>
      <c r="F225">
        <v>9</v>
      </c>
      <c r="G225">
        <v>1</v>
      </c>
      <c r="H225">
        <v>6</v>
      </c>
      <c r="I225">
        <v>4</v>
      </c>
      <c r="J225">
        <v>0.75</v>
      </c>
      <c r="K225">
        <v>5.68723106384277</v>
      </c>
      <c r="L225">
        <v>1.18531227111816</v>
      </c>
      <c r="M225">
        <v>0.736322402954102</v>
      </c>
      <c r="N225">
        <v>6.38072395324707</v>
      </c>
      <c r="O225">
        <v>6</v>
      </c>
      <c r="P225">
        <v>6</v>
      </c>
      <c r="Q225">
        <v>14</v>
      </c>
      <c r="R225" s="15">
        <v>0.4286</v>
      </c>
      <c r="S225" s="15">
        <f t="shared" si="3"/>
        <v>0.6</v>
      </c>
      <c r="T225">
        <v>3.14243507385254</v>
      </c>
      <c r="U225">
        <v>2.74427032470703</v>
      </c>
      <c r="V225">
        <v>2.82113647460937</v>
      </c>
      <c r="W225">
        <v>0.0768661499023437</v>
      </c>
      <c r="X225">
        <v>0.321298599243164</v>
      </c>
      <c r="Y225">
        <v>0.321298599243164</v>
      </c>
      <c r="Z225">
        <v>0.6</v>
      </c>
      <c r="AA225">
        <v>0.8</v>
      </c>
      <c r="AB225">
        <v>0.571428571428571</v>
      </c>
      <c r="AC225">
        <v>0.666666666666667</v>
      </c>
      <c r="AD225">
        <v>0.2</v>
      </c>
      <c r="AE225">
        <v>0.2</v>
      </c>
    </row>
    <row r="226" spans="1:31">
      <c r="A226" s="5">
        <v>224</v>
      </c>
      <c r="B226">
        <v>17</v>
      </c>
      <c r="C226">
        <v>3</v>
      </c>
      <c r="D226">
        <v>10</v>
      </c>
      <c r="E226">
        <v>10</v>
      </c>
      <c r="F226">
        <v>10</v>
      </c>
      <c r="G226">
        <v>0</v>
      </c>
      <c r="H226">
        <v>7</v>
      </c>
      <c r="I226">
        <v>3</v>
      </c>
      <c r="J226">
        <v>0.85</v>
      </c>
      <c r="K226">
        <v>7.56415748596191</v>
      </c>
      <c r="L226">
        <v>2.41218948364258</v>
      </c>
      <c r="M226">
        <v>1.77291297912598</v>
      </c>
      <c r="N226">
        <v>5.22904396057129</v>
      </c>
      <c r="O226">
        <v>5</v>
      </c>
      <c r="P226">
        <v>5</v>
      </c>
      <c r="Q226">
        <v>15</v>
      </c>
      <c r="R226" s="15">
        <v>0.3333</v>
      </c>
      <c r="S226" s="15">
        <f t="shared" si="3"/>
        <v>0.5</v>
      </c>
      <c r="T226">
        <v>3.36544227600098</v>
      </c>
      <c r="U226">
        <v>3.10840082168579</v>
      </c>
      <c r="V226">
        <v>2.89882659912109</v>
      </c>
      <c r="W226">
        <v>0.209574222564697</v>
      </c>
      <c r="X226">
        <v>0.466615676879883</v>
      </c>
      <c r="Y226">
        <v>0.466615676879883</v>
      </c>
      <c r="Z226">
        <v>0.5</v>
      </c>
      <c r="AA226">
        <v>1</v>
      </c>
      <c r="AB226">
        <v>0.666666666666667</v>
      </c>
      <c r="AC226">
        <v>0.8</v>
      </c>
      <c r="AD226">
        <v>0</v>
      </c>
      <c r="AE226">
        <v>0.5</v>
      </c>
    </row>
    <row r="227" spans="1:31">
      <c r="A227" s="5">
        <v>225</v>
      </c>
      <c r="B227">
        <v>17</v>
      </c>
      <c r="C227">
        <v>3</v>
      </c>
      <c r="D227">
        <v>10</v>
      </c>
      <c r="E227">
        <v>10</v>
      </c>
      <c r="F227">
        <v>9</v>
      </c>
      <c r="G227">
        <v>1</v>
      </c>
      <c r="H227">
        <v>8</v>
      </c>
      <c r="I227">
        <v>2</v>
      </c>
      <c r="J227">
        <v>0.85</v>
      </c>
      <c r="K227">
        <v>7.71554183959961</v>
      </c>
      <c r="L227">
        <v>1.04880714416504</v>
      </c>
      <c r="M227">
        <v>0.713251113891602</v>
      </c>
      <c r="N227">
        <v>6.65564155578613</v>
      </c>
      <c r="O227">
        <v>7</v>
      </c>
      <c r="P227">
        <v>7</v>
      </c>
      <c r="Q227">
        <v>16</v>
      </c>
      <c r="R227" s="15">
        <v>0.4375</v>
      </c>
      <c r="S227" s="15">
        <f t="shared" si="3"/>
        <v>0.7</v>
      </c>
      <c r="T227">
        <v>3.21542549133301</v>
      </c>
      <c r="U227">
        <v>2.92124319076538</v>
      </c>
      <c r="V227">
        <v>2.91168355941772</v>
      </c>
      <c r="W227">
        <v>0.00955963134765625</v>
      </c>
      <c r="X227">
        <v>0.303741931915283</v>
      </c>
      <c r="Y227">
        <v>0.303741931915283</v>
      </c>
      <c r="Z227">
        <v>0.7</v>
      </c>
      <c r="AA227">
        <v>0.9</v>
      </c>
      <c r="AB227">
        <v>0.5625</v>
      </c>
      <c r="AC227">
        <v>0.692307692307692</v>
      </c>
      <c r="AD227">
        <v>0.1</v>
      </c>
      <c r="AE227">
        <v>0.2</v>
      </c>
    </row>
    <row r="228" spans="1:31">
      <c r="A228" s="5">
        <v>226</v>
      </c>
      <c r="B228">
        <v>17</v>
      </c>
      <c r="C228">
        <v>3</v>
      </c>
      <c r="D228">
        <v>10</v>
      </c>
      <c r="E228">
        <v>10</v>
      </c>
      <c r="F228">
        <v>10</v>
      </c>
      <c r="G228">
        <v>0</v>
      </c>
      <c r="H228">
        <v>7</v>
      </c>
      <c r="I228">
        <v>3</v>
      </c>
      <c r="J228">
        <v>0.85</v>
      </c>
      <c r="K228">
        <v>6.30370903015137</v>
      </c>
      <c r="L228">
        <v>1.27000999450684</v>
      </c>
      <c r="M228">
        <v>1.00218772888184</v>
      </c>
      <c r="N228">
        <v>6.29825973510742</v>
      </c>
      <c r="O228">
        <v>7</v>
      </c>
      <c r="P228">
        <v>7</v>
      </c>
      <c r="Q228">
        <v>17</v>
      </c>
      <c r="R228" s="15">
        <v>0.4118</v>
      </c>
      <c r="S228" s="15">
        <f t="shared" si="3"/>
        <v>0.7</v>
      </c>
      <c r="T228">
        <v>3.48395156860352</v>
      </c>
      <c r="U228">
        <v>3.09846258163452</v>
      </c>
      <c r="V228">
        <v>3.09269952774048</v>
      </c>
      <c r="W228">
        <v>0.00576305389404297</v>
      </c>
      <c r="X228">
        <v>0.391252040863037</v>
      </c>
      <c r="Y228">
        <v>0.391252040863037</v>
      </c>
      <c r="Z228">
        <v>0.7</v>
      </c>
      <c r="AA228">
        <v>1</v>
      </c>
      <c r="AB228">
        <v>0.588235294117647</v>
      </c>
      <c r="AC228">
        <v>0.740740740740741</v>
      </c>
      <c r="AD228">
        <v>0</v>
      </c>
      <c r="AE228">
        <v>0.3</v>
      </c>
    </row>
    <row r="229" spans="1:31">
      <c r="A229" s="5">
        <v>227</v>
      </c>
      <c r="B229">
        <v>18</v>
      </c>
      <c r="C229">
        <v>2</v>
      </c>
      <c r="D229">
        <v>10</v>
      </c>
      <c r="E229">
        <v>10</v>
      </c>
      <c r="F229">
        <v>10</v>
      </c>
      <c r="G229">
        <v>0</v>
      </c>
      <c r="H229">
        <v>8</v>
      </c>
      <c r="I229">
        <v>2</v>
      </c>
      <c r="J229">
        <v>0.9</v>
      </c>
      <c r="K229">
        <v>7.40468406677246</v>
      </c>
      <c r="L229">
        <v>1.07076263427734</v>
      </c>
      <c r="M229">
        <v>0.720193862915039</v>
      </c>
      <c r="N229">
        <v>6.1645565032959</v>
      </c>
      <c r="O229">
        <v>5</v>
      </c>
      <c r="P229">
        <v>5</v>
      </c>
      <c r="Q229">
        <v>13</v>
      </c>
      <c r="R229" s="15">
        <v>0.3846</v>
      </c>
      <c r="S229" s="15">
        <f t="shared" si="3"/>
        <v>0.5</v>
      </c>
      <c r="T229">
        <v>3.90688896179199</v>
      </c>
      <c r="U229">
        <v>3.57749581336975</v>
      </c>
      <c r="V229">
        <v>3.47445344924927</v>
      </c>
      <c r="W229">
        <v>0.103042364120483</v>
      </c>
      <c r="X229">
        <v>0.432435512542725</v>
      </c>
      <c r="Y229">
        <v>0.432435512542725</v>
      </c>
      <c r="Z229">
        <v>0.5</v>
      </c>
      <c r="AA229">
        <v>0.8</v>
      </c>
      <c r="AB229">
        <v>0.615384615384615</v>
      </c>
      <c r="AC229">
        <v>0.695652173913043</v>
      </c>
      <c r="AD229">
        <v>0.2</v>
      </c>
      <c r="AE229">
        <v>0.3</v>
      </c>
    </row>
    <row r="230" spans="1:31">
      <c r="A230" s="5">
        <v>228</v>
      </c>
      <c r="B230">
        <v>17</v>
      </c>
      <c r="C230">
        <v>3</v>
      </c>
      <c r="D230">
        <v>10</v>
      </c>
      <c r="E230">
        <v>10</v>
      </c>
      <c r="F230">
        <v>10</v>
      </c>
      <c r="G230">
        <v>0</v>
      </c>
      <c r="H230">
        <v>7</v>
      </c>
      <c r="I230">
        <v>3</v>
      </c>
      <c r="J230">
        <v>0.85</v>
      </c>
      <c r="K230">
        <v>5.90262222290039</v>
      </c>
      <c r="L230">
        <v>0.83843994140625</v>
      </c>
      <c r="M230">
        <v>0.551471710205078</v>
      </c>
      <c r="N230">
        <v>6.27799224853516</v>
      </c>
      <c r="O230">
        <v>7</v>
      </c>
      <c r="P230">
        <v>7</v>
      </c>
      <c r="Q230">
        <v>16</v>
      </c>
      <c r="R230" s="15">
        <v>0.4375</v>
      </c>
      <c r="S230" s="15">
        <f t="shared" si="3"/>
        <v>0.7</v>
      </c>
      <c r="T230">
        <v>3.56775093078613</v>
      </c>
      <c r="U230">
        <v>3.16009545326233</v>
      </c>
      <c r="V230">
        <v>3.18428611755371</v>
      </c>
      <c r="W230">
        <v>0.0241906642913818</v>
      </c>
      <c r="X230">
        <v>0.383464813232422</v>
      </c>
      <c r="Y230">
        <v>0.383464813232422</v>
      </c>
      <c r="Z230">
        <v>0.7</v>
      </c>
      <c r="AA230">
        <v>0.9</v>
      </c>
      <c r="AB230">
        <v>0.5625</v>
      </c>
      <c r="AC230">
        <v>0.692307692307692</v>
      </c>
      <c r="AD230">
        <v>0.1</v>
      </c>
      <c r="AE230">
        <v>0.2</v>
      </c>
    </row>
    <row r="231" spans="1:31">
      <c r="A231" s="5">
        <v>229</v>
      </c>
      <c r="B231">
        <v>19</v>
      </c>
      <c r="C231">
        <v>1</v>
      </c>
      <c r="D231">
        <v>10</v>
      </c>
      <c r="E231">
        <v>10</v>
      </c>
      <c r="F231">
        <v>10</v>
      </c>
      <c r="G231">
        <v>0</v>
      </c>
      <c r="H231">
        <v>9</v>
      </c>
      <c r="I231">
        <v>1</v>
      </c>
      <c r="J231">
        <v>0.95</v>
      </c>
      <c r="K231">
        <v>9.84768295288086</v>
      </c>
      <c r="L231">
        <v>0.546676635742187</v>
      </c>
      <c r="M231">
        <v>0.46795654296875</v>
      </c>
      <c r="N231">
        <v>9.54726791381836</v>
      </c>
      <c r="O231">
        <v>8</v>
      </c>
      <c r="P231">
        <v>8</v>
      </c>
      <c r="Q231">
        <v>18</v>
      </c>
      <c r="R231" s="15">
        <v>0.4444</v>
      </c>
      <c r="S231" s="15">
        <f t="shared" si="3"/>
        <v>0.8</v>
      </c>
      <c r="T231">
        <v>4.21918487548828</v>
      </c>
      <c r="U231">
        <v>3.84386992454529</v>
      </c>
      <c r="V231">
        <v>3.82370638847351</v>
      </c>
      <c r="W231">
        <v>0.0201635360717773</v>
      </c>
      <c r="X231">
        <v>0.395478487014771</v>
      </c>
      <c r="Y231">
        <v>0.395478487014771</v>
      </c>
      <c r="Z231">
        <v>0.8</v>
      </c>
      <c r="AA231">
        <v>1</v>
      </c>
      <c r="AB231">
        <v>0.555555555555556</v>
      </c>
      <c r="AC231">
        <v>0.714285714285714</v>
      </c>
      <c r="AD231">
        <v>0</v>
      </c>
      <c r="AE231">
        <v>0.2</v>
      </c>
    </row>
    <row r="232" spans="1:31">
      <c r="A232" s="5">
        <v>230</v>
      </c>
      <c r="B232">
        <v>19</v>
      </c>
      <c r="C232">
        <v>1</v>
      </c>
      <c r="D232">
        <v>10</v>
      </c>
      <c r="E232">
        <v>10</v>
      </c>
      <c r="F232">
        <v>10</v>
      </c>
      <c r="G232">
        <v>0</v>
      </c>
      <c r="H232">
        <v>9</v>
      </c>
      <c r="I232">
        <v>1</v>
      </c>
      <c r="J232">
        <v>0.95</v>
      </c>
      <c r="K232">
        <v>9.30318069458008</v>
      </c>
      <c r="L232">
        <v>0.476203918457031</v>
      </c>
      <c r="M232">
        <v>0.422689437866211</v>
      </c>
      <c r="N232">
        <v>9.27261924743652</v>
      </c>
      <c r="O232">
        <v>8</v>
      </c>
      <c r="P232">
        <v>8</v>
      </c>
      <c r="Q232">
        <v>17</v>
      </c>
      <c r="R232" s="15">
        <v>0.4706</v>
      </c>
      <c r="S232" s="15">
        <f t="shared" si="3"/>
        <v>0.8</v>
      </c>
      <c r="T232">
        <v>3.91389274597168</v>
      </c>
      <c r="U232">
        <v>3.55402135848999</v>
      </c>
      <c r="V232">
        <v>3.55066561698914</v>
      </c>
      <c r="W232">
        <v>0.00335574150085449</v>
      </c>
      <c r="X232">
        <v>0.363227128982544</v>
      </c>
      <c r="Y232">
        <v>0.363227128982544</v>
      </c>
      <c r="Z232">
        <v>0.8</v>
      </c>
      <c r="AA232">
        <v>0.9</v>
      </c>
      <c r="AB232">
        <v>0.529411764705882</v>
      </c>
      <c r="AC232">
        <v>0.666666666666667</v>
      </c>
      <c r="AD232">
        <v>0.1</v>
      </c>
      <c r="AE232">
        <v>0.1</v>
      </c>
    </row>
    <row r="233" spans="1:31">
      <c r="A233" s="5">
        <v>231</v>
      </c>
      <c r="B233">
        <v>17</v>
      </c>
      <c r="C233">
        <v>3</v>
      </c>
      <c r="D233">
        <v>10</v>
      </c>
      <c r="E233">
        <v>10</v>
      </c>
      <c r="F233">
        <v>9</v>
      </c>
      <c r="G233">
        <v>1</v>
      </c>
      <c r="H233">
        <v>8</v>
      </c>
      <c r="I233">
        <v>2</v>
      </c>
      <c r="J233">
        <v>0.85</v>
      </c>
      <c r="K233">
        <v>7.85017585754395</v>
      </c>
      <c r="L233">
        <v>1.06497764587402</v>
      </c>
      <c r="M233">
        <v>0.754945755004883</v>
      </c>
      <c r="N233">
        <v>6.93133163452148</v>
      </c>
      <c r="O233">
        <v>6</v>
      </c>
      <c r="P233">
        <v>6</v>
      </c>
      <c r="Q233">
        <v>15</v>
      </c>
      <c r="R233" s="15">
        <v>0.4</v>
      </c>
      <c r="S233" s="15">
        <f t="shared" si="3"/>
        <v>0.6</v>
      </c>
      <c r="T233">
        <v>3.3604736328125</v>
      </c>
      <c r="U233">
        <v>3.01516366004944</v>
      </c>
      <c r="V233">
        <v>3.01194429397583</v>
      </c>
      <c r="W233">
        <v>0.0032193660736084</v>
      </c>
      <c r="X233">
        <v>0.34852933883667</v>
      </c>
      <c r="Y233">
        <v>0.34852933883667</v>
      </c>
      <c r="Z233">
        <v>0.6</v>
      </c>
      <c r="AA233">
        <v>0.9</v>
      </c>
      <c r="AB233">
        <v>0.6</v>
      </c>
      <c r="AC233">
        <v>0.72</v>
      </c>
      <c r="AD233">
        <v>0.1</v>
      </c>
      <c r="AE233">
        <v>0.3</v>
      </c>
    </row>
    <row r="234" spans="1:31">
      <c r="A234" s="5">
        <v>232</v>
      </c>
      <c r="B234">
        <v>19</v>
      </c>
      <c r="C234">
        <v>1</v>
      </c>
      <c r="D234">
        <v>10</v>
      </c>
      <c r="E234">
        <v>10</v>
      </c>
      <c r="F234">
        <v>10</v>
      </c>
      <c r="G234">
        <v>0</v>
      </c>
      <c r="H234">
        <v>9</v>
      </c>
      <c r="I234">
        <v>1</v>
      </c>
      <c r="J234">
        <v>0.95</v>
      </c>
      <c r="K234">
        <v>9.98714828491211</v>
      </c>
      <c r="L234">
        <v>0.462333679199219</v>
      </c>
      <c r="M234">
        <v>0.440597534179687</v>
      </c>
      <c r="N234">
        <v>10.3657836914062</v>
      </c>
      <c r="O234">
        <v>9</v>
      </c>
      <c r="P234">
        <v>9</v>
      </c>
      <c r="Q234">
        <v>19</v>
      </c>
      <c r="R234" s="15">
        <v>0.4737</v>
      </c>
      <c r="S234" s="15">
        <f t="shared" si="3"/>
        <v>0.9</v>
      </c>
      <c r="T234">
        <v>4.47909736633301</v>
      </c>
      <c r="U234">
        <v>4.03401613235474</v>
      </c>
      <c r="V234">
        <v>4.06410217285156</v>
      </c>
      <c r="W234">
        <v>0.0300860404968262</v>
      </c>
      <c r="X234">
        <v>0.414995193481445</v>
      </c>
      <c r="Y234">
        <v>0.414995193481445</v>
      </c>
      <c r="Z234">
        <v>0.9</v>
      </c>
      <c r="AA234">
        <v>1</v>
      </c>
      <c r="AB234">
        <v>0.526315789473684</v>
      </c>
      <c r="AC234">
        <v>0.689655172413793</v>
      </c>
      <c r="AD234">
        <v>0</v>
      </c>
      <c r="AE234">
        <v>0.1</v>
      </c>
    </row>
    <row r="235" spans="1:31">
      <c r="A235" s="5">
        <v>233</v>
      </c>
      <c r="B235">
        <v>20</v>
      </c>
      <c r="C235">
        <v>0</v>
      </c>
      <c r="D235">
        <v>10</v>
      </c>
      <c r="E235">
        <v>10</v>
      </c>
      <c r="F235">
        <v>10</v>
      </c>
      <c r="G235">
        <v>0</v>
      </c>
      <c r="H235">
        <v>10</v>
      </c>
      <c r="I235">
        <v>0</v>
      </c>
      <c r="J235">
        <v>1</v>
      </c>
      <c r="K235">
        <v>9999</v>
      </c>
      <c r="L235">
        <v>0.672918319702148</v>
      </c>
      <c r="M235">
        <v>9999</v>
      </c>
      <c r="N235">
        <v>9999</v>
      </c>
      <c r="O235">
        <v>9</v>
      </c>
      <c r="P235">
        <v>9</v>
      </c>
      <c r="Q235">
        <v>17</v>
      </c>
      <c r="R235" s="15">
        <v>0.5294</v>
      </c>
      <c r="S235" s="15">
        <f t="shared" si="3"/>
        <v>0.9</v>
      </c>
      <c r="T235">
        <v>4.22455978393555</v>
      </c>
      <c r="U235">
        <v>3.87861633300781</v>
      </c>
      <c r="V235">
        <v>3.86161231994629</v>
      </c>
      <c r="W235">
        <v>0.0170040130615234</v>
      </c>
      <c r="X235">
        <v>0.362947463989258</v>
      </c>
      <c r="Y235">
        <v>0.362947463989258</v>
      </c>
      <c r="Z235">
        <v>0.9</v>
      </c>
      <c r="AA235">
        <v>0.8</v>
      </c>
      <c r="AB235">
        <v>0.470588235294118</v>
      </c>
      <c r="AC235">
        <v>0.592592592592593</v>
      </c>
      <c r="AD235">
        <v>0.2</v>
      </c>
      <c r="AE235">
        <v>-0.1</v>
      </c>
    </row>
    <row r="236" spans="1:31">
      <c r="A236" s="5">
        <v>234</v>
      </c>
      <c r="B236">
        <v>20</v>
      </c>
      <c r="C236">
        <v>0</v>
      </c>
      <c r="D236">
        <v>10</v>
      </c>
      <c r="E236">
        <v>10</v>
      </c>
      <c r="F236">
        <v>10</v>
      </c>
      <c r="G236">
        <v>0</v>
      </c>
      <c r="H236">
        <v>10</v>
      </c>
      <c r="I236">
        <v>0</v>
      </c>
      <c r="J236">
        <v>1</v>
      </c>
      <c r="K236">
        <v>9999</v>
      </c>
      <c r="L236">
        <v>0.98687744140625</v>
      </c>
      <c r="M236">
        <v>9999</v>
      </c>
      <c r="N236">
        <v>9999</v>
      </c>
      <c r="O236">
        <v>10</v>
      </c>
      <c r="P236">
        <v>10</v>
      </c>
      <c r="Q236">
        <v>20</v>
      </c>
      <c r="R236" s="15">
        <v>0.5</v>
      </c>
      <c r="S236" s="15">
        <f t="shared" si="3"/>
        <v>1</v>
      </c>
      <c r="T236">
        <v>4.50434112548828</v>
      </c>
      <c r="U236">
        <v>4.15515184402466</v>
      </c>
      <c r="V236">
        <v>4.08800077438354</v>
      </c>
      <c r="W236">
        <v>0.0671510696411133</v>
      </c>
      <c r="X236">
        <v>0.416340351104736</v>
      </c>
      <c r="Y236">
        <v>0.416340351104736</v>
      </c>
      <c r="Z236">
        <v>1</v>
      </c>
      <c r="AA236">
        <v>1</v>
      </c>
      <c r="AB236">
        <v>0.5</v>
      </c>
      <c r="AC236">
        <v>0.666666666666667</v>
      </c>
      <c r="AD236">
        <v>0</v>
      </c>
      <c r="AE236">
        <v>0</v>
      </c>
    </row>
    <row r="237" spans="1:31">
      <c r="A237" s="5">
        <v>235</v>
      </c>
      <c r="B237">
        <v>17</v>
      </c>
      <c r="C237">
        <v>3</v>
      </c>
      <c r="D237">
        <v>10</v>
      </c>
      <c r="E237">
        <v>10</v>
      </c>
      <c r="F237">
        <v>9</v>
      </c>
      <c r="G237">
        <v>1</v>
      </c>
      <c r="H237">
        <v>8</v>
      </c>
      <c r="I237">
        <v>2</v>
      </c>
      <c r="J237">
        <v>0.85</v>
      </c>
      <c r="K237">
        <v>6.75049018859863</v>
      </c>
      <c r="L237">
        <v>1.09004592895508</v>
      </c>
      <c r="M237">
        <v>0.96864128112793</v>
      </c>
      <c r="N237">
        <v>6.46852874755859</v>
      </c>
      <c r="O237">
        <v>7</v>
      </c>
      <c r="P237">
        <v>7</v>
      </c>
      <c r="Q237">
        <v>14</v>
      </c>
      <c r="R237" s="15">
        <v>0.5</v>
      </c>
      <c r="S237" s="15">
        <f t="shared" si="3"/>
        <v>0.7</v>
      </c>
      <c r="T237">
        <v>3.52209281921387</v>
      </c>
      <c r="U237">
        <v>3.17621183395386</v>
      </c>
      <c r="V237">
        <v>3.19678997993469</v>
      </c>
      <c r="W237">
        <v>0.020578145980835</v>
      </c>
      <c r="X237">
        <v>0.325302839279175</v>
      </c>
      <c r="Y237">
        <v>0.325302839279175</v>
      </c>
      <c r="Z237">
        <v>0.7</v>
      </c>
      <c r="AA237">
        <v>0.7</v>
      </c>
      <c r="AB237">
        <v>0.5</v>
      </c>
      <c r="AC237">
        <v>0.583333333333333</v>
      </c>
      <c r="AD237">
        <v>0.3</v>
      </c>
      <c r="AE237">
        <v>0</v>
      </c>
    </row>
    <row r="238" spans="1:31">
      <c r="A238" s="5">
        <v>236</v>
      </c>
      <c r="B238">
        <v>18</v>
      </c>
      <c r="C238">
        <v>2</v>
      </c>
      <c r="D238">
        <v>10</v>
      </c>
      <c r="E238">
        <v>10</v>
      </c>
      <c r="F238">
        <v>10</v>
      </c>
      <c r="G238">
        <v>0</v>
      </c>
      <c r="H238">
        <v>8</v>
      </c>
      <c r="I238">
        <v>2</v>
      </c>
      <c r="J238">
        <v>0.9</v>
      </c>
      <c r="K238">
        <v>6.49496841430664</v>
      </c>
      <c r="L238">
        <v>1.13254737854004</v>
      </c>
      <c r="M238">
        <v>0.971038818359375</v>
      </c>
      <c r="N238">
        <v>5.89547729492187</v>
      </c>
      <c r="O238">
        <v>8</v>
      </c>
      <c r="P238">
        <v>8</v>
      </c>
      <c r="Q238">
        <v>18</v>
      </c>
      <c r="R238" s="15">
        <v>0.4444</v>
      </c>
      <c r="S238" s="15">
        <f t="shared" si="3"/>
        <v>0.8</v>
      </c>
      <c r="T238">
        <v>3.33448219299316</v>
      </c>
      <c r="U238">
        <v>3.04021692276001</v>
      </c>
      <c r="V238">
        <v>2.98546457290649</v>
      </c>
      <c r="W238">
        <v>0.0547523498535156</v>
      </c>
      <c r="X238">
        <v>0.34901762008667</v>
      </c>
      <c r="Y238">
        <v>0.34901762008667</v>
      </c>
      <c r="Z238">
        <v>0.8</v>
      </c>
      <c r="AA238">
        <v>1</v>
      </c>
      <c r="AB238">
        <v>0.555555555555556</v>
      </c>
      <c r="AC238">
        <v>0.714285714285714</v>
      </c>
      <c r="AD238">
        <v>0</v>
      </c>
      <c r="AE238">
        <v>0.2</v>
      </c>
    </row>
    <row r="239" spans="1:31">
      <c r="A239" s="5">
        <v>237</v>
      </c>
      <c r="B239">
        <v>19</v>
      </c>
      <c r="C239">
        <v>1</v>
      </c>
      <c r="D239">
        <v>10</v>
      </c>
      <c r="E239">
        <v>10</v>
      </c>
      <c r="F239">
        <v>10</v>
      </c>
      <c r="G239">
        <v>0</v>
      </c>
      <c r="H239">
        <v>9</v>
      </c>
      <c r="I239">
        <v>1</v>
      </c>
      <c r="J239">
        <v>0.95</v>
      </c>
      <c r="K239">
        <v>9.83680152893066</v>
      </c>
      <c r="L239">
        <v>0.836282730102539</v>
      </c>
      <c r="M239">
        <v>0.721462249755859</v>
      </c>
      <c r="N239">
        <v>8.85236740112305</v>
      </c>
      <c r="O239">
        <v>8</v>
      </c>
      <c r="P239">
        <v>8</v>
      </c>
      <c r="Q239">
        <v>17</v>
      </c>
      <c r="R239" s="15">
        <v>0.4706</v>
      </c>
      <c r="S239" s="15">
        <f t="shared" si="3"/>
        <v>0.8</v>
      </c>
      <c r="T239">
        <v>3.8145809173584</v>
      </c>
      <c r="U239">
        <v>3.51449584960937</v>
      </c>
      <c r="V239">
        <v>3.42476415634155</v>
      </c>
      <c r="W239">
        <v>0.0897316932678223</v>
      </c>
      <c r="X239">
        <v>0.389816761016846</v>
      </c>
      <c r="Y239">
        <v>0.389816761016846</v>
      </c>
      <c r="Z239">
        <v>0.8</v>
      </c>
      <c r="AA239">
        <v>0.9</v>
      </c>
      <c r="AB239">
        <v>0.529411764705882</v>
      </c>
      <c r="AC239">
        <v>0.666666666666667</v>
      </c>
      <c r="AD239">
        <v>0.1</v>
      </c>
      <c r="AE239">
        <v>0.1</v>
      </c>
    </row>
    <row r="240" spans="1:31">
      <c r="A240" s="5">
        <v>238</v>
      </c>
      <c r="B240">
        <v>17</v>
      </c>
      <c r="C240">
        <v>3</v>
      </c>
      <c r="D240">
        <v>10</v>
      </c>
      <c r="E240">
        <v>10</v>
      </c>
      <c r="F240">
        <v>10</v>
      </c>
      <c r="G240">
        <v>0</v>
      </c>
      <c r="H240">
        <v>7</v>
      </c>
      <c r="I240">
        <v>3</v>
      </c>
      <c r="J240">
        <v>0.85</v>
      </c>
      <c r="K240">
        <v>7.12096786499023</v>
      </c>
      <c r="L240">
        <v>2.29454612731934</v>
      </c>
      <c r="M240">
        <v>1.68270111083984</v>
      </c>
      <c r="N240">
        <v>4.85541343688965</v>
      </c>
      <c r="O240">
        <v>6</v>
      </c>
      <c r="P240">
        <v>6</v>
      </c>
      <c r="Q240">
        <v>16</v>
      </c>
      <c r="R240" s="15">
        <v>0.375</v>
      </c>
      <c r="S240" s="15">
        <f t="shared" si="3"/>
        <v>0.6</v>
      </c>
      <c r="T240">
        <v>3.69624328613281</v>
      </c>
      <c r="U240">
        <v>3.40891075134277</v>
      </c>
      <c r="V240">
        <v>3.22098231315613</v>
      </c>
      <c r="W240">
        <v>0.187928438186646</v>
      </c>
      <c r="X240">
        <v>0.475260972976685</v>
      </c>
      <c r="Y240">
        <v>0.475260972976685</v>
      </c>
      <c r="Z240">
        <v>0.6</v>
      </c>
      <c r="AA240">
        <v>1</v>
      </c>
      <c r="AB240">
        <v>0.625</v>
      </c>
      <c r="AC240">
        <v>0.769230769230769</v>
      </c>
      <c r="AD240">
        <v>0</v>
      </c>
      <c r="AE240">
        <v>0.4</v>
      </c>
    </row>
    <row r="241" spans="1:31">
      <c r="A241" s="5">
        <v>239</v>
      </c>
      <c r="B241">
        <v>19</v>
      </c>
      <c r="C241">
        <v>1</v>
      </c>
      <c r="D241">
        <v>10</v>
      </c>
      <c r="E241">
        <v>10</v>
      </c>
      <c r="F241">
        <v>10</v>
      </c>
      <c r="G241">
        <v>0</v>
      </c>
      <c r="H241">
        <v>9</v>
      </c>
      <c r="I241">
        <v>1</v>
      </c>
      <c r="J241">
        <v>0.95</v>
      </c>
      <c r="K241">
        <v>8.37746047973633</v>
      </c>
      <c r="L241">
        <v>0.727554321289062</v>
      </c>
      <c r="M241">
        <v>0.691099166870117</v>
      </c>
      <c r="N241">
        <v>8.1353816986084</v>
      </c>
      <c r="O241">
        <v>7</v>
      </c>
      <c r="P241">
        <v>7</v>
      </c>
      <c r="Q241">
        <v>15</v>
      </c>
      <c r="R241" s="15">
        <v>0.4667</v>
      </c>
      <c r="S241" s="15">
        <f t="shared" si="3"/>
        <v>0.7</v>
      </c>
      <c r="T241">
        <v>3.55852317810059</v>
      </c>
      <c r="U241">
        <v>3.26348948478699</v>
      </c>
      <c r="V241">
        <v>3.24247407913208</v>
      </c>
      <c r="W241">
        <v>0.0210154056549072</v>
      </c>
      <c r="X241">
        <v>0.316049098968506</v>
      </c>
      <c r="Y241">
        <v>0.316049098968506</v>
      </c>
      <c r="Z241">
        <v>0.7</v>
      </c>
      <c r="AA241">
        <v>0.8</v>
      </c>
      <c r="AB241">
        <v>0.533333333333333</v>
      </c>
      <c r="AC241">
        <v>0.64</v>
      </c>
      <c r="AD241">
        <v>0.2</v>
      </c>
      <c r="AE241">
        <v>0.1</v>
      </c>
    </row>
    <row r="242" spans="1:31">
      <c r="A242" s="5">
        <v>240</v>
      </c>
      <c r="B242">
        <v>20</v>
      </c>
      <c r="C242">
        <v>0</v>
      </c>
      <c r="D242">
        <v>10</v>
      </c>
      <c r="E242">
        <v>10</v>
      </c>
      <c r="F242">
        <v>10</v>
      </c>
      <c r="G242">
        <v>0</v>
      </c>
      <c r="H242">
        <v>10</v>
      </c>
      <c r="I242">
        <v>0</v>
      </c>
      <c r="J242">
        <v>1</v>
      </c>
      <c r="K242">
        <v>9999</v>
      </c>
      <c r="L242">
        <v>1.02997398376465</v>
      </c>
      <c r="M242">
        <v>9999</v>
      </c>
      <c r="N242">
        <v>9999</v>
      </c>
      <c r="O242">
        <v>10</v>
      </c>
      <c r="P242">
        <v>10</v>
      </c>
      <c r="Q242">
        <v>20</v>
      </c>
      <c r="R242" s="15">
        <v>0.5</v>
      </c>
      <c r="S242" s="15">
        <f t="shared" si="3"/>
        <v>1</v>
      </c>
      <c r="T242">
        <v>4.02554702758789</v>
      </c>
      <c r="U242">
        <v>3.74819111824036</v>
      </c>
      <c r="V242">
        <v>3.63467264175415</v>
      </c>
      <c r="W242">
        <v>0.113518476486206</v>
      </c>
      <c r="X242">
        <v>0.39087438583374</v>
      </c>
      <c r="Y242">
        <v>0.39087438583374</v>
      </c>
      <c r="Z242">
        <v>1</v>
      </c>
      <c r="AA242">
        <v>1</v>
      </c>
      <c r="AB242">
        <v>0.5</v>
      </c>
      <c r="AC242">
        <v>0.666666666666667</v>
      </c>
      <c r="AD242">
        <v>0</v>
      </c>
      <c r="AE242">
        <v>0</v>
      </c>
    </row>
    <row r="243" spans="1:31">
      <c r="A243" s="5">
        <v>241</v>
      </c>
      <c r="B243">
        <v>18</v>
      </c>
      <c r="C243">
        <v>2</v>
      </c>
      <c r="D243">
        <v>10</v>
      </c>
      <c r="E243">
        <v>10</v>
      </c>
      <c r="F243">
        <v>10</v>
      </c>
      <c r="G243">
        <v>0</v>
      </c>
      <c r="H243">
        <v>8</v>
      </c>
      <c r="I243">
        <v>2</v>
      </c>
      <c r="J243">
        <v>0.9</v>
      </c>
      <c r="K243">
        <v>7.1386833190918</v>
      </c>
      <c r="L243">
        <v>0.777395248413086</v>
      </c>
      <c r="M243">
        <v>0.925952911376953</v>
      </c>
      <c r="N243">
        <v>8.69438934326172</v>
      </c>
      <c r="O243">
        <v>8</v>
      </c>
      <c r="P243">
        <v>8</v>
      </c>
      <c r="Q243">
        <v>17</v>
      </c>
      <c r="R243" s="15">
        <v>0.4706</v>
      </c>
      <c r="S243" s="15">
        <f t="shared" si="3"/>
        <v>0.8</v>
      </c>
      <c r="T243">
        <v>4.19791030883789</v>
      </c>
      <c r="U243">
        <v>3.68321371078491</v>
      </c>
      <c r="V243">
        <v>3.81388401985168</v>
      </c>
      <c r="W243">
        <v>0.130670309066772</v>
      </c>
      <c r="X243">
        <v>0.384026288986206</v>
      </c>
      <c r="Y243">
        <v>0.384026288986206</v>
      </c>
      <c r="Z243">
        <v>0.8</v>
      </c>
      <c r="AA243">
        <v>0.9</v>
      </c>
      <c r="AB243">
        <v>0.529411764705882</v>
      </c>
      <c r="AC243">
        <v>0.666666666666667</v>
      </c>
      <c r="AD243">
        <v>0.1</v>
      </c>
      <c r="AE243">
        <v>0.1</v>
      </c>
    </row>
    <row r="244" spans="1:31">
      <c r="A244" s="5">
        <v>242</v>
      </c>
      <c r="B244">
        <v>18</v>
      </c>
      <c r="C244">
        <v>2</v>
      </c>
      <c r="D244">
        <v>10</v>
      </c>
      <c r="E244">
        <v>10</v>
      </c>
      <c r="F244">
        <v>10</v>
      </c>
      <c r="G244">
        <v>0</v>
      </c>
      <c r="H244">
        <v>8</v>
      </c>
      <c r="I244">
        <v>2</v>
      </c>
      <c r="J244">
        <v>0.9</v>
      </c>
      <c r="K244">
        <v>6.32823753356934</v>
      </c>
      <c r="L244">
        <v>1.22046852111816</v>
      </c>
      <c r="M244">
        <v>1.00446891784668</v>
      </c>
      <c r="N244">
        <v>5.30471992492676</v>
      </c>
      <c r="O244">
        <v>6</v>
      </c>
      <c r="P244">
        <v>6</v>
      </c>
      <c r="Q244">
        <v>14</v>
      </c>
      <c r="R244" s="15">
        <v>0.4286</v>
      </c>
      <c r="S244" s="15">
        <f t="shared" si="3"/>
        <v>0.6</v>
      </c>
      <c r="T244">
        <v>3.06415939331055</v>
      </c>
      <c r="U244">
        <v>2.81667304039001</v>
      </c>
      <c r="V244">
        <v>2.72687673568726</v>
      </c>
      <c r="W244">
        <v>0.0897963047027588</v>
      </c>
      <c r="X244">
        <v>0.337282657623291</v>
      </c>
      <c r="Y244">
        <v>0.337282657623291</v>
      </c>
      <c r="Z244">
        <v>0.6</v>
      </c>
      <c r="AA244">
        <v>0.8</v>
      </c>
      <c r="AB244">
        <v>0.571428571428571</v>
      </c>
      <c r="AC244">
        <v>0.666666666666667</v>
      </c>
      <c r="AD244">
        <v>0.2</v>
      </c>
      <c r="AE244">
        <v>0.2</v>
      </c>
    </row>
    <row r="245" spans="1:31">
      <c r="A245" s="5">
        <v>243</v>
      </c>
      <c r="B245">
        <v>19</v>
      </c>
      <c r="C245">
        <v>1</v>
      </c>
      <c r="D245">
        <v>10</v>
      </c>
      <c r="E245">
        <v>10</v>
      </c>
      <c r="F245">
        <v>10</v>
      </c>
      <c r="G245">
        <v>0</v>
      </c>
      <c r="H245">
        <v>9</v>
      </c>
      <c r="I245">
        <v>1</v>
      </c>
      <c r="J245">
        <v>0.95</v>
      </c>
      <c r="K245">
        <v>9.80090713500977</v>
      </c>
      <c r="L245">
        <v>1.29490089416504</v>
      </c>
      <c r="M245">
        <v>1.34233665466309</v>
      </c>
      <c r="N245">
        <v>9.92547225952148</v>
      </c>
      <c r="O245">
        <v>7</v>
      </c>
      <c r="P245">
        <v>7</v>
      </c>
      <c r="Q245">
        <v>17</v>
      </c>
      <c r="R245" s="15">
        <v>0.4118</v>
      </c>
      <c r="S245" s="15">
        <f t="shared" si="3"/>
        <v>0.7</v>
      </c>
      <c r="T245">
        <v>4.18098068237305</v>
      </c>
      <c r="U245">
        <v>3.79029202461243</v>
      </c>
      <c r="V245">
        <v>3.7947883605957</v>
      </c>
      <c r="W245">
        <v>0.00449633598327637</v>
      </c>
      <c r="X245">
        <v>0.386192321777344</v>
      </c>
      <c r="Y245">
        <v>0.386192321777344</v>
      </c>
      <c r="Z245">
        <v>0.7</v>
      </c>
      <c r="AA245">
        <v>1</v>
      </c>
      <c r="AB245">
        <v>0.588235294117647</v>
      </c>
      <c r="AC245">
        <v>0.740740740740741</v>
      </c>
      <c r="AD245">
        <v>0</v>
      </c>
      <c r="AE245">
        <v>0.3</v>
      </c>
    </row>
    <row r="246" spans="1:31">
      <c r="A246" s="5">
        <v>244</v>
      </c>
      <c r="B246">
        <v>19</v>
      </c>
      <c r="C246">
        <v>1</v>
      </c>
      <c r="D246">
        <v>10</v>
      </c>
      <c r="E246">
        <v>10</v>
      </c>
      <c r="F246">
        <v>10</v>
      </c>
      <c r="G246">
        <v>0</v>
      </c>
      <c r="H246">
        <v>9</v>
      </c>
      <c r="I246">
        <v>1</v>
      </c>
      <c r="J246">
        <v>0.95</v>
      </c>
      <c r="K246">
        <v>10.961576461792</v>
      </c>
      <c r="L246">
        <v>1.18642616271973</v>
      </c>
      <c r="M246">
        <v>0.954240798950195</v>
      </c>
      <c r="N246">
        <v>8.53941345214844</v>
      </c>
      <c r="O246">
        <v>6</v>
      </c>
      <c r="P246">
        <v>6</v>
      </c>
      <c r="Q246">
        <v>15</v>
      </c>
      <c r="R246" s="15">
        <v>0.4</v>
      </c>
      <c r="S246" s="15">
        <f t="shared" si="3"/>
        <v>0.6</v>
      </c>
      <c r="T246">
        <v>4.47538566589355</v>
      </c>
      <c r="U246">
        <v>4.16669654846191</v>
      </c>
      <c r="V246">
        <v>3.9568190574646</v>
      </c>
      <c r="W246">
        <v>0.209877490997315</v>
      </c>
      <c r="X246">
        <v>0.518566608428955</v>
      </c>
      <c r="Y246">
        <v>0.518566608428955</v>
      </c>
      <c r="Z246">
        <v>0.6</v>
      </c>
      <c r="AA246">
        <v>0.9</v>
      </c>
      <c r="AB246">
        <v>0.6</v>
      </c>
      <c r="AC246">
        <v>0.72</v>
      </c>
      <c r="AD246">
        <v>0.1</v>
      </c>
      <c r="AE246">
        <v>0.3</v>
      </c>
    </row>
    <row r="247" spans="1:31">
      <c r="A247" s="5">
        <v>245</v>
      </c>
      <c r="B247">
        <v>17</v>
      </c>
      <c r="C247">
        <v>3</v>
      </c>
      <c r="D247">
        <v>10</v>
      </c>
      <c r="E247">
        <v>10</v>
      </c>
      <c r="F247">
        <v>10</v>
      </c>
      <c r="G247">
        <v>0</v>
      </c>
      <c r="H247">
        <v>7</v>
      </c>
      <c r="I247">
        <v>3</v>
      </c>
      <c r="J247">
        <v>0.85</v>
      </c>
      <c r="K247">
        <v>8.33490562438965</v>
      </c>
      <c r="L247">
        <v>1.40991401672363</v>
      </c>
      <c r="M247">
        <v>0.874618530273437</v>
      </c>
      <c r="N247">
        <v>8.10853576660156</v>
      </c>
      <c r="O247">
        <v>7</v>
      </c>
      <c r="P247">
        <v>7</v>
      </c>
      <c r="Q247">
        <v>17</v>
      </c>
      <c r="R247" s="15">
        <v>0.4118</v>
      </c>
      <c r="S247" s="15">
        <f t="shared" si="3"/>
        <v>0.7</v>
      </c>
      <c r="T247">
        <v>3.7317008972168</v>
      </c>
      <c r="U247">
        <v>3.30350494384766</v>
      </c>
      <c r="V247">
        <v>3.27032136917114</v>
      </c>
      <c r="W247">
        <v>0.0331835746765137</v>
      </c>
      <c r="X247">
        <v>0.461379528045654</v>
      </c>
      <c r="Y247">
        <v>0.461379528045654</v>
      </c>
      <c r="Z247">
        <v>0.7</v>
      </c>
      <c r="AA247">
        <v>1</v>
      </c>
      <c r="AB247">
        <v>0.588235294117647</v>
      </c>
      <c r="AC247">
        <v>0.740740740740741</v>
      </c>
      <c r="AD247">
        <v>0</v>
      </c>
      <c r="AE247">
        <v>0.3</v>
      </c>
    </row>
    <row r="248" spans="1:31">
      <c r="A248" s="5">
        <v>246</v>
      </c>
      <c r="B248">
        <v>16</v>
      </c>
      <c r="C248">
        <v>4</v>
      </c>
      <c r="D248">
        <v>10</v>
      </c>
      <c r="E248">
        <v>10</v>
      </c>
      <c r="F248">
        <v>10</v>
      </c>
      <c r="G248">
        <v>0</v>
      </c>
      <c r="H248">
        <v>6</v>
      </c>
      <c r="I248">
        <v>4</v>
      </c>
      <c r="J248">
        <v>0.8</v>
      </c>
      <c r="K248">
        <v>6.37051010131836</v>
      </c>
      <c r="L248">
        <v>2.66293525695801</v>
      </c>
      <c r="M248">
        <v>2.03951454162598</v>
      </c>
      <c r="N248">
        <v>4.62073707580566</v>
      </c>
      <c r="O248">
        <v>4</v>
      </c>
      <c r="P248">
        <v>4</v>
      </c>
      <c r="Q248">
        <v>13</v>
      </c>
      <c r="R248" s="15">
        <v>0.3077</v>
      </c>
      <c r="S248" s="15">
        <f t="shared" si="3"/>
        <v>0.4</v>
      </c>
      <c r="T248">
        <v>2.52285957336426</v>
      </c>
      <c r="U248">
        <v>2.33123517036438</v>
      </c>
      <c r="V248">
        <v>2.17167258262634</v>
      </c>
      <c r="W248">
        <v>0.159562587738037</v>
      </c>
      <c r="X248">
        <v>0.351186990737915</v>
      </c>
      <c r="Y248">
        <v>0.351186990737915</v>
      </c>
      <c r="Z248">
        <v>0.4</v>
      </c>
      <c r="AA248">
        <v>0.9</v>
      </c>
      <c r="AB248">
        <v>0.692307692307692</v>
      </c>
      <c r="AC248">
        <v>0.782608695652174</v>
      </c>
      <c r="AD248">
        <v>0.1</v>
      </c>
      <c r="AE248">
        <v>0.5</v>
      </c>
    </row>
    <row r="249" spans="1:31">
      <c r="A249" s="5">
        <v>247</v>
      </c>
      <c r="B249">
        <v>17</v>
      </c>
      <c r="C249">
        <v>3</v>
      </c>
      <c r="D249">
        <v>10</v>
      </c>
      <c r="E249">
        <v>10</v>
      </c>
      <c r="F249">
        <v>10</v>
      </c>
      <c r="G249">
        <v>0</v>
      </c>
      <c r="H249">
        <v>7</v>
      </c>
      <c r="I249">
        <v>3</v>
      </c>
      <c r="J249">
        <v>0.85</v>
      </c>
      <c r="K249">
        <v>6.15678977966309</v>
      </c>
      <c r="L249">
        <v>1.23169898986816</v>
      </c>
      <c r="M249">
        <v>0.800302505493164</v>
      </c>
      <c r="N249">
        <v>5.59785652160645</v>
      </c>
      <c r="O249">
        <v>6</v>
      </c>
      <c r="P249">
        <v>6</v>
      </c>
      <c r="Q249">
        <v>16</v>
      </c>
      <c r="R249" s="15">
        <v>0.375</v>
      </c>
      <c r="S249" s="15">
        <f t="shared" si="3"/>
        <v>0.6</v>
      </c>
      <c r="T249">
        <v>3.23459434509277</v>
      </c>
      <c r="U249">
        <v>2.90761804580689</v>
      </c>
      <c r="V249">
        <v>2.84842491149902</v>
      </c>
      <c r="W249">
        <v>0.0591931343078613</v>
      </c>
      <c r="X249">
        <v>0.38616943359375</v>
      </c>
      <c r="Y249">
        <v>0.38616943359375</v>
      </c>
      <c r="Z249">
        <v>0.6</v>
      </c>
      <c r="AA249">
        <v>1</v>
      </c>
      <c r="AB249">
        <v>0.625</v>
      </c>
      <c r="AC249">
        <v>0.769230769230769</v>
      </c>
      <c r="AD249">
        <v>0</v>
      </c>
      <c r="AE249">
        <v>0.4</v>
      </c>
    </row>
    <row r="250" spans="1:31">
      <c r="A250" s="5">
        <v>248</v>
      </c>
      <c r="B250">
        <v>19</v>
      </c>
      <c r="C250">
        <v>1</v>
      </c>
      <c r="D250">
        <v>10</v>
      </c>
      <c r="E250">
        <v>10</v>
      </c>
      <c r="F250">
        <v>10</v>
      </c>
      <c r="G250">
        <v>0</v>
      </c>
      <c r="H250">
        <v>9</v>
      </c>
      <c r="I250">
        <v>1</v>
      </c>
      <c r="J250">
        <v>0.95</v>
      </c>
      <c r="K250">
        <v>9.82092666625977</v>
      </c>
      <c r="L250">
        <v>1.48200607299805</v>
      </c>
      <c r="M250">
        <v>1.40103530883789</v>
      </c>
      <c r="N250">
        <v>8.45578384399414</v>
      </c>
      <c r="O250">
        <v>8</v>
      </c>
      <c r="P250">
        <v>8</v>
      </c>
      <c r="Q250">
        <v>18</v>
      </c>
      <c r="R250" s="15">
        <v>0.4444</v>
      </c>
      <c r="S250" s="15">
        <f t="shared" si="3"/>
        <v>0.8</v>
      </c>
      <c r="T250">
        <v>4.06353569030762</v>
      </c>
      <c r="U250">
        <v>3.75528621673584</v>
      </c>
      <c r="V250">
        <v>3.65086984634399</v>
      </c>
      <c r="W250">
        <v>0.104416370391846</v>
      </c>
      <c r="X250">
        <v>0.412665843963623</v>
      </c>
      <c r="Y250">
        <v>0.412665843963623</v>
      </c>
      <c r="Z250">
        <v>0.8</v>
      </c>
      <c r="AA250">
        <v>1</v>
      </c>
      <c r="AB250">
        <v>0.555555555555556</v>
      </c>
      <c r="AC250">
        <v>0.714285714285714</v>
      </c>
      <c r="AD250">
        <v>0</v>
      </c>
      <c r="AE250">
        <v>0.2</v>
      </c>
    </row>
    <row r="251" spans="1:31">
      <c r="A251" s="5">
        <v>249</v>
      </c>
      <c r="B251">
        <v>19</v>
      </c>
      <c r="C251">
        <v>1</v>
      </c>
      <c r="D251">
        <v>10</v>
      </c>
      <c r="E251">
        <v>10</v>
      </c>
      <c r="F251">
        <v>10</v>
      </c>
      <c r="G251">
        <v>0</v>
      </c>
      <c r="H251">
        <v>9</v>
      </c>
      <c r="I251">
        <v>1</v>
      </c>
      <c r="J251">
        <v>0.95</v>
      </c>
      <c r="K251">
        <v>10.3194007873535</v>
      </c>
      <c r="L251">
        <v>1.84348106384277</v>
      </c>
      <c r="M251">
        <v>1.62752151489258</v>
      </c>
      <c r="N251">
        <v>7.25810050964355</v>
      </c>
      <c r="O251">
        <v>5</v>
      </c>
      <c r="P251">
        <v>5</v>
      </c>
      <c r="Q251">
        <v>15</v>
      </c>
      <c r="R251" s="15">
        <v>0.3333</v>
      </c>
      <c r="S251" s="15">
        <f t="shared" si="3"/>
        <v>0.5</v>
      </c>
      <c r="T251">
        <v>3.79002380371094</v>
      </c>
      <c r="U251">
        <v>3.57392716407776</v>
      </c>
      <c r="V251">
        <v>3.35187149047852</v>
      </c>
      <c r="W251">
        <v>0.222055673599243</v>
      </c>
      <c r="X251">
        <v>0.438152313232422</v>
      </c>
      <c r="Y251">
        <v>0.438152313232422</v>
      </c>
      <c r="Z251">
        <v>0.5</v>
      </c>
      <c r="AA251">
        <v>1</v>
      </c>
      <c r="AB251">
        <v>0.666666666666667</v>
      </c>
      <c r="AC251">
        <v>0.8</v>
      </c>
      <c r="AD251">
        <v>0</v>
      </c>
      <c r="AE251">
        <v>0.5</v>
      </c>
    </row>
    <row r="252" s="4" customFormat="1" spans="11:31">
      <c r="K252" s="12" t="s">
        <v>29</v>
      </c>
      <c r="L252" s="4">
        <f>AVERAGE(L2:L251)</f>
        <v>1.31521002197266</v>
      </c>
      <c r="W252" s="4">
        <f t="shared" ref="W252:AE252" si="4">AVERAGE(W2:W251)</f>
        <v>0.0975186510086059</v>
      </c>
      <c r="Z252" s="4">
        <f t="shared" si="4"/>
        <v>0.6416</v>
      </c>
      <c r="AA252" s="4">
        <f t="shared" si="4"/>
        <v>0.919200000000002</v>
      </c>
      <c r="AB252" s="4">
        <f t="shared" si="4"/>
        <v>0.595206620933246</v>
      </c>
      <c r="AC252" s="4">
        <f t="shared" si="4"/>
        <v>0.718788312740066</v>
      </c>
      <c r="AD252" s="4">
        <f t="shared" si="4"/>
        <v>0.0808</v>
      </c>
      <c r="AE252" s="4">
        <f t="shared" si="4"/>
        <v>0.2776</v>
      </c>
    </row>
    <row r="253" s="4" customFormat="1" spans="11:31">
      <c r="K253" s="13" t="s">
        <v>30</v>
      </c>
      <c r="L253" s="4">
        <f>MAX(L2:L251)</f>
        <v>3.28873443603516</v>
      </c>
      <c r="W253" s="4">
        <f t="shared" ref="W253:AE253" si="5">MAX(W2:W251)</f>
        <v>0.266836643218994</v>
      </c>
      <c r="Z253" s="4">
        <f t="shared" si="5"/>
        <v>1</v>
      </c>
      <c r="AA253" s="4">
        <f t="shared" si="5"/>
        <v>1</v>
      </c>
      <c r="AB253" s="4">
        <f t="shared" si="5"/>
        <v>0.833333333333333</v>
      </c>
      <c r="AC253" s="4">
        <f t="shared" si="5"/>
        <v>0.869565217391304</v>
      </c>
      <c r="AD253" s="4">
        <f t="shared" si="5"/>
        <v>0.5</v>
      </c>
      <c r="AE253" s="4">
        <f t="shared" si="5"/>
        <v>0.7</v>
      </c>
    </row>
    <row r="254" s="4" customFormat="1" spans="12:31">
      <c r="L254" s="4">
        <f>MIN(L2:L251)</f>
        <v>0.37877082824707</v>
      </c>
      <c r="W254" s="4">
        <f t="shared" ref="W254:AE254" si="6">MIN(W2:W251)</f>
        <v>0.000453472137451172</v>
      </c>
      <c r="Z254" s="4">
        <f t="shared" si="6"/>
        <v>0.1</v>
      </c>
      <c r="AA254" s="4">
        <f t="shared" si="6"/>
        <v>0.5</v>
      </c>
      <c r="AB254" s="4">
        <f t="shared" si="6"/>
        <v>0.4375</v>
      </c>
      <c r="AC254" s="4">
        <f t="shared" si="6"/>
        <v>0.538461538461539</v>
      </c>
      <c r="AD254" s="4">
        <f t="shared" si="6"/>
        <v>0</v>
      </c>
      <c r="AE254" s="4">
        <f t="shared" si="6"/>
        <v>-0.2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4"/>
  <sheetViews>
    <sheetView topLeftCell="G25" workbookViewId="0">
      <selection activeCell="O41" sqref="O41:O47"/>
    </sheetView>
  </sheetViews>
  <sheetFormatPr defaultColWidth="8.88888888888889" defaultRowHeight="14.4"/>
  <cols>
    <col min="11" max="12" width="20.3333333333333" customWidth="1"/>
    <col min="13" max="14" width="12.8888888888889"/>
    <col min="20" max="22" width="12.8888888888889"/>
    <col min="23" max="23" width="16.3333333333333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199</v>
      </c>
      <c r="B2" s="20">
        <v>16</v>
      </c>
      <c r="C2" s="20">
        <v>4</v>
      </c>
      <c r="D2" s="20">
        <v>10</v>
      </c>
      <c r="E2" s="20">
        <v>10</v>
      </c>
      <c r="F2" s="20">
        <v>10</v>
      </c>
      <c r="G2" s="20">
        <v>0</v>
      </c>
      <c r="H2" s="20">
        <v>6</v>
      </c>
      <c r="I2" s="20">
        <v>4</v>
      </c>
      <c r="J2" s="20">
        <v>0.8</v>
      </c>
      <c r="K2" s="22">
        <v>4.75215721130371</v>
      </c>
      <c r="L2" s="22">
        <v>1.34195899963379</v>
      </c>
      <c r="M2" s="20">
        <v>1.08642959594727</v>
      </c>
      <c r="N2" s="20">
        <v>5.04485130310059</v>
      </c>
      <c r="O2" s="20">
        <v>5</v>
      </c>
      <c r="P2" s="20">
        <v>5</v>
      </c>
      <c r="Q2" s="20">
        <v>12</v>
      </c>
      <c r="R2" s="23">
        <v>0.4167</v>
      </c>
      <c r="S2" s="23">
        <f t="shared" ref="S2:S14" si="0">O2/E2</f>
        <v>0.5</v>
      </c>
      <c r="T2" s="20">
        <v>2.68381881713867</v>
      </c>
      <c r="U2" s="20">
        <v>2.37830376625061</v>
      </c>
      <c r="V2" s="20">
        <v>2.37785029411316</v>
      </c>
      <c r="W2" s="22">
        <v>0.000453472137451172</v>
      </c>
      <c r="X2" s="20">
        <v>0.305968523025513</v>
      </c>
      <c r="Y2" s="20">
        <v>0.305968523025513</v>
      </c>
      <c r="Z2" s="20">
        <v>0.5</v>
      </c>
      <c r="AA2" s="20">
        <v>0.7</v>
      </c>
      <c r="AB2" s="20">
        <v>0.583333333333333</v>
      </c>
      <c r="AC2" s="20">
        <v>0.636363636363636</v>
      </c>
      <c r="AD2" s="20">
        <v>0.3</v>
      </c>
      <c r="AE2" s="20">
        <v>0.2</v>
      </c>
    </row>
    <row r="3" spans="1:31">
      <c r="A3" s="5">
        <v>148</v>
      </c>
      <c r="B3">
        <v>16</v>
      </c>
      <c r="C3">
        <v>4</v>
      </c>
      <c r="D3">
        <v>10</v>
      </c>
      <c r="E3">
        <v>10</v>
      </c>
      <c r="F3">
        <v>10</v>
      </c>
      <c r="G3">
        <v>0</v>
      </c>
      <c r="H3">
        <v>6</v>
      </c>
      <c r="I3">
        <v>4</v>
      </c>
      <c r="J3">
        <v>0.8</v>
      </c>
      <c r="K3" s="4">
        <v>5.98124694824219</v>
      </c>
      <c r="L3" s="9">
        <v>1.4102840423584</v>
      </c>
      <c r="M3">
        <v>0.666097640991211</v>
      </c>
      <c r="N3">
        <v>5.7578067779541</v>
      </c>
      <c r="O3">
        <v>5</v>
      </c>
      <c r="P3">
        <v>5</v>
      </c>
      <c r="Q3">
        <v>14</v>
      </c>
      <c r="R3" s="15">
        <v>0.3571</v>
      </c>
      <c r="S3" s="15">
        <f t="shared" si="0"/>
        <v>0.5</v>
      </c>
      <c r="T3">
        <v>3.24358749389648</v>
      </c>
      <c r="U3">
        <v>2.86260199546814</v>
      </c>
      <c r="V3">
        <v>2.83324432373047</v>
      </c>
      <c r="W3" s="11">
        <v>0.0293576717376709</v>
      </c>
      <c r="X3">
        <v>0.410343170166016</v>
      </c>
      <c r="Y3">
        <v>0.410343170166016</v>
      </c>
      <c r="Z3">
        <v>0.5</v>
      </c>
      <c r="AA3">
        <v>0.9</v>
      </c>
      <c r="AB3">
        <v>0.642857142857143</v>
      </c>
      <c r="AC3">
        <v>0.75</v>
      </c>
      <c r="AD3">
        <v>0.1</v>
      </c>
      <c r="AE3">
        <v>0.4</v>
      </c>
    </row>
    <row r="4" spans="1:31">
      <c r="A4" s="5">
        <v>111</v>
      </c>
      <c r="B4">
        <v>16</v>
      </c>
      <c r="C4">
        <v>4</v>
      </c>
      <c r="D4">
        <v>10</v>
      </c>
      <c r="E4">
        <v>10</v>
      </c>
      <c r="F4">
        <v>9</v>
      </c>
      <c r="G4">
        <v>1</v>
      </c>
      <c r="H4">
        <v>7</v>
      </c>
      <c r="I4">
        <v>3</v>
      </c>
      <c r="J4">
        <v>0.8</v>
      </c>
      <c r="K4" s="4">
        <v>5.90119934082031</v>
      </c>
      <c r="L4" s="9">
        <v>1.46022987365723</v>
      </c>
      <c r="M4">
        <v>1.03746795654297</v>
      </c>
      <c r="N4">
        <v>4.93503952026367</v>
      </c>
      <c r="O4">
        <v>5</v>
      </c>
      <c r="P4">
        <v>5</v>
      </c>
      <c r="Q4">
        <v>13</v>
      </c>
      <c r="R4" s="15">
        <v>0.3846</v>
      </c>
      <c r="S4" s="15">
        <f t="shared" si="0"/>
        <v>0.5</v>
      </c>
      <c r="T4">
        <v>2.83156013488769</v>
      </c>
      <c r="U4">
        <v>2.55749702453613</v>
      </c>
      <c r="V4">
        <v>2.5282130241394</v>
      </c>
      <c r="W4" s="11">
        <v>0.0292840003967285</v>
      </c>
      <c r="X4">
        <v>0.303347110748291</v>
      </c>
      <c r="Y4">
        <v>0.303347110748291</v>
      </c>
      <c r="Z4">
        <v>0.5</v>
      </c>
      <c r="AA4">
        <v>0.8</v>
      </c>
      <c r="AB4">
        <v>0.615384615384615</v>
      </c>
      <c r="AC4">
        <v>0.695652173913043</v>
      </c>
      <c r="AD4">
        <v>0.2</v>
      </c>
      <c r="AE4">
        <v>0.3</v>
      </c>
    </row>
    <row r="5" s="20" customFormat="1" spans="1:31">
      <c r="A5" s="21">
        <v>115</v>
      </c>
      <c r="B5" s="20">
        <v>16</v>
      </c>
      <c r="C5" s="20">
        <v>4</v>
      </c>
      <c r="D5" s="20">
        <v>10</v>
      </c>
      <c r="E5" s="20">
        <v>10</v>
      </c>
      <c r="F5" s="20">
        <v>10</v>
      </c>
      <c r="G5" s="20">
        <v>0</v>
      </c>
      <c r="H5" s="20">
        <v>6</v>
      </c>
      <c r="I5" s="20">
        <v>4</v>
      </c>
      <c r="J5" s="20">
        <v>0.8</v>
      </c>
      <c r="K5" s="22">
        <v>6.71426963806152</v>
      </c>
      <c r="L5" s="22">
        <v>1.49112319946289</v>
      </c>
      <c r="M5" s="20">
        <v>0.618156433105469</v>
      </c>
      <c r="N5" s="20">
        <v>6.52282333374023</v>
      </c>
      <c r="O5" s="20">
        <v>6</v>
      </c>
      <c r="P5" s="20">
        <v>6</v>
      </c>
      <c r="Q5" s="20">
        <v>16</v>
      </c>
      <c r="R5" s="23">
        <v>0.375</v>
      </c>
      <c r="S5" s="23">
        <f t="shared" si="0"/>
        <v>0.6</v>
      </c>
      <c r="T5" s="20">
        <v>2.93527793884277</v>
      </c>
      <c r="U5" s="20">
        <v>2.57135272026062</v>
      </c>
      <c r="V5" s="20">
        <v>2.54566478729248</v>
      </c>
      <c r="W5" s="22">
        <v>0.0256879329681396</v>
      </c>
      <c r="X5" s="20">
        <v>0.389613151550293</v>
      </c>
      <c r="Y5" s="20">
        <v>0.389613151550293</v>
      </c>
      <c r="Z5" s="20">
        <v>0.6</v>
      </c>
      <c r="AA5" s="20">
        <v>1</v>
      </c>
      <c r="AB5" s="20">
        <v>0.625</v>
      </c>
      <c r="AC5" s="20">
        <v>0.769230769230769</v>
      </c>
      <c r="AD5" s="20">
        <v>0</v>
      </c>
      <c r="AE5" s="20">
        <v>0.4</v>
      </c>
    </row>
    <row r="6" spans="1:31">
      <c r="A6" s="5">
        <v>212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9.30351257324219</v>
      </c>
      <c r="L6" s="9">
        <v>1.56141471862793</v>
      </c>
      <c r="M6">
        <v>1.46649742126465</v>
      </c>
      <c r="N6">
        <v>7.65316009521484</v>
      </c>
      <c r="O6">
        <v>4</v>
      </c>
      <c r="P6">
        <v>4</v>
      </c>
      <c r="Q6">
        <v>12</v>
      </c>
      <c r="R6" s="15">
        <v>0.3333</v>
      </c>
      <c r="S6" s="15">
        <f t="shared" si="0"/>
        <v>0.4</v>
      </c>
      <c r="T6">
        <v>3.60354804992676</v>
      </c>
      <c r="U6">
        <v>3.36167764663696</v>
      </c>
      <c r="V6">
        <v>3.22679138183594</v>
      </c>
      <c r="W6" s="11">
        <v>0.134886264801025</v>
      </c>
      <c r="X6">
        <v>0.37675666809082</v>
      </c>
      <c r="Y6">
        <v>0.37675666809082</v>
      </c>
      <c r="Z6">
        <v>0.4</v>
      </c>
      <c r="AA6">
        <v>0.8</v>
      </c>
      <c r="AB6">
        <v>0.666666666666667</v>
      </c>
      <c r="AC6">
        <v>0.727272727272727</v>
      </c>
      <c r="AD6">
        <v>0.2</v>
      </c>
      <c r="AE6">
        <v>0.4</v>
      </c>
    </row>
    <row r="7" spans="1:31">
      <c r="A7" s="5">
        <v>48</v>
      </c>
      <c r="B7">
        <v>16</v>
      </c>
      <c r="C7">
        <v>4</v>
      </c>
      <c r="D7">
        <v>10</v>
      </c>
      <c r="E7">
        <v>10</v>
      </c>
      <c r="F7">
        <v>10</v>
      </c>
      <c r="G7">
        <v>0</v>
      </c>
      <c r="H7">
        <v>6</v>
      </c>
      <c r="I7">
        <v>4</v>
      </c>
      <c r="J7">
        <v>0.8</v>
      </c>
      <c r="K7" s="4">
        <v>5.09125137329102</v>
      </c>
      <c r="L7" s="9">
        <v>1.59131240844727</v>
      </c>
      <c r="M7">
        <v>0.936178207397461</v>
      </c>
      <c r="N7">
        <v>4.19539451599121</v>
      </c>
      <c r="O7">
        <v>4</v>
      </c>
      <c r="P7">
        <v>4</v>
      </c>
      <c r="Q7">
        <v>13</v>
      </c>
      <c r="R7" s="15">
        <v>0.3077</v>
      </c>
      <c r="S7" s="15">
        <f t="shared" si="0"/>
        <v>0.4</v>
      </c>
      <c r="T7">
        <v>2.98599624633789</v>
      </c>
      <c r="U7">
        <v>2.72475695610046</v>
      </c>
      <c r="V7">
        <v>2.63969969749451</v>
      </c>
      <c r="W7" s="11">
        <v>0.085057258605957</v>
      </c>
      <c r="X7">
        <v>0.346296548843384</v>
      </c>
      <c r="Y7">
        <v>0.346296548843384</v>
      </c>
      <c r="Z7">
        <v>0.4</v>
      </c>
      <c r="AA7">
        <v>0.9</v>
      </c>
      <c r="AB7">
        <v>0.692307692307692</v>
      </c>
      <c r="AC7">
        <v>0.782608695652174</v>
      </c>
      <c r="AD7">
        <v>0.1</v>
      </c>
      <c r="AE7">
        <v>0.5</v>
      </c>
    </row>
    <row r="8" spans="1:31">
      <c r="A8" s="5">
        <v>96</v>
      </c>
      <c r="B8">
        <v>17</v>
      </c>
      <c r="C8">
        <v>3</v>
      </c>
      <c r="D8">
        <v>10</v>
      </c>
      <c r="E8">
        <v>10</v>
      </c>
      <c r="F8">
        <v>10</v>
      </c>
      <c r="G8">
        <v>0</v>
      </c>
      <c r="H8">
        <v>7</v>
      </c>
      <c r="I8">
        <v>3</v>
      </c>
      <c r="J8">
        <v>0.85</v>
      </c>
      <c r="K8" s="4">
        <v>5.74261093139648</v>
      </c>
      <c r="L8" s="9">
        <v>1.61087608337402</v>
      </c>
      <c r="M8">
        <v>1.20277786254883</v>
      </c>
      <c r="N8">
        <v>4.54215049743652</v>
      </c>
      <c r="O8">
        <v>6</v>
      </c>
      <c r="P8">
        <v>6</v>
      </c>
      <c r="Q8">
        <v>16</v>
      </c>
      <c r="R8" s="15">
        <v>0.375</v>
      </c>
      <c r="S8" s="15">
        <f t="shared" si="0"/>
        <v>0.6</v>
      </c>
      <c r="T8">
        <v>3.05898284912109</v>
      </c>
      <c r="U8">
        <v>2.798011302948</v>
      </c>
      <c r="V8">
        <v>2.70229864120483</v>
      </c>
      <c r="W8" s="11">
        <v>0.0957126617431641</v>
      </c>
      <c r="X8">
        <v>0.35668420791626</v>
      </c>
      <c r="Y8">
        <v>0.35668420791626</v>
      </c>
      <c r="Z8">
        <v>0.6</v>
      </c>
      <c r="AA8">
        <v>1</v>
      </c>
      <c r="AB8">
        <v>0.625</v>
      </c>
      <c r="AC8">
        <v>0.769230769230769</v>
      </c>
      <c r="AD8">
        <v>0</v>
      </c>
      <c r="AE8">
        <v>0.4</v>
      </c>
    </row>
    <row r="9" spans="1:31">
      <c r="A9" s="5">
        <v>141</v>
      </c>
      <c r="B9">
        <v>18</v>
      </c>
      <c r="C9">
        <v>2</v>
      </c>
      <c r="D9">
        <v>10</v>
      </c>
      <c r="E9">
        <v>10</v>
      </c>
      <c r="F9">
        <v>10</v>
      </c>
      <c r="G9">
        <v>0</v>
      </c>
      <c r="H9">
        <v>8</v>
      </c>
      <c r="I9">
        <v>2</v>
      </c>
      <c r="J9">
        <v>0.9</v>
      </c>
      <c r="K9" s="4">
        <v>7.49026870727539</v>
      </c>
      <c r="L9" s="9">
        <v>1.63237380981445</v>
      </c>
      <c r="M9">
        <v>1.35805892944336</v>
      </c>
      <c r="N9">
        <v>5.95078086853027</v>
      </c>
      <c r="O9">
        <v>7</v>
      </c>
      <c r="P9">
        <v>7</v>
      </c>
      <c r="Q9">
        <v>17</v>
      </c>
      <c r="R9" s="15">
        <v>0.4118</v>
      </c>
      <c r="S9" s="15">
        <f t="shared" si="0"/>
        <v>0.7</v>
      </c>
      <c r="T9">
        <v>3.87831687927246</v>
      </c>
      <c r="U9">
        <v>3.56178855895996</v>
      </c>
      <c r="V9">
        <v>3.43032383918762</v>
      </c>
      <c r="W9" s="11">
        <v>0.131464719772339</v>
      </c>
      <c r="X9">
        <v>0.447993040084839</v>
      </c>
      <c r="Y9">
        <v>0.447993040084839</v>
      </c>
      <c r="Z9">
        <v>0.7</v>
      </c>
      <c r="AA9">
        <v>1</v>
      </c>
      <c r="AB9">
        <v>0.588235294117647</v>
      </c>
      <c r="AC9">
        <v>0.740740740740741</v>
      </c>
      <c r="AD9">
        <v>0</v>
      </c>
      <c r="AE9">
        <v>0.3</v>
      </c>
    </row>
    <row r="10" s="3" customFormat="1" spans="1:31">
      <c r="A10" s="7">
        <v>137</v>
      </c>
      <c r="B10" s="3">
        <v>17</v>
      </c>
      <c r="C10" s="3">
        <v>3</v>
      </c>
      <c r="D10" s="3">
        <v>10</v>
      </c>
      <c r="E10" s="3">
        <v>10</v>
      </c>
      <c r="F10" s="3">
        <v>10</v>
      </c>
      <c r="G10" s="3">
        <v>0</v>
      </c>
      <c r="H10" s="3">
        <v>7</v>
      </c>
      <c r="I10" s="3">
        <v>3</v>
      </c>
      <c r="J10" s="3">
        <v>0.85</v>
      </c>
      <c r="K10" s="11">
        <v>5.48050498962402</v>
      </c>
      <c r="L10" s="11">
        <v>1.66137504577637</v>
      </c>
      <c r="M10" s="3">
        <v>1.31838798522949</v>
      </c>
      <c r="N10" s="3">
        <v>4.31262969970703</v>
      </c>
      <c r="O10" s="3">
        <v>6</v>
      </c>
      <c r="P10" s="3">
        <v>6</v>
      </c>
      <c r="Q10" s="3">
        <v>16</v>
      </c>
      <c r="R10" s="17">
        <v>0.375</v>
      </c>
      <c r="S10" s="17">
        <f t="shared" si="0"/>
        <v>0.6</v>
      </c>
      <c r="T10" s="3">
        <v>2.96624946594238</v>
      </c>
      <c r="U10" s="3">
        <v>2.71843361854553</v>
      </c>
      <c r="V10" s="3">
        <v>2.63168978691101</v>
      </c>
      <c r="W10" s="11">
        <v>0.0867438316345215</v>
      </c>
      <c r="X10" s="3">
        <v>0.334559679031372</v>
      </c>
      <c r="Y10" s="3">
        <v>0.334559679031372</v>
      </c>
      <c r="Z10" s="3">
        <v>0.6</v>
      </c>
      <c r="AA10" s="3">
        <v>1</v>
      </c>
      <c r="AB10" s="3">
        <v>0.625</v>
      </c>
      <c r="AC10" s="3">
        <v>0.769230769230769</v>
      </c>
      <c r="AD10" s="3">
        <v>0</v>
      </c>
      <c r="AE10" s="3">
        <v>0.4</v>
      </c>
    </row>
    <row r="11" spans="1:31">
      <c r="A11" s="5">
        <v>174</v>
      </c>
      <c r="B11">
        <v>17</v>
      </c>
      <c r="C11">
        <v>3</v>
      </c>
      <c r="D11">
        <v>10</v>
      </c>
      <c r="E11">
        <v>10</v>
      </c>
      <c r="F11">
        <v>10</v>
      </c>
      <c r="G11">
        <v>0</v>
      </c>
      <c r="H11">
        <v>7</v>
      </c>
      <c r="I11">
        <v>3</v>
      </c>
      <c r="J11">
        <v>0.85</v>
      </c>
      <c r="K11" s="4">
        <v>6.9014720916748</v>
      </c>
      <c r="L11" s="9">
        <v>1.69812965393066</v>
      </c>
      <c r="M11">
        <v>1.01156425476074</v>
      </c>
      <c r="N11">
        <v>5.1447925567627</v>
      </c>
      <c r="O11">
        <v>4</v>
      </c>
      <c r="P11">
        <v>4</v>
      </c>
      <c r="Q11">
        <v>13</v>
      </c>
      <c r="R11" s="15">
        <v>0.3077</v>
      </c>
      <c r="S11" s="15">
        <f t="shared" si="0"/>
        <v>0.4</v>
      </c>
      <c r="T11">
        <v>3.24583053588867</v>
      </c>
      <c r="U11">
        <v>2.97004389762878</v>
      </c>
      <c r="V11">
        <v>2.82203412055969</v>
      </c>
      <c r="W11" s="11">
        <v>0.148009777069092</v>
      </c>
      <c r="X11">
        <v>0.423796415328979</v>
      </c>
      <c r="Y11">
        <v>0.423796415328979</v>
      </c>
      <c r="Z11">
        <v>0.4</v>
      </c>
      <c r="AA11">
        <v>0.9</v>
      </c>
      <c r="AB11">
        <v>0.692307692307692</v>
      </c>
      <c r="AC11">
        <v>0.782608695652174</v>
      </c>
      <c r="AD11">
        <v>0.1</v>
      </c>
      <c r="AE11">
        <v>0.5</v>
      </c>
    </row>
    <row r="12" spans="1:31">
      <c r="A12" s="5">
        <v>105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10.3260917663574</v>
      </c>
      <c r="L12" s="9">
        <v>1.71701431274414</v>
      </c>
      <c r="M12">
        <v>1.61215782165527</v>
      </c>
      <c r="N12">
        <v>8.51708984375</v>
      </c>
      <c r="O12">
        <v>7</v>
      </c>
      <c r="P12">
        <v>7</v>
      </c>
      <c r="Q12">
        <v>17</v>
      </c>
      <c r="R12" s="15">
        <v>0.4118</v>
      </c>
      <c r="S12" s="15">
        <f t="shared" si="0"/>
        <v>0.7</v>
      </c>
      <c r="T12">
        <v>3.6671028137207</v>
      </c>
      <c r="U12">
        <v>3.42255115509033</v>
      </c>
      <c r="V12">
        <v>3.24774885177612</v>
      </c>
      <c r="W12" s="11">
        <v>0.174802303314209</v>
      </c>
      <c r="X12">
        <v>0.41935396194458</v>
      </c>
      <c r="Y12">
        <v>0.41935396194458</v>
      </c>
      <c r="Z12">
        <v>0.7</v>
      </c>
      <c r="AA12">
        <v>1</v>
      </c>
      <c r="AB12">
        <v>0.588235294117647</v>
      </c>
      <c r="AC12">
        <v>0.740740740740741</v>
      </c>
      <c r="AD12">
        <v>0</v>
      </c>
      <c r="AE12">
        <v>0.3</v>
      </c>
    </row>
    <row r="13" spans="1:31">
      <c r="A13" s="5">
        <v>89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6.97077560424805</v>
      </c>
      <c r="L13" s="9">
        <v>1.72053337097168</v>
      </c>
      <c r="M13">
        <v>1.60125923156738</v>
      </c>
      <c r="N13">
        <v>5.9664134979248</v>
      </c>
      <c r="O13">
        <v>7</v>
      </c>
      <c r="P13">
        <v>7</v>
      </c>
      <c r="Q13">
        <v>16</v>
      </c>
      <c r="R13" s="15">
        <v>0.4375</v>
      </c>
      <c r="S13" s="15">
        <f t="shared" si="0"/>
        <v>0.7</v>
      </c>
      <c r="T13">
        <v>3.80342292785644</v>
      </c>
      <c r="U13">
        <v>3.48171353340149</v>
      </c>
      <c r="V13">
        <v>3.39324641227722</v>
      </c>
      <c r="W13" s="11">
        <v>0.0884671211242676</v>
      </c>
      <c r="X13">
        <v>0.410176515579224</v>
      </c>
      <c r="Y13">
        <v>0.410176515579224</v>
      </c>
      <c r="Z13">
        <v>0.7</v>
      </c>
      <c r="AA13">
        <v>0.9</v>
      </c>
      <c r="AB13">
        <v>0.5625</v>
      </c>
      <c r="AC13">
        <v>0.692307692307692</v>
      </c>
      <c r="AD13">
        <v>0.1</v>
      </c>
      <c r="AE13">
        <v>0.2</v>
      </c>
    </row>
    <row r="14" spans="1:31">
      <c r="A14" s="5">
        <v>222</v>
      </c>
      <c r="B14">
        <v>17</v>
      </c>
      <c r="C14">
        <v>3</v>
      </c>
      <c r="D14">
        <v>10</v>
      </c>
      <c r="E14">
        <v>10</v>
      </c>
      <c r="F14">
        <v>10</v>
      </c>
      <c r="G14">
        <v>0</v>
      </c>
      <c r="H14">
        <v>7</v>
      </c>
      <c r="I14">
        <v>3</v>
      </c>
      <c r="J14">
        <v>0.85</v>
      </c>
      <c r="K14" s="4">
        <v>6.98605537414551</v>
      </c>
      <c r="L14" s="9">
        <v>1.72116661071777</v>
      </c>
      <c r="M14">
        <v>1.06689262390137</v>
      </c>
      <c r="N14">
        <v>5.3403377532959</v>
      </c>
      <c r="O14">
        <v>6</v>
      </c>
      <c r="P14">
        <v>6</v>
      </c>
      <c r="Q14">
        <v>16</v>
      </c>
      <c r="R14" s="15">
        <v>0.375</v>
      </c>
      <c r="S14" s="15">
        <f t="shared" si="0"/>
        <v>0.6</v>
      </c>
      <c r="T14">
        <v>3.34921264648437</v>
      </c>
      <c r="U14">
        <v>3.06262898445129</v>
      </c>
      <c r="V14">
        <v>2.91971254348755</v>
      </c>
      <c r="W14" s="11">
        <v>0.142916440963745</v>
      </c>
      <c r="X14">
        <v>0.429500102996826</v>
      </c>
      <c r="Y14">
        <v>0.429500102996826</v>
      </c>
      <c r="Z14">
        <v>0.6</v>
      </c>
      <c r="AA14">
        <v>1</v>
      </c>
      <c r="AB14">
        <v>0.625</v>
      </c>
      <c r="AC14">
        <v>0.769230769230769</v>
      </c>
      <c r="AD14">
        <v>0</v>
      </c>
      <c r="AE14">
        <v>0.4</v>
      </c>
    </row>
    <row r="15" spans="1:31">
      <c r="A15" s="5">
        <v>17</v>
      </c>
      <c r="B15">
        <v>16</v>
      </c>
      <c r="C15">
        <v>4</v>
      </c>
      <c r="D15">
        <v>10</v>
      </c>
      <c r="E15">
        <v>10</v>
      </c>
      <c r="F15">
        <v>10</v>
      </c>
      <c r="G15">
        <v>0</v>
      </c>
      <c r="H15">
        <v>6</v>
      </c>
      <c r="I15">
        <v>4</v>
      </c>
      <c r="J15">
        <v>0.8</v>
      </c>
      <c r="K15" s="4">
        <v>6.62918663024902</v>
      </c>
      <c r="L15" s="9">
        <v>1.7640323638916</v>
      </c>
      <c r="M15">
        <v>0.7838134765625</v>
      </c>
      <c r="N15">
        <v>5.65805053710937</v>
      </c>
      <c r="O15">
        <v>5</v>
      </c>
      <c r="P15">
        <v>5</v>
      </c>
      <c r="Q15">
        <v>15</v>
      </c>
      <c r="R15" s="15">
        <v>0.3333</v>
      </c>
      <c r="S15" s="15">
        <f t="shared" ref="S15:S28" si="1">O15/E15</f>
        <v>0.5</v>
      </c>
      <c r="T15">
        <v>3.02310943603516</v>
      </c>
      <c r="U15">
        <v>2.70834422111511</v>
      </c>
      <c r="V15">
        <v>2.61939764022827</v>
      </c>
      <c r="W15" s="11">
        <v>0.0889465808868408</v>
      </c>
      <c r="X15">
        <v>0.403711795806885</v>
      </c>
      <c r="Y15">
        <v>0.403711795806885</v>
      </c>
      <c r="Z15">
        <v>0.5</v>
      </c>
      <c r="AA15">
        <v>1</v>
      </c>
      <c r="AB15">
        <v>0.666666666666667</v>
      </c>
      <c r="AC15">
        <v>0.8</v>
      </c>
      <c r="AD15">
        <v>0</v>
      </c>
      <c r="AE15">
        <v>0.5</v>
      </c>
    </row>
    <row r="16" s="3" customFormat="1" spans="1:31">
      <c r="A16" s="7">
        <v>4</v>
      </c>
      <c r="B16" s="3">
        <v>18</v>
      </c>
      <c r="C16" s="3">
        <v>2</v>
      </c>
      <c r="D16" s="3">
        <v>10</v>
      </c>
      <c r="E16" s="3">
        <v>10</v>
      </c>
      <c r="F16" s="3">
        <v>10</v>
      </c>
      <c r="G16" s="3">
        <v>0</v>
      </c>
      <c r="H16" s="3">
        <v>8</v>
      </c>
      <c r="I16" s="3">
        <v>2</v>
      </c>
      <c r="J16" s="3">
        <v>0.9</v>
      </c>
      <c r="K16" s="11">
        <v>6.64651870727539</v>
      </c>
      <c r="L16" s="11">
        <v>1.76815605163574</v>
      </c>
      <c r="M16" s="3">
        <v>1.73186683654785</v>
      </c>
      <c r="N16" s="3">
        <v>5.91652679443359</v>
      </c>
      <c r="O16" s="3">
        <v>6</v>
      </c>
      <c r="P16" s="3">
        <v>6</v>
      </c>
      <c r="Q16" s="3">
        <v>15</v>
      </c>
      <c r="R16" s="17">
        <v>0.4</v>
      </c>
      <c r="S16" s="17">
        <f t="shared" si="1"/>
        <v>0.6</v>
      </c>
      <c r="T16" s="3">
        <v>3.24323081970215</v>
      </c>
      <c r="U16" s="3">
        <v>2.9600522518158</v>
      </c>
      <c r="V16" s="3">
        <v>2.89533853530884</v>
      </c>
      <c r="W16" s="11">
        <v>0.064713716506958</v>
      </c>
      <c r="X16" s="3">
        <v>0.34789228439331</v>
      </c>
      <c r="Y16" s="3">
        <v>0.34789228439331</v>
      </c>
      <c r="Z16" s="3">
        <v>0.6</v>
      </c>
      <c r="AA16" s="3">
        <v>0.9</v>
      </c>
      <c r="AB16" s="3">
        <v>0.6</v>
      </c>
      <c r="AC16" s="3">
        <v>0.72</v>
      </c>
      <c r="AD16" s="3">
        <v>0.1</v>
      </c>
      <c r="AE16" s="3">
        <v>0.3</v>
      </c>
    </row>
    <row r="17" spans="1:31">
      <c r="A17" s="5">
        <v>30</v>
      </c>
      <c r="B17">
        <v>19</v>
      </c>
      <c r="C17">
        <v>1</v>
      </c>
      <c r="D17">
        <v>10</v>
      </c>
      <c r="E17">
        <v>10</v>
      </c>
      <c r="F17">
        <v>10</v>
      </c>
      <c r="G17">
        <v>0</v>
      </c>
      <c r="H17">
        <v>9</v>
      </c>
      <c r="I17">
        <v>1</v>
      </c>
      <c r="J17">
        <v>0.95</v>
      </c>
      <c r="K17" s="4">
        <v>10.2467727661133</v>
      </c>
      <c r="L17" s="9">
        <v>1.8103141784668</v>
      </c>
      <c r="M17">
        <v>1.67639350891113</v>
      </c>
      <c r="N17">
        <v>8.03465270996094</v>
      </c>
      <c r="O17">
        <v>7</v>
      </c>
      <c r="P17">
        <v>7</v>
      </c>
      <c r="Q17">
        <v>17</v>
      </c>
      <c r="R17" s="15">
        <v>0.4118</v>
      </c>
      <c r="S17" s="15">
        <f t="shared" si="1"/>
        <v>0.7</v>
      </c>
      <c r="T17">
        <v>4.02245140075684</v>
      </c>
      <c r="U17">
        <v>3.75803875923157</v>
      </c>
      <c r="V17">
        <v>3.57295179367065</v>
      </c>
      <c r="W17" s="11">
        <v>0.185086965560913</v>
      </c>
      <c r="X17">
        <v>0.449499607086182</v>
      </c>
      <c r="Y17">
        <v>0.449499607086182</v>
      </c>
      <c r="Z17">
        <v>0.7</v>
      </c>
      <c r="AA17">
        <v>1</v>
      </c>
      <c r="AB17">
        <v>0.588235294117647</v>
      </c>
      <c r="AC17">
        <v>0.740740740740741</v>
      </c>
      <c r="AD17">
        <v>0</v>
      </c>
      <c r="AE17">
        <v>0.3</v>
      </c>
    </row>
    <row r="18" spans="1:31">
      <c r="A18" s="5">
        <v>214</v>
      </c>
      <c r="B18">
        <v>17</v>
      </c>
      <c r="C18">
        <v>3</v>
      </c>
      <c r="D18">
        <v>10</v>
      </c>
      <c r="E18">
        <v>10</v>
      </c>
      <c r="F18">
        <v>10</v>
      </c>
      <c r="G18">
        <v>0</v>
      </c>
      <c r="H18">
        <v>7</v>
      </c>
      <c r="I18">
        <v>3</v>
      </c>
      <c r="J18">
        <v>0.85</v>
      </c>
      <c r="K18" s="4">
        <v>6.30545997619629</v>
      </c>
      <c r="L18" s="9">
        <v>1.81940078735352</v>
      </c>
      <c r="M18">
        <v>1.30501747131348</v>
      </c>
      <c r="N18">
        <v>4.69405364990234</v>
      </c>
      <c r="O18">
        <v>5</v>
      </c>
      <c r="P18">
        <v>5</v>
      </c>
      <c r="Q18">
        <v>13</v>
      </c>
      <c r="R18" s="15">
        <v>0.3846</v>
      </c>
      <c r="S18" s="15">
        <f t="shared" si="1"/>
        <v>0.5</v>
      </c>
      <c r="T18">
        <v>3.16875076293945</v>
      </c>
      <c r="U18">
        <v>2.91451048851013</v>
      </c>
      <c r="V18">
        <v>2.77915716171265</v>
      </c>
      <c r="W18" s="11">
        <v>0.135353326797485</v>
      </c>
      <c r="X18">
        <v>0.389593601226807</v>
      </c>
      <c r="Y18">
        <v>0.389593601226807</v>
      </c>
      <c r="Z18">
        <v>0.5</v>
      </c>
      <c r="AA18">
        <v>0.8</v>
      </c>
      <c r="AB18">
        <v>0.615384615384615</v>
      </c>
      <c r="AC18">
        <v>0.695652173913043</v>
      </c>
      <c r="AD18">
        <v>0.2</v>
      </c>
      <c r="AE18">
        <v>0.3</v>
      </c>
    </row>
    <row r="19" spans="1:31">
      <c r="A19" s="5">
        <v>196</v>
      </c>
      <c r="B19">
        <v>18</v>
      </c>
      <c r="C19">
        <v>2</v>
      </c>
      <c r="D19">
        <v>10</v>
      </c>
      <c r="E19">
        <v>10</v>
      </c>
      <c r="F19">
        <v>9</v>
      </c>
      <c r="G19">
        <v>1</v>
      </c>
      <c r="H19">
        <v>9</v>
      </c>
      <c r="I19">
        <v>1</v>
      </c>
      <c r="J19">
        <v>0.9</v>
      </c>
      <c r="K19" s="4">
        <v>11.2915363311768</v>
      </c>
      <c r="L19" s="9">
        <v>1.8361701965332</v>
      </c>
      <c r="M19">
        <v>1.68184471130371</v>
      </c>
      <c r="N19">
        <v>8.96267700195312</v>
      </c>
      <c r="O19">
        <v>7</v>
      </c>
      <c r="P19">
        <v>7</v>
      </c>
      <c r="Q19">
        <v>16</v>
      </c>
      <c r="R19" s="15">
        <v>0.4375</v>
      </c>
      <c r="S19" s="15">
        <f t="shared" si="1"/>
        <v>0.7</v>
      </c>
      <c r="T19">
        <v>3.76375770568848</v>
      </c>
      <c r="U19">
        <v>3.48160338401794</v>
      </c>
      <c r="V19">
        <v>3.34229779243469</v>
      </c>
      <c r="W19" s="11">
        <v>0.139305591583252</v>
      </c>
      <c r="X19">
        <v>0.421459913253784</v>
      </c>
      <c r="Y19">
        <v>0.421459913253784</v>
      </c>
      <c r="Z19">
        <v>0.7</v>
      </c>
      <c r="AA19">
        <v>0.9</v>
      </c>
      <c r="AB19">
        <v>0.5625</v>
      </c>
      <c r="AC19">
        <v>0.692307692307692</v>
      </c>
      <c r="AD19">
        <v>0.1</v>
      </c>
      <c r="AE19">
        <v>0.2</v>
      </c>
    </row>
    <row r="20" spans="1:31">
      <c r="A20" s="5">
        <v>24</v>
      </c>
      <c r="B20">
        <v>18</v>
      </c>
      <c r="C20">
        <v>2</v>
      </c>
      <c r="D20">
        <v>10</v>
      </c>
      <c r="E20">
        <v>10</v>
      </c>
      <c r="F20">
        <v>10</v>
      </c>
      <c r="G20">
        <v>0</v>
      </c>
      <c r="H20">
        <v>8</v>
      </c>
      <c r="I20">
        <v>2</v>
      </c>
      <c r="J20">
        <v>0.9</v>
      </c>
      <c r="K20" s="4">
        <v>8.30161476135254</v>
      </c>
      <c r="L20" s="9">
        <v>1.84811210632324</v>
      </c>
      <c r="M20">
        <v>1.42319869995117</v>
      </c>
      <c r="N20">
        <v>5.94230270385742</v>
      </c>
      <c r="O20">
        <v>6</v>
      </c>
      <c r="P20">
        <v>6</v>
      </c>
      <c r="Q20">
        <v>16</v>
      </c>
      <c r="R20" s="15">
        <v>0.375</v>
      </c>
      <c r="S20" s="15">
        <f t="shared" si="1"/>
        <v>0.6</v>
      </c>
      <c r="T20">
        <v>4.11506462097168</v>
      </c>
      <c r="U20">
        <v>3.8042676448822</v>
      </c>
      <c r="V20">
        <v>3.6045196056366</v>
      </c>
      <c r="W20" s="11">
        <v>0.199748039245605</v>
      </c>
      <c r="X20">
        <v>0.510545015335083</v>
      </c>
      <c r="Y20">
        <v>0.510545015335083</v>
      </c>
      <c r="Z20">
        <v>0.6</v>
      </c>
      <c r="AA20">
        <v>1</v>
      </c>
      <c r="AB20">
        <v>0.625</v>
      </c>
      <c r="AC20">
        <v>0.769230769230769</v>
      </c>
      <c r="AD20">
        <v>0</v>
      </c>
      <c r="AE20">
        <v>0.4</v>
      </c>
    </row>
    <row r="21" s="3" customFormat="1" spans="1:31">
      <c r="A21" s="7">
        <v>5</v>
      </c>
      <c r="B21" s="3">
        <v>18</v>
      </c>
      <c r="C21" s="3">
        <v>2</v>
      </c>
      <c r="D21" s="3">
        <v>10</v>
      </c>
      <c r="E21" s="3">
        <v>10</v>
      </c>
      <c r="F21" s="3">
        <v>10</v>
      </c>
      <c r="G21" s="3">
        <v>0</v>
      </c>
      <c r="H21" s="3">
        <v>8</v>
      </c>
      <c r="I21" s="3">
        <v>2</v>
      </c>
      <c r="J21" s="3">
        <v>0.9</v>
      </c>
      <c r="K21" s="11">
        <v>7.90730667114258</v>
      </c>
      <c r="L21" s="11">
        <v>1.90764045715332</v>
      </c>
      <c r="M21" s="3">
        <v>1.54693603515625</v>
      </c>
      <c r="N21" s="3">
        <v>5.696044921875</v>
      </c>
      <c r="O21" s="3">
        <v>6</v>
      </c>
      <c r="P21" s="3">
        <v>6</v>
      </c>
      <c r="Q21" s="3">
        <v>15</v>
      </c>
      <c r="R21" s="17">
        <v>0.4</v>
      </c>
      <c r="S21" s="17">
        <f t="shared" si="1"/>
        <v>0.6</v>
      </c>
      <c r="T21" s="3">
        <v>3.73896026611328</v>
      </c>
      <c r="U21" s="3">
        <v>3.47512936592102</v>
      </c>
      <c r="V21" s="3">
        <v>3.30228805541992</v>
      </c>
      <c r="W21" s="11">
        <v>0.172841310501099</v>
      </c>
      <c r="X21" s="3">
        <v>0.436672210693359</v>
      </c>
      <c r="Y21" s="3">
        <v>0.436672210693359</v>
      </c>
      <c r="Z21" s="3">
        <v>0.6</v>
      </c>
      <c r="AA21" s="3">
        <v>0.9</v>
      </c>
      <c r="AB21" s="3">
        <v>0.6</v>
      </c>
      <c r="AC21" s="3">
        <v>0.72</v>
      </c>
      <c r="AD21" s="3">
        <v>0.1</v>
      </c>
      <c r="AE21" s="3">
        <v>0.3</v>
      </c>
    </row>
    <row r="22" spans="1:31">
      <c r="A22" s="5">
        <v>149</v>
      </c>
      <c r="B22">
        <v>16</v>
      </c>
      <c r="C22">
        <v>4</v>
      </c>
      <c r="D22">
        <v>10</v>
      </c>
      <c r="E22">
        <v>10</v>
      </c>
      <c r="F22">
        <v>10</v>
      </c>
      <c r="G22">
        <v>0</v>
      </c>
      <c r="H22">
        <v>6</v>
      </c>
      <c r="I22">
        <v>4</v>
      </c>
      <c r="J22">
        <v>0.8</v>
      </c>
      <c r="K22" s="4">
        <v>5.94592666625977</v>
      </c>
      <c r="L22" s="9">
        <v>1.93689155578613</v>
      </c>
      <c r="M22">
        <v>1.07749176025391</v>
      </c>
      <c r="N22">
        <v>4.53323554992676</v>
      </c>
      <c r="O22">
        <v>4</v>
      </c>
      <c r="P22">
        <v>4</v>
      </c>
      <c r="Q22">
        <v>14</v>
      </c>
      <c r="R22" s="15">
        <v>0.2857</v>
      </c>
      <c r="S22" s="15">
        <f t="shared" si="1"/>
        <v>0.4</v>
      </c>
      <c r="T22">
        <v>3.04324340820312</v>
      </c>
      <c r="U22">
        <v>2.76242613792419</v>
      </c>
      <c r="V22">
        <v>2.6508104801178</v>
      </c>
      <c r="W22" s="11">
        <v>0.111615657806396</v>
      </c>
      <c r="X22">
        <v>0.392432928085327</v>
      </c>
      <c r="Y22">
        <v>0.392432928085327</v>
      </c>
      <c r="Z22">
        <v>0.4</v>
      </c>
      <c r="AA22">
        <v>1</v>
      </c>
      <c r="AB22">
        <v>0.714285714285714</v>
      </c>
      <c r="AC22">
        <v>0.833333333333333</v>
      </c>
      <c r="AD22">
        <v>0</v>
      </c>
      <c r="AE22">
        <v>0.6</v>
      </c>
    </row>
    <row r="23" spans="1:31">
      <c r="A23" s="5">
        <v>87</v>
      </c>
      <c r="B23">
        <v>15</v>
      </c>
      <c r="C23">
        <v>5</v>
      </c>
      <c r="D23">
        <v>10</v>
      </c>
      <c r="E23">
        <v>10</v>
      </c>
      <c r="F23">
        <v>9</v>
      </c>
      <c r="G23">
        <v>1</v>
      </c>
      <c r="H23">
        <v>6</v>
      </c>
      <c r="I23">
        <v>4</v>
      </c>
      <c r="J23">
        <v>0.75</v>
      </c>
      <c r="K23" s="4">
        <v>5.965576171875</v>
      </c>
      <c r="L23" s="9">
        <v>1.96604919433594</v>
      </c>
      <c r="M23">
        <v>1.30701446533203</v>
      </c>
      <c r="N23">
        <v>5.0182933807373</v>
      </c>
      <c r="O23">
        <v>4</v>
      </c>
      <c r="P23">
        <v>4</v>
      </c>
      <c r="Q23">
        <v>12</v>
      </c>
      <c r="R23" s="15">
        <v>0.3333</v>
      </c>
      <c r="S23" s="15">
        <f t="shared" si="1"/>
        <v>0.4</v>
      </c>
      <c r="T23">
        <v>2.74654388427734</v>
      </c>
      <c r="U23">
        <v>2.45803046226501</v>
      </c>
      <c r="V23">
        <v>2.42247819900513</v>
      </c>
      <c r="W23" s="11">
        <v>0.0355522632598877</v>
      </c>
      <c r="X23">
        <v>0.324065685272217</v>
      </c>
      <c r="Y23">
        <v>0.324065685272217</v>
      </c>
      <c r="Z23">
        <v>0.4</v>
      </c>
      <c r="AA23">
        <v>0.8</v>
      </c>
      <c r="AB23">
        <v>0.666666666666667</v>
      </c>
      <c r="AC23">
        <v>0.727272727272727</v>
      </c>
      <c r="AD23">
        <v>0.2</v>
      </c>
      <c r="AE23">
        <v>0.4</v>
      </c>
    </row>
    <row r="24" s="20" customFormat="1" spans="1:31">
      <c r="A24" s="21">
        <v>114</v>
      </c>
      <c r="B24" s="20">
        <v>16</v>
      </c>
      <c r="C24" s="20">
        <v>4</v>
      </c>
      <c r="D24" s="20">
        <v>10</v>
      </c>
      <c r="E24" s="20">
        <v>10</v>
      </c>
      <c r="F24" s="20">
        <v>9</v>
      </c>
      <c r="G24" s="20">
        <v>1</v>
      </c>
      <c r="H24" s="20">
        <v>7</v>
      </c>
      <c r="I24" s="20">
        <v>3</v>
      </c>
      <c r="J24" s="20">
        <v>0.8</v>
      </c>
      <c r="K24" s="22">
        <v>8.22604179382324</v>
      </c>
      <c r="L24" s="22">
        <v>1.97331619262695</v>
      </c>
      <c r="M24" s="20">
        <v>1.27695655822754</v>
      </c>
      <c r="N24" s="20">
        <v>6.61124801635742</v>
      </c>
      <c r="O24" s="20">
        <v>5</v>
      </c>
      <c r="P24" s="20">
        <v>5</v>
      </c>
      <c r="Q24" s="20">
        <v>14</v>
      </c>
      <c r="R24" s="23">
        <v>0.3571</v>
      </c>
      <c r="S24" s="23">
        <f t="shared" si="1"/>
        <v>0.5</v>
      </c>
      <c r="T24" s="20">
        <v>3.45174598693848</v>
      </c>
      <c r="U24" s="20">
        <v>3.08734536170959</v>
      </c>
      <c r="V24" s="20">
        <v>3.05312347412109</v>
      </c>
      <c r="W24" s="22">
        <v>0.034221887588501</v>
      </c>
      <c r="X24" s="20">
        <v>0.398622512817383</v>
      </c>
      <c r="Y24" s="20">
        <v>0.398622512817383</v>
      </c>
      <c r="Z24" s="20">
        <v>0.5</v>
      </c>
      <c r="AA24" s="20">
        <v>0.9</v>
      </c>
      <c r="AB24" s="20">
        <v>0.642857142857143</v>
      </c>
      <c r="AC24" s="20">
        <v>0.75</v>
      </c>
      <c r="AD24" s="20">
        <v>0.1</v>
      </c>
      <c r="AE24" s="20">
        <v>0.4</v>
      </c>
    </row>
    <row r="25" s="20" customFormat="1" spans="1:31">
      <c r="A25" s="21">
        <v>146</v>
      </c>
      <c r="B25" s="20">
        <v>19</v>
      </c>
      <c r="C25" s="20">
        <v>1</v>
      </c>
      <c r="D25" s="20">
        <v>10</v>
      </c>
      <c r="E25" s="20">
        <v>10</v>
      </c>
      <c r="F25" s="20">
        <v>10</v>
      </c>
      <c r="G25" s="20">
        <v>0</v>
      </c>
      <c r="H25" s="20">
        <v>9</v>
      </c>
      <c r="I25" s="20">
        <v>1</v>
      </c>
      <c r="J25" s="20">
        <v>0.95</v>
      </c>
      <c r="K25" s="22">
        <v>10.7425346374512</v>
      </c>
      <c r="L25" s="22">
        <v>2.09077262878418</v>
      </c>
      <c r="M25" s="20">
        <v>1.9764289855957</v>
      </c>
      <c r="N25" s="20">
        <v>8.46964073181152</v>
      </c>
      <c r="O25" s="20">
        <v>6</v>
      </c>
      <c r="P25" s="20">
        <v>6</v>
      </c>
      <c r="Q25" s="20">
        <v>16</v>
      </c>
      <c r="R25" s="23">
        <v>0.375</v>
      </c>
      <c r="S25" s="23">
        <f t="shared" si="1"/>
        <v>0.6</v>
      </c>
      <c r="T25" s="20">
        <v>3.64711952209473</v>
      </c>
      <c r="U25" s="20">
        <v>3.4253454208374</v>
      </c>
      <c r="V25" s="20">
        <v>3.20420408248901</v>
      </c>
      <c r="W25" s="22">
        <v>0.221141338348389</v>
      </c>
      <c r="X25" s="20">
        <v>0.442915439605713</v>
      </c>
      <c r="Y25" s="20">
        <v>0.442915439605713</v>
      </c>
      <c r="Z25" s="20">
        <v>0.6</v>
      </c>
      <c r="AA25" s="20">
        <v>1</v>
      </c>
      <c r="AB25" s="20">
        <v>0.625</v>
      </c>
      <c r="AC25" s="20">
        <v>0.769230769230769</v>
      </c>
      <c r="AD25" s="20">
        <v>0</v>
      </c>
      <c r="AE25" s="20">
        <v>0.4</v>
      </c>
    </row>
    <row r="26" s="4" customFormat="1" spans="11:31">
      <c r="K26" s="12" t="s">
        <v>29</v>
      </c>
      <c r="L26" s="9">
        <f>AVERAGE(L2:L25)</f>
        <v>1.7224436601003</v>
      </c>
      <c r="W26" s="11">
        <f t="shared" ref="W26:AE26" si="2">AVERAGE(W2:W25)</f>
        <v>0.106723755598068</v>
      </c>
      <c r="Z26" s="4">
        <f t="shared" si="2"/>
        <v>0.554166666666667</v>
      </c>
      <c r="AA26" s="4">
        <f t="shared" si="2"/>
        <v>0.920833333333333</v>
      </c>
      <c r="AB26" s="4">
        <f t="shared" si="2"/>
        <v>0.626600992961287</v>
      </c>
      <c r="AC26" s="4">
        <f t="shared" si="2"/>
        <v>0.743457766066462</v>
      </c>
      <c r="AD26" s="4">
        <f t="shared" si="2"/>
        <v>0.0791666666666667</v>
      </c>
      <c r="AE26" s="4">
        <f t="shared" si="2"/>
        <v>0.366666666666667</v>
      </c>
    </row>
    <row r="27" s="4" customFormat="1" spans="11:31">
      <c r="K27" s="13" t="s">
        <v>30</v>
      </c>
      <c r="L27" s="9">
        <f>MAX(L2:L25)</f>
        <v>2.09077262878418</v>
      </c>
      <c r="W27" s="11">
        <f t="shared" ref="W27:AE27" si="3">MAX(W2:W25)</f>
        <v>0.221141338348389</v>
      </c>
      <c r="Z27" s="4">
        <f t="shared" si="3"/>
        <v>0.7</v>
      </c>
      <c r="AA27" s="4">
        <f t="shared" si="3"/>
        <v>1</v>
      </c>
      <c r="AB27" s="4">
        <f t="shared" si="3"/>
        <v>0.714285714285714</v>
      </c>
      <c r="AC27" s="4">
        <f t="shared" si="3"/>
        <v>0.833333333333333</v>
      </c>
      <c r="AD27" s="4">
        <f t="shared" si="3"/>
        <v>0.3</v>
      </c>
      <c r="AE27" s="4">
        <f t="shared" si="3"/>
        <v>0.6</v>
      </c>
    </row>
    <row r="28" s="4" customFormat="1" spans="12:31">
      <c r="L28" s="9">
        <f>MIN(L2:L25)</f>
        <v>1.34195899963379</v>
      </c>
      <c r="W28" s="11">
        <f t="shared" ref="W28:AE28" si="4">MIN(W2:W25)</f>
        <v>0.000453472137451172</v>
      </c>
      <c r="Z28" s="4">
        <f t="shared" si="4"/>
        <v>0.4</v>
      </c>
      <c r="AA28" s="4">
        <f t="shared" si="4"/>
        <v>0.7</v>
      </c>
      <c r="AB28" s="4">
        <f t="shared" si="4"/>
        <v>0.5625</v>
      </c>
      <c r="AC28" s="4">
        <f t="shared" si="4"/>
        <v>0.636363636363636</v>
      </c>
      <c r="AD28" s="4">
        <f t="shared" si="4"/>
        <v>0</v>
      </c>
      <c r="AE28" s="4">
        <f t="shared" si="4"/>
        <v>0.2</v>
      </c>
    </row>
    <row r="29" spans="11:23">
      <c r="K29" s="4"/>
      <c r="L29" s="9"/>
      <c r="M29">
        <v>0.194</v>
      </c>
      <c r="W29" s="11"/>
    </row>
    <row r="30" spans="11:23">
      <c r="K30" s="4"/>
      <c r="L30" s="9"/>
      <c r="M30">
        <v>0.129</v>
      </c>
      <c r="W30" s="11"/>
    </row>
    <row r="31" spans="11:23">
      <c r="K31" s="4"/>
      <c r="L31" s="9"/>
      <c r="W31" s="11"/>
    </row>
    <row r="32" spans="11:23">
      <c r="K32" s="4" t="s">
        <v>31</v>
      </c>
      <c r="L32" s="4" t="s">
        <v>32</v>
      </c>
      <c r="N32" s="4" t="s">
        <v>70</v>
      </c>
      <c r="O32" s="4"/>
      <c r="P32" s="4"/>
      <c r="Q32" s="4"/>
      <c r="W32" s="11"/>
    </row>
    <row r="33" spans="11:23">
      <c r="K33" s="4"/>
      <c r="L33" s="4"/>
      <c r="N33" s="4">
        <v>0.2</v>
      </c>
      <c r="O33" s="4">
        <v>-160</v>
      </c>
      <c r="P33" s="4">
        <v>640</v>
      </c>
      <c r="Q33" s="4">
        <v>32</v>
      </c>
      <c r="W33" s="11"/>
    </row>
    <row r="34" s="1" customFormat="1" spans="11:23">
      <c r="K34" s="14" t="s">
        <v>49</v>
      </c>
      <c r="L34" s="14">
        <f>COUNTIF(L2:L25,"&lt;0.507")-COUNTIF(L2:L25,"&lt;0.378")</f>
        <v>0</v>
      </c>
      <c r="N34" s="4">
        <v>0.4</v>
      </c>
      <c r="O34" s="4">
        <v>-320</v>
      </c>
      <c r="P34" s="4">
        <v>480</v>
      </c>
      <c r="Q34" s="4">
        <v>24</v>
      </c>
      <c r="W34" s="14"/>
    </row>
    <row r="35" s="1" customFormat="1" spans="11:23">
      <c r="K35" s="14" t="s">
        <v>50</v>
      </c>
      <c r="L35" s="14">
        <f>COUNTIF(L2:L25,"&lt;0.636")-COUNTIF(L2:L25,"&lt;0.507")</f>
        <v>0</v>
      </c>
      <c r="N35" s="4">
        <v>0.45</v>
      </c>
      <c r="O35" s="4">
        <v>-360</v>
      </c>
      <c r="P35" s="4">
        <v>440</v>
      </c>
      <c r="Q35" s="4">
        <v>22</v>
      </c>
      <c r="W35" s="14"/>
    </row>
    <row r="36" s="1" customFormat="1" spans="11:23">
      <c r="K36" s="14" t="s">
        <v>51</v>
      </c>
      <c r="L36" s="14">
        <f>COUNTIF(L2:L25,"&lt;0.765")-COUNTIF(L2:L25,"&lt;0.636")</f>
        <v>0</v>
      </c>
      <c r="N36" s="4">
        <v>0.49</v>
      </c>
      <c r="O36" s="4">
        <v>-392</v>
      </c>
      <c r="P36" s="4">
        <v>408</v>
      </c>
      <c r="Q36" s="4">
        <v>20.4</v>
      </c>
      <c r="W36" s="14"/>
    </row>
    <row r="37" s="1" customFormat="1" spans="11:23">
      <c r="K37" s="14" t="s">
        <v>52</v>
      </c>
      <c r="L37" s="14">
        <f>COUNTIF(L2:L25,"&lt;0.894")-COUNTIF(L2:L25,"&lt;0.765")</f>
        <v>0</v>
      </c>
      <c r="O37" s="14">
        <v>-380</v>
      </c>
      <c r="P37" s="14">
        <v>420</v>
      </c>
      <c r="Q37" s="14">
        <v>21</v>
      </c>
      <c r="W37" s="14"/>
    </row>
    <row r="38" s="1" customFormat="1" spans="11:23">
      <c r="K38" s="14" t="s">
        <v>53</v>
      </c>
      <c r="L38" s="14">
        <f>COUNTIF(L2:L25,"&lt;1.023")-COUNTIF(L2:L25,"&lt;0.894")</f>
        <v>0</v>
      </c>
      <c r="W38" s="14"/>
    </row>
    <row r="39" s="1" customFormat="1" spans="11:23">
      <c r="K39" s="14" t="s">
        <v>54</v>
      </c>
      <c r="L39" s="14">
        <f>COUNTIF(L2:L25,"&lt;1.152")-COUNTIF(L2:L25,"&lt;1.023")</f>
        <v>0</v>
      </c>
      <c r="W39" s="14"/>
    </row>
    <row r="40" s="3" customFormat="1" spans="11:23">
      <c r="K40" s="11" t="s">
        <v>55</v>
      </c>
      <c r="L40" s="11">
        <f>COUNTIF(L2:L25,"&lt;1.281")-COUNTIF(L2:L25,"&lt;1.152")</f>
        <v>0</v>
      </c>
      <c r="M40" s="11">
        <v>2</v>
      </c>
      <c r="N40" s="11">
        <v>1</v>
      </c>
      <c r="W40" s="11"/>
    </row>
    <row r="41" s="1" customFormat="1" spans="11:23">
      <c r="K41" s="14" t="s">
        <v>56</v>
      </c>
      <c r="L41" s="14">
        <f>COUNTIF(L2:L25,"&lt;1.41")-COUNTIF(L2:L25,"&lt;1.281")</f>
        <v>1</v>
      </c>
      <c r="M41" s="14">
        <v>3</v>
      </c>
      <c r="N41" s="14">
        <v>2</v>
      </c>
      <c r="O41" s="14">
        <v>1</v>
      </c>
      <c r="W41" s="14"/>
    </row>
    <row r="42" s="1" customFormat="1" spans="11:23">
      <c r="K42" s="14" t="s">
        <v>57</v>
      </c>
      <c r="L42" s="14">
        <f>COUNTIF(L2:L25,"&lt;1.539")-COUNTIF(L2:L25,"&lt;1.41")</f>
        <v>3</v>
      </c>
      <c r="M42" s="14">
        <v>4</v>
      </c>
      <c r="N42" s="14">
        <v>3</v>
      </c>
      <c r="O42" s="14">
        <v>3</v>
      </c>
      <c r="W42" s="14"/>
    </row>
    <row r="43" s="1" customFormat="1" spans="11:23">
      <c r="K43" s="14" t="s">
        <v>58</v>
      </c>
      <c r="L43" s="14">
        <f>COUNTIF(L2:L25,"&lt;1.668")-COUNTIF(L2:L25,"&lt;1.539")</f>
        <v>5</v>
      </c>
      <c r="M43" s="14">
        <v>7</v>
      </c>
      <c r="N43" s="14">
        <v>6</v>
      </c>
      <c r="O43" s="14">
        <v>5</v>
      </c>
      <c r="W43" s="14"/>
    </row>
    <row r="44" s="29" customFormat="1" spans="11:23">
      <c r="K44" s="27" t="s">
        <v>59</v>
      </c>
      <c r="L44" s="27">
        <f>COUNTIF(L2:L25,"&lt;1.797")-COUNTIF(L2:L25,"&lt;1.668")</f>
        <v>6</v>
      </c>
      <c r="M44" s="27">
        <v>8</v>
      </c>
      <c r="N44" s="27">
        <v>8</v>
      </c>
      <c r="O44" s="27">
        <v>6</v>
      </c>
      <c r="W44" s="27"/>
    </row>
    <row r="45" s="1" customFormat="1" spans="11:23">
      <c r="K45" s="14" t="s">
        <v>60</v>
      </c>
      <c r="L45" s="14">
        <f>COUNTIF(L2:L25,"&lt;1.926")-COUNTIF(L2:L25,"&lt;1.797")</f>
        <v>5</v>
      </c>
      <c r="M45" s="14">
        <v>7</v>
      </c>
      <c r="N45" s="14">
        <v>6</v>
      </c>
      <c r="O45" s="14">
        <v>5</v>
      </c>
      <c r="W45" s="14"/>
    </row>
    <row r="46" s="1" customFormat="1" spans="11:23">
      <c r="K46" s="14" t="s">
        <v>61</v>
      </c>
      <c r="L46" s="14">
        <f>COUNTIF(L2:L25,"&lt;2.055")-COUNTIF(L2:L25,"&lt;1.926")</f>
        <v>3</v>
      </c>
      <c r="M46" s="14">
        <v>4</v>
      </c>
      <c r="N46" s="14">
        <v>3</v>
      </c>
      <c r="O46" s="14">
        <v>3</v>
      </c>
      <c r="W46" s="14"/>
    </row>
    <row r="47" s="1" customFormat="1" spans="11:23">
      <c r="K47" s="14" t="s">
        <v>62</v>
      </c>
      <c r="L47" s="14">
        <f>COUNTIF(L2:L25,"&lt;2.184")-COUNTIF(L2:L25,"&lt;2.055")</f>
        <v>1</v>
      </c>
      <c r="M47" s="14">
        <v>3</v>
      </c>
      <c r="N47" s="14">
        <v>2</v>
      </c>
      <c r="O47" s="14">
        <v>1</v>
      </c>
      <c r="W47" s="14"/>
    </row>
    <row r="48" s="3" customFormat="1" spans="11:23">
      <c r="K48" s="11" t="s">
        <v>63</v>
      </c>
      <c r="L48" s="11">
        <f>COUNTIF(L2:L25,"&lt;2.313")-COUNTIF(L2:L25,"&lt;2.184")</f>
        <v>0</v>
      </c>
      <c r="M48" s="11">
        <v>2</v>
      </c>
      <c r="N48" s="11">
        <v>1</v>
      </c>
      <c r="W48" s="11"/>
    </row>
    <row r="49" s="1" customFormat="1" spans="11:23">
      <c r="K49" s="14" t="s">
        <v>64</v>
      </c>
      <c r="L49" s="14">
        <f>COUNTIF(L2:L25,"&lt;2.442")-COUNTIF(L2:L25,"&lt;2.313")</f>
        <v>0</v>
      </c>
      <c r="W49" s="14"/>
    </row>
    <row r="50" s="1" customFormat="1" spans="11:12">
      <c r="K50" s="14" t="s">
        <v>65</v>
      </c>
      <c r="L50" s="14">
        <f>COUNTIF(L2:L25,"&lt;2.571")-COUNTIF(L2:L25,"&lt;2.442")</f>
        <v>0</v>
      </c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customFormat="1" spans="11:15">
      <c r="K52" s="4" t="s">
        <v>67</v>
      </c>
      <c r="L52" s="14">
        <f>COUNTIF(L2:L25,"&lt;2.829")-COUNTIF(L2:L25,"&lt;2.7")</f>
        <v>0</v>
      </c>
      <c r="N52">
        <v>0.378</v>
      </c>
      <c r="O52">
        <v>3.094</v>
      </c>
    </row>
    <row r="53" customFormat="1" spans="11:15">
      <c r="K53" s="4" t="s">
        <v>68</v>
      </c>
      <c r="L53" s="14">
        <f>COUNTIF(L2:L25,"&lt;2.958")-COUNTIF(L2:L25,"&lt;2.829")</f>
        <v>0</v>
      </c>
      <c r="N53">
        <v>21</v>
      </c>
      <c r="O53">
        <v>0.129</v>
      </c>
    </row>
    <row r="54" customFormat="1" spans="11:12">
      <c r="K54" s="4" t="s">
        <v>69</v>
      </c>
      <c r="L54" s="14">
        <f>COUNTIF(L2:L25,"&lt;3.087")-COUNTIF(L2:L25,"&lt;2.958")</f>
        <v>0</v>
      </c>
    </row>
  </sheetData>
  <pageMargins left="0.75" right="0.75" top="1" bottom="1" header="0.5" footer="0.5"/>
  <headerFooter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4"/>
  <sheetViews>
    <sheetView topLeftCell="G10" workbookViewId="0">
      <selection activeCell="R29" sqref="R29:U34"/>
    </sheetView>
  </sheetViews>
  <sheetFormatPr defaultColWidth="8.88888888888889" defaultRowHeight="14.4"/>
  <cols>
    <col min="11" max="12" width="18.8888888888889" customWidth="1"/>
    <col min="13" max="14" width="12.8888888888889"/>
    <col min="20" max="22" width="12.8888888888889"/>
    <col min="23" max="23" width="23.1111111111111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130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10.5104732513428</v>
      </c>
      <c r="L2" s="9">
        <v>0.40911865234375</v>
      </c>
      <c r="M2">
        <v>0.336616516113281</v>
      </c>
      <c r="N2">
        <v>10.49875831604</v>
      </c>
      <c r="O2">
        <v>9</v>
      </c>
      <c r="P2">
        <v>9</v>
      </c>
      <c r="Q2">
        <v>19</v>
      </c>
      <c r="R2" s="15">
        <v>0.4737</v>
      </c>
      <c r="S2" s="15">
        <f t="shared" ref="S2:S23" si="0">O2/E2</f>
        <v>0.9</v>
      </c>
      <c r="T2">
        <v>4.85090065002441</v>
      </c>
      <c r="U2">
        <v>4.38053035736084</v>
      </c>
      <c r="V2">
        <v>4.3800253868103</v>
      </c>
      <c r="W2" s="11">
        <v>0.000504970550537109</v>
      </c>
      <c r="X2">
        <v>0.470875263214111</v>
      </c>
      <c r="Y2">
        <v>0.470875263214111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pans="1:31">
      <c r="A3" s="5">
        <v>232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9.98714828491211</v>
      </c>
      <c r="L3" s="9">
        <v>0.462333679199219</v>
      </c>
      <c r="M3">
        <v>0.440597534179687</v>
      </c>
      <c r="N3">
        <v>10.3657836914062</v>
      </c>
      <c r="O3">
        <v>9</v>
      </c>
      <c r="P3">
        <v>9</v>
      </c>
      <c r="Q3">
        <v>19</v>
      </c>
      <c r="R3" s="15">
        <v>0.4737</v>
      </c>
      <c r="S3" s="15">
        <f t="shared" si="0"/>
        <v>0.9</v>
      </c>
      <c r="T3">
        <v>4.47909736633301</v>
      </c>
      <c r="U3">
        <v>4.03401613235474</v>
      </c>
      <c r="V3">
        <v>4.06410217285156</v>
      </c>
      <c r="W3" s="11">
        <v>0.0300860404968262</v>
      </c>
      <c r="X3">
        <v>0.414995193481445</v>
      </c>
      <c r="Y3">
        <v>0.414995193481445</v>
      </c>
      <c r="Z3">
        <v>0.9</v>
      </c>
      <c r="AA3">
        <v>1</v>
      </c>
      <c r="AB3">
        <v>0.526315789473684</v>
      </c>
      <c r="AC3">
        <v>0.689655172413793</v>
      </c>
      <c r="AD3">
        <v>0</v>
      </c>
      <c r="AE3">
        <v>0.1</v>
      </c>
    </row>
    <row r="4" s="3" customFormat="1" spans="1:31">
      <c r="A4" s="7">
        <v>68</v>
      </c>
      <c r="B4" s="3">
        <v>20</v>
      </c>
      <c r="C4" s="3">
        <v>0</v>
      </c>
      <c r="D4" s="3">
        <v>10</v>
      </c>
      <c r="E4" s="3">
        <v>10</v>
      </c>
      <c r="F4" s="3">
        <v>10</v>
      </c>
      <c r="G4" s="3">
        <v>0</v>
      </c>
      <c r="H4" s="3">
        <v>10</v>
      </c>
      <c r="I4" s="3">
        <v>0</v>
      </c>
      <c r="J4" s="3">
        <v>1</v>
      </c>
      <c r="K4" s="11">
        <v>9999</v>
      </c>
      <c r="L4" s="11">
        <v>0.482078552246094</v>
      </c>
      <c r="M4" s="3">
        <v>9999</v>
      </c>
      <c r="N4" s="3">
        <v>9999</v>
      </c>
      <c r="O4" s="3">
        <v>10</v>
      </c>
      <c r="P4" s="3">
        <v>10</v>
      </c>
      <c r="Q4" s="3">
        <v>20</v>
      </c>
      <c r="R4" s="17">
        <v>0.5</v>
      </c>
      <c r="S4" s="17">
        <f t="shared" si="0"/>
        <v>1</v>
      </c>
      <c r="T4" s="3">
        <v>5.22106170654297</v>
      </c>
      <c r="U4" s="3">
        <v>4.79129123687744</v>
      </c>
      <c r="V4" s="3">
        <v>4.7376275062561</v>
      </c>
      <c r="W4" s="11">
        <v>0.0536637306213379</v>
      </c>
      <c r="X4" s="3">
        <v>0.483434200286865</v>
      </c>
      <c r="Y4" s="3">
        <v>0.483434200286865</v>
      </c>
      <c r="Z4" s="3">
        <v>1</v>
      </c>
      <c r="AA4" s="3">
        <v>1</v>
      </c>
      <c r="AB4" s="3">
        <v>0.5</v>
      </c>
      <c r="AC4" s="3">
        <v>0.666666666666667</v>
      </c>
      <c r="AD4" s="3">
        <v>0</v>
      </c>
      <c r="AE4" s="3">
        <v>0</v>
      </c>
    </row>
    <row r="5" spans="1:31">
      <c r="A5" s="5">
        <v>112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10.0738563537598</v>
      </c>
      <c r="L5" s="9">
        <v>0.529277801513672</v>
      </c>
      <c r="M5">
        <v>0.522300720214844</v>
      </c>
      <c r="N5">
        <v>10.5352840423584</v>
      </c>
      <c r="O5">
        <v>9</v>
      </c>
      <c r="P5">
        <v>9</v>
      </c>
      <c r="Q5">
        <v>19</v>
      </c>
      <c r="R5" s="15">
        <v>0.4737</v>
      </c>
      <c r="S5" s="15">
        <f t="shared" si="0"/>
        <v>0.9</v>
      </c>
      <c r="T5">
        <v>4.54323959350586</v>
      </c>
      <c r="U5">
        <v>4.0840015411377</v>
      </c>
      <c r="V5">
        <v>4.12385272979736</v>
      </c>
      <c r="W5" s="11">
        <v>0.039851188659668</v>
      </c>
      <c r="X5">
        <v>0.419386863708496</v>
      </c>
      <c r="Y5">
        <v>0.419386863708496</v>
      </c>
      <c r="Z5">
        <v>0.9</v>
      </c>
      <c r="AA5">
        <v>1</v>
      </c>
      <c r="AB5">
        <v>0.526315789473684</v>
      </c>
      <c r="AC5">
        <v>0.689655172413793</v>
      </c>
      <c r="AD5">
        <v>0</v>
      </c>
      <c r="AE5">
        <v>0.1</v>
      </c>
    </row>
    <row r="6" spans="1:31">
      <c r="A6" s="5">
        <v>229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9.84768295288086</v>
      </c>
      <c r="L6" s="9">
        <v>0.546676635742187</v>
      </c>
      <c r="M6">
        <v>0.46795654296875</v>
      </c>
      <c r="N6">
        <v>9.54726791381836</v>
      </c>
      <c r="O6">
        <v>8</v>
      </c>
      <c r="P6">
        <v>8</v>
      </c>
      <c r="Q6">
        <v>18</v>
      </c>
      <c r="R6" s="15">
        <v>0.4444</v>
      </c>
      <c r="S6" s="15">
        <f t="shared" si="0"/>
        <v>0.8</v>
      </c>
      <c r="T6">
        <v>4.21918487548828</v>
      </c>
      <c r="U6">
        <v>3.84386992454529</v>
      </c>
      <c r="V6">
        <v>3.82370638847351</v>
      </c>
      <c r="W6" s="11">
        <v>0.0201635360717773</v>
      </c>
      <c r="X6">
        <v>0.395478487014771</v>
      </c>
      <c r="Y6">
        <v>0.395478487014771</v>
      </c>
      <c r="Z6">
        <v>0.8</v>
      </c>
      <c r="AA6">
        <v>1</v>
      </c>
      <c r="AB6">
        <v>0.555555555555556</v>
      </c>
      <c r="AC6">
        <v>0.714285714285714</v>
      </c>
      <c r="AD6">
        <v>0</v>
      </c>
      <c r="AE6">
        <v>0.2</v>
      </c>
    </row>
    <row r="7" spans="1:31">
      <c r="A7" s="5">
        <v>117</v>
      </c>
      <c r="B7">
        <v>19</v>
      </c>
      <c r="C7">
        <v>1</v>
      </c>
      <c r="D7">
        <v>10</v>
      </c>
      <c r="E7">
        <v>10</v>
      </c>
      <c r="F7">
        <v>9</v>
      </c>
      <c r="G7">
        <v>1</v>
      </c>
      <c r="H7">
        <v>10</v>
      </c>
      <c r="I7">
        <v>0</v>
      </c>
      <c r="J7">
        <v>0.95</v>
      </c>
      <c r="K7" s="4">
        <v>9999</v>
      </c>
      <c r="L7" s="9">
        <v>0.595869064331055</v>
      </c>
      <c r="M7">
        <v>9999</v>
      </c>
      <c r="N7">
        <v>9999</v>
      </c>
      <c r="O7">
        <v>10</v>
      </c>
      <c r="P7">
        <v>10</v>
      </c>
      <c r="Q7">
        <v>19</v>
      </c>
      <c r="R7" s="15">
        <v>0.5263</v>
      </c>
      <c r="S7" s="15">
        <f t="shared" si="0"/>
        <v>1</v>
      </c>
      <c r="T7">
        <v>3.91636276245117</v>
      </c>
      <c r="U7">
        <v>3.59290814399719</v>
      </c>
      <c r="V7">
        <v>3.59341955184936</v>
      </c>
      <c r="W7" s="11">
        <v>0.000511407852172852</v>
      </c>
      <c r="X7">
        <v>0.322943210601807</v>
      </c>
      <c r="Y7">
        <v>0.322943210601807</v>
      </c>
      <c r="Z7">
        <v>1</v>
      </c>
      <c r="AA7">
        <v>0.9</v>
      </c>
      <c r="AB7">
        <v>0.473684210526316</v>
      </c>
      <c r="AC7">
        <v>0.620689655172414</v>
      </c>
      <c r="AD7">
        <v>0.1</v>
      </c>
      <c r="AE7">
        <v>-0.1</v>
      </c>
    </row>
    <row r="8" spans="1:31">
      <c r="A8" s="5">
        <v>39</v>
      </c>
      <c r="B8">
        <v>18</v>
      </c>
      <c r="C8">
        <v>2</v>
      </c>
      <c r="D8">
        <v>10</v>
      </c>
      <c r="E8">
        <v>10</v>
      </c>
      <c r="F8">
        <v>10</v>
      </c>
      <c r="G8">
        <v>0</v>
      </c>
      <c r="H8">
        <v>8</v>
      </c>
      <c r="I8">
        <v>2</v>
      </c>
      <c r="J8">
        <v>0.9</v>
      </c>
      <c r="K8" s="4">
        <v>6.08477973937988</v>
      </c>
      <c r="L8" s="9">
        <v>0.643947601318359</v>
      </c>
      <c r="M8">
        <v>0.714527130126953</v>
      </c>
      <c r="N8">
        <v>7.1539421081543</v>
      </c>
      <c r="O8">
        <v>7</v>
      </c>
      <c r="P8">
        <v>7</v>
      </c>
      <c r="Q8">
        <v>15</v>
      </c>
      <c r="R8" s="15">
        <v>0.4667</v>
      </c>
      <c r="S8" s="15">
        <f t="shared" si="0"/>
        <v>0.7</v>
      </c>
      <c r="T8">
        <v>3.60898399353027</v>
      </c>
      <c r="U8">
        <v>3.21957755088806</v>
      </c>
      <c r="V8">
        <v>3.29354786872864</v>
      </c>
      <c r="W8" s="11">
        <v>0.0739703178405762</v>
      </c>
      <c r="X8">
        <v>0.315436124801636</v>
      </c>
      <c r="Y8">
        <v>0.315436124801636</v>
      </c>
      <c r="Z8">
        <v>0.7</v>
      </c>
      <c r="AA8">
        <v>0.8</v>
      </c>
      <c r="AB8">
        <v>0.533333333333333</v>
      </c>
      <c r="AC8">
        <v>0.64</v>
      </c>
      <c r="AD8">
        <v>0.2</v>
      </c>
      <c r="AE8">
        <v>0.1</v>
      </c>
    </row>
    <row r="9" s="20" customFormat="1" spans="1:31">
      <c r="A9" s="21">
        <v>101</v>
      </c>
      <c r="B9" s="20">
        <v>19</v>
      </c>
      <c r="C9" s="20">
        <v>1</v>
      </c>
      <c r="D9" s="20">
        <v>10</v>
      </c>
      <c r="E9" s="20">
        <v>10</v>
      </c>
      <c r="F9" s="20">
        <v>10</v>
      </c>
      <c r="G9" s="20">
        <v>0</v>
      </c>
      <c r="H9" s="20">
        <v>9</v>
      </c>
      <c r="I9" s="20">
        <v>1</v>
      </c>
      <c r="J9" s="20">
        <v>0.95</v>
      </c>
      <c r="K9" s="22">
        <v>10.2330207824707</v>
      </c>
      <c r="L9" s="22">
        <v>0.646524429321289</v>
      </c>
      <c r="M9" s="20">
        <v>0.623281478881836</v>
      </c>
      <c r="N9" s="20">
        <v>10.4192333221435</v>
      </c>
      <c r="O9" s="20">
        <v>8</v>
      </c>
      <c r="P9" s="20">
        <v>8</v>
      </c>
      <c r="Q9" s="20">
        <v>18</v>
      </c>
      <c r="R9" s="23">
        <v>0.4444</v>
      </c>
      <c r="S9" s="23">
        <f t="shared" si="0"/>
        <v>0.8</v>
      </c>
      <c r="T9" s="20">
        <v>4.52705955505371</v>
      </c>
      <c r="U9" s="20">
        <v>4.0852313041687</v>
      </c>
      <c r="V9" s="20">
        <v>4.09425210952759</v>
      </c>
      <c r="W9" s="22">
        <v>0.00902080535888672</v>
      </c>
      <c r="X9" s="20">
        <v>0.432807445526123</v>
      </c>
      <c r="Y9" s="20">
        <v>0.432807445526123</v>
      </c>
      <c r="Z9" s="20">
        <v>0.8</v>
      </c>
      <c r="AA9" s="20">
        <v>1</v>
      </c>
      <c r="AB9" s="20">
        <v>0.555555555555556</v>
      </c>
      <c r="AC9" s="20">
        <v>0.714285714285714</v>
      </c>
      <c r="AD9" s="20">
        <v>0</v>
      </c>
      <c r="AE9" s="20">
        <v>0.2</v>
      </c>
    </row>
    <row r="10" spans="1:31">
      <c r="A10" s="5">
        <v>211</v>
      </c>
      <c r="B10">
        <v>18</v>
      </c>
      <c r="C10">
        <v>2</v>
      </c>
      <c r="D10">
        <v>10</v>
      </c>
      <c r="E10">
        <v>10</v>
      </c>
      <c r="F10">
        <v>10</v>
      </c>
      <c r="G10">
        <v>0</v>
      </c>
      <c r="H10">
        <v>8</v>
      </c>
      <c r="I10">
        <v>2</v>
      </c>
      <c r="J10">
        <v>0.9</v>
      </c>
      <c r="K10" s="4">
        <v>7.68403053283691</v>
      </c>
      <c r="L10" s="9">
        <v>2.21537208557129</v>
      </c>
      <c r="M10">
        <v>1.90961265563965</v>
      </c>
      <c r="N10">
        <v>5.30702590942383</v>
      </c>
      <c r="O10">
        <v>5</v>
      </c>
      <c r="P10">
        <v>5</v>
      </c>
      <c r="Q10">
        <v>15</v>
      </c>
      <c r="R10" s="15">
        <v>0.3333</v>
      </c>
      <c r="S10" s="15">
        <f t="shared" si="0"/>
        <v>0.5</v>
      </c>
      <c r="T10">
        <v>3.52238845825195</v>
      </c>
      <c r="U10">
        <v>3.29049468040466</v>
      </c>
      <c r="V10">
        <v>3.07876801490784</v>
      </c>
      <c r="W10" s="11">
        <v>0.211726665496826</v>
      </c>
      <c r="X10">
        <v>0.443620443344116</v>
      </c>
      <c r="Y10">
        <v>0.443620443344116</v>
      </c>
      <c r="Z10">
        <v>0.5</v>
      </c>
      <c r="AA10">
        <v>1</v>
      </c>
      <c r="AB10">
        <v>0.666666666666667</v>
      </c>
      <c r="AC10">
        <v>0.8</v>
      </c>
      <c r="AD10">
        <v>0</v>
      </c>
      <c r="AE10">
        <v>0.5</v>
      </c>
    </row>
    <row r="11" spans="1:31">
      <c r="A11" s="5">
        <v>56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11.0079898834228</v>
      </c>
      <c r="L11" s="9">
        <v>2.46775436401367</v>
      </c>
      <c r="M11">
        <v>2.29214859008789</v>
      </c>
      <c r="N11">
        <v>7.73306846618652</v>
      </c>
      <c r="O11">
        <v>3</v>
      </c>
      <c r="P11">
        <v>3</v>
      </c>
      <c r="Q11">
        <v>13</v>
      </c>
      <c r="R11" s="15">
        <v>0.2308</v>
      </c>
      <c r="S11" s="15">
        <f t="shared" si="0"/>
        <v>0.3</v>
      </c>
      <c r="T11">
        <v>3.90030670166016</v>
      </c>
      <c r="U11">
        <v>3.69257616996765</v>
      </c>
      <c r="V11">
        <v>3.42653846740723</v>
      </c>
      <c r="W11" s="11">
        <v>0.266037702560425</v>
      </c>
      <c r="X11">
        <v>0.47376823425293</v>
      </c>
      <c r="Y11">
        <v>0.47376823425293</v>
      </c>
      <c r="Z11">
        <v>0.3</v>
      </c>
      <c r="AA11">
        <v>1</v>
      </c>
      <c r="AB11">
        <v>0.769230769230769</v>
      </c>
      <c r="AC11">
        <v>0.869565217391304</v>
      </c>
      <c r="AD11">
        <v>0</v>
      </c>
      <c r="AE11">
        <v>0.7</v>
      </c>
    </row>
    <row r="12" customFormat="1" spans="1:31">
      <c r="A12" s="5">
        <v>84</v>
      </c>
      <c r="B12">
        <v>17</v>
      </c>
      <c r="C12">
        <v>3</v>
      </c>
      <c r="D12">
        <v>10</v>
      </c>
      <c r="E12">
        <v>10</v>
      </c>
      <c r="F12">
        <v>10</v>
      </c>
      <c r="G12">
        <v>0</v>
      </c>
      <c r="H12">
        <v>7</v>
      </c>
      <c r="I12">
        <v>3</v>
      </c>
      <c r="J12">
        <v>0.85</v>
      </c>
      <c r="K12" s="4">
        <v>7.79148483276367</v>
      </c>
      <c r="L12" s="9">
        <v>2.34443283081055</v>
      </c>
      <c r="M12">
        <v>1.53893280029297</v>
      </c>
      <c r="N12">
        <v>5.09651374816895</v>
      </c>
      <c r="O12">
        <v>3</v>
      </c>
      <c r="P12">
        <v>3</v>
      </c>
      <c r="Q12">
        <v>12</v>
      </c>
      <c r="R12" s="15">
        <v>0.25</v>
      </c>
      <c r="S12" s="15">
        <f t="shared" si="0"/>
        <v>0.3</v>
      </c>
      <c r="T12">
        <v>3.77038764953613</v>
      </c>
      <c r="U12">
        <v>3.48172307014465</v>
      </c>
      <c r="V12">
        <v>3.24515295028686</v>
      </c>
      <c r="W12" s="11">
        <v>0.236570119857788</v>
      </c>
      <c r="X12">
        <v>0.525234699249268</v>
      </c>
      <c r="Y12">
        <v>0.525234699249268</v>
      </c>
      <c r="Z12">
        <v>0.3</v>
      </c>
      <c r="AA12">
        <v>0.9</v>
      </c>
      <c r="AB12">
        <v>0.75</v>
      </c>
      <c r="AC12">
        <v>0.818181818181818</v>
      </c>
      <c r="AD12">
        <v>0.1</v>
      </c>
      <c r="AE12">
        <v>0.6</v>
      </c>
    </row>
    <row r="13" spans="1:31">
      <c r="A13" s="5">
        <v>93</v>
      </c>
      <c r="B13">
        <v>19</v>
      </c>
      <c r="C13">
        <v>1</v>
      </c>
      <c r="D13">
        <v>10</v>
      </c>
      <c r="E13">
        <v>10</v>
      </c>
      <c r="F13">
        <v>10</v>
      </c>
      <c r="G13">
        <v>0</v>
      </c>
      <c r="H13">
        <v>9</v>
      </c>
      <c r="I13">
        <v>1</v>
      </c>
      <c r="J13">
        <v>0.95</v>
      </c>
      <c r="K13" s="4">
        <v>10.4066944122315</v>
      </c>
      <c r="L13" s="9">
        <v>1.28925704956055</v>
      </c>
      <c r="M13">
        <v>1.12779426574707</v>
      </c>
      <c r="N13">
        <v>8.51591873168945</v>
      </c>
      <c r="O13">
        <v>6</v>
      </c>
      <c r="P13">
        <v>6</v>
      </c>
      <c r="Q13">
        <v>16</v>
      </c>
      <c r="R13" s="15">
        <v>0.375</v>
      </c>
      <c r="S13" s="15">
        <f t="shared" si="0"/>
        <v>0.6</v>
      </c>
      <c r="T13">
        <v>3.78498268127441</v>
      </c>
      <c r="U13">
        <v>3.53165054321289</v>
      </c>
      <c r="V13">
        <v>3.34699487686157</v>
      </c>
      <c r="W13" s="11">
        <v>0.184655666351318</v>
      </c>
      <c r="X13">
        <v>0.437987804412842</v>
      </c>
      <c r="Y13">
        <v>0.437987804412842</v>
      </c>
      <c r="Z13">
        <v>0.6</v>
      </c>
      <c r="AA13">
        <v>1</v>
      </c>
      <c r="AB13">
        <v>0.625</v>
      </c>
      <c r="AC13">
        <v>0.769230769230769</v>
      </c>
      <c r="AD13">
        <v>0</v>
      </c>
      <c r="AE13">
        <v>0.4</v>
      </c>
    </row>
    <row r="14" spans="1:31">
      <c r="A14" s="5">
        <v>8</v>
      </c>
      <c r="B14">
        <v>18</v>
      </c>
      <c r="C14">
        <v>2</v>
      </c>
      <c r="D14">
        <v>10</v>
      </c>
      <c r="E14">
        <v>10</v>
      </c>
      <c r="F14">
        <v>10</v>
      </c>
      <c r="G14">
        <v>0</v>
      </c>
      <c r="H14">
        <v>8</v>
      </c>
      <c r="I14">
        <v>2</v>
      </c>
      <c r="J14">
        <v>0.9</v>
      </c>
      <c r="K14" s="4">
        <v>8.4647102355957</v>
      </c>
      <c r="L14" s="9">
        <v>2.99497032165527</v>
      </c>
      <c r="M14">
        <v>2.69119644165039</v>
      </c>
      <c r="N14">
        <v>5.31829261779785</v>
      </c>
      <c r="O14">
        <v>3</v>
      </c>
      <c r="P14">
        <v>3</v>
      </c>
      <c r="Q14">
        <v>13</v>
      </c>
      <c r="R14" s="15">
        <v>0.2308</v>
      </c>
      <c r="S14" s="15">
        <f t="shared" si="0"/>
        <v>0.3</v>
      </c>
      <c r="T14">
        <v>3.73464393615723</v>
      </c>
      <c r="U14">
        <v>3.51974487304687</v>
      </c>
      <c r="V14">
        <v>3.25290822982788</v>
      </c>
      <c r="W14" s="11">
        <v>0.266836643218994</v>
      </c>
      <c r="X14">
        <v>0.481735706329346</v>
      </c>
      <c r="Y14">
        <v>0.481735706329346</v>
      </c>
      <c r="Z14">
        <v>0.3</v>
      </c>
      <c r="AA14">
        <v>1</v>
      </c>
      <c r="AB14">
        <v>0.769230769230769</v>
      </c>
      <c r="AC14">
        <v>0.869565217391304</v>
      </c>
      <c r="AD14">
        <v>0</v>
      </c>
      <c r="AE14">
        <v>0.7</v>
      </c>
    </row>
    <row r="15" spans="1:31">
      <c r="A15" s="5">
        <v>75</v>
      </c>
      <c r="B15">
        <v>18</v>
      </c>
      <c r="C15">
        <v>2</v>
      </c>
      <c r="D15">
        <v>10</v>
      </c>
      <c r="E15">
        <v>10</v>
      </c>
      <c r="F15">
        <v>10</v>
      </c>
      <c r="G15">
        <v>0</v>
      </c>
      <c r="H15">
        <v>8</v>
      </c>
      <c r="I15">
        <v>2</v>
      </c>
      <c r="J15">
        <v>0.9</v>
      </c>
      <c r="K15" s="4">
        <v>7.85711288452148</v>
      </c>
      <c r="L15" s="9">
        <v>1.95977401733398</v>
      </c>
      <c r="M15">
        <v>1.5081729888916</v>
      </c>
      <c r="N15">
        <v>5.1136531829834</v>
      </c>
      <c r="O15">
        <v>5</v>
      </c>
      <c r="P15">
        <v>5</v>
      </c>
      <c r="Q15">
        <v>15</v>
      </c>
      <c r="R15" s="15">
        <v>0.3333</v>
      </c>
      <c r="S15" s="15">
        <f t="shared" si="0"/>
        <v>0.5</v>
      </c>
      <c r="T15">
        <v>3.73113059997559</v>
      </c>
      <c r="U15">
        <v>3.49054074287415</v>
      </c>
      <c r="V15">
        <v>3.28769683837891</v>
      </c>
      <c r="W15" s="11">
        <v>0.202843904495239</v>
      </c>
      <c r="X15">
        <v>0.44343376159668</v>
      </c>
      <c r="Y15">
        <v>0.44343376159668</v>
      </c>
      <c r="Z15">
        <v>0.5</v>
      </c>
      <c r="AA15">
        <v>1</v>
      </c>
      <c r="AB15">
        <v>0.666666666666667</v>
      </c>
      <c r="AC15">
        <v>0.8</v>
      </c>
      <c r="AD15">
        <v>0</v>
      </c>
      <c r="AE15">
        <v>0.5</v>
      </c>
    </row>
    <row r="16" spans="1:31">
      <c r="A16" s="5">
        <v>53</v>
      </c>
      <c r="B16">
        <v>20</v>
      </c>
      <c r="C16">
        <v>0</v>
      </c>
      <c r="D16">
        <v>10</v>
      </c>
      <c r="E16">
        <v>10</v>
      </c>
      <c r="F16">
        <v>10</v>
      </c>
      <c r="G16">
        <v>0</v>
      </c>
      <c r="H16">
        <v>10</v>
      </c>
      <c r="I16">
        <v>0</v>
      </c>
      <c r="J16">
        <v>1</v>
      </c>
      <c r="K16" s="4">
        <v>9999</v>
      </c>
      <c r="L16" s="9">
        <v>0.862852096557617</v>
      </c>
      <c r="M16">
        <v>9999</v>
      </c>
      <c r="N16">
        <v>9999</v>
      </c>
      <c r="O16">
        <v>6</v>
      </c>
      <c r="P16">
        <v>6</v>
      </c>
      <c r="Q16">
        <v>15</v>
      </c>
      <c r="R16" s="15">
        <v>0.4</v>
      </c>
      <c r="S16" s="15">
        <f t="shared" si="0"/>
        <v>0.6</v>
      </c>
      <c r="T16">
        <v>4.4928092956543</v>
      </c>
      <c r="U16">
        <v>4.20266008377075</v>
      </c>
      <c r="V16">
        <v>4.01789474487305</v>
      </c>
      <c r="W16" s="11">
        <v>0.184765338897705</v>
      </c>
      <c r="X16">
        <v>0.47491455078125</v>
      </c>
      <c r="Y16">
        <v>0.47491455078125</v>
      </c>
      <c r="Z16">
        <v>0.6</v>
      </c>
      <c r="AA16">
        <v>0.9</v>
      </c>
      <c r="AB16">
        <v>0.6</v>
      </c>
      <c r="AC16">
        <v>0.72</v>
      </c>
      <c r="AD16">
        <v>0.1</v>
      </c>
      <c r="AE16">
        <v>0.3</v>
      </c>
    </row>
    <row r="17" spans="1:31">
      <c r="A17" s="5">
        <v>248</v>
      </c>
      <c r="B17">
        <v>19</v>
      </c>
      <c r="C17">
        <v>1</v>
      </c>
      <c r="D17">
        <v>10</v>
      </c>
      <c r="E17">
        <v>10</v>
      </c>
      <c r="F17">
        <v>10</v>
      </c>
      <c r="G17">
        <v>0</v>
      </c>
      <c r="H17">
        <v>9</v>
      </c>
      <c r="I17">
        <v>1</v>
      </c>
      <c r="J17">
        <v>0.95</v>
      </c>
      <c r="K17" s="4">
        <v>9.82092666625977</v>
      </c>
      <c r="L17" s="9">
        <v>1.48200607299805</v>
      </c>
      <c r="M17">
        <v>1.40103530883789</v>
      </c>
      <c r="N17">
        <v>8.45578384399414</v>
      </c>
      <c r="O17">
        <v>8</v>
      </c>
      <c r="P17">
        <v>8</v>
      </c>
      <c r="Q17">
        <v>18</v>
      </c>
      <c r="R17" s="15">
        <v>0.4444</v>
      </c>
      <c r="S17" s="15">
        <f t="shared" si="0"/>
        <v>0.8</v>
      </c>
      <c r="T17">
        <v>4.06353569030762</v>
      </c>
      <c r="U17">
        <v>3.75528621673584</v>
      </c>
      <c r="V17">
        <v>3.65086984634399</v>
      </c>
      <c r="W17" s="11">
        <v>0.104416370391846</v>
      </c>
      <c r="X17">
        <v>0.412665843963623</v>
      </c>
      <c r="Y17">
        <v>0.412665843963623</v>
      </c>
      <c r="Z17">
        <v>0.8</v>
      </c>
      <c r="AA17">
        <v>1</v>
      </c>
      <c r="AB17">
        <v>0.555555555555556</v>
      </c>
      <c r="AC17">
        <v>0.714285714285714</v>
      </c>
      <c r="AD17">
        <v>0</v>
      </c>
      <c r="AE17">
        <v>0.2</v>
      </c>
    </row>
    <row r="18" s="3" customFormat="1" spans="1:31">
      <c r="A18" s="7">
        <v>1</v>
      </c>
      <c r="B18" s="3">
        <v>20</v>
      </c>
      <c r="C18" s="3">
        <v>0</v>
      </c>
      <c r="D18" s="3">
        <v>10</v>
      </c>
      <c r="E18" s="3">
        <v>10</v>
      </c>
      <c r="F18" s="3">
        <v>10</v>
      </c>
      <c r="G18" s="3">
        <v>0</v>
      </c>
      <c r="H18" s="3">
        <v>10</v>
      </c>
      <c r="I18" s="3">
        <v>0</v>
      </c>
      <c r="J18" s="3">
        <v>1</v>
      </c>
      <c r="K18" s="11">
        <v>9999</v>
      </c>
      <c r="L18" s="11">
        <v>1.51507186889648</v>
      </c>
      <c r="M18" s="3">
        <v>9999</v>
      </c>
      <c r="N18" s="3">
        <v>9999</v>
      </c>
      <c r="O18" s="3">
        <v>10</v>
      </c>
      <c r="P18" s="3">
        <v>10</v>
      </c>
      <c r="Q18" s="3">
        <v>20</v>
      </c>
      <c r="R18" s="17">
        <v>0.5</v>
      </c>
      <c r="S18" s="17">
        <f t="shared" si="0"/>
        <v>1</v>
      </c>
      <c r="T18" s="3">
        <v>4.64654541015625</v>
      </c>
      <c r="U18" s="3">
        <v>4.34903001785278</v>
      </c>
      <c r="V18" s="3">
        <v>4.14905261993408</v>
      </c>
      <c r="W18" s="11">
        <v>0.199977397918701</v>
      </c>
      <c r="X18" s="3">
        <v>0.497492790222168</v>
      </c>
      <c r="Y18" s="3">
        <v>0.497492790222168</v>
      </c>
      <c r="Z18" s="3">
        <v>1</v>
      </c>
      <c r="AA18" s="3">
        <v>1</v>
      </c>
      <c r="AB18" s="3">
        <v>0.5</v>
      </c>
      <c r="AC18" s="3">
        <v>0.666666666666667</v>
      </c>
      <c r="AD18" s="3">
        <v>0</v>
      </c>
      <c r="AE18" s="3">
        <v>0</v>
      </c>
    </row>
    <row r="19" spans="1:31">
      <c r="A19" s="5">
        <v>249</v>
      </c>
      <c r="B19">
        <v>19</v>
      </c>
      <c r="C19">
        <v>1</v>
      </c>
      <c r="D19">
        <v>10</v>
      </c>
      <c r="E19">
        <v>10</v>
      </c>
      <c r="F19">
        <v>10</v>
      </c>
      <c r="G19">
        <v>0</v>
      </c>
      <c r="H19">
        <v>9</v>
      </c>
      <c r="I19">
        <v>1</v>
      </c>
      <c r="J19">
        <v>0.95</v>
      </c>
      <c r="K19" s="4">
        <v>10.3194007873535</v>
      </c>
      <c r="L19" s="9">
        <v>1.84348106384277</v>
      </c>
      <c r="M19">
        <v>1.62752151489258</v>
      </c>
      <c r="N19">
        <v>7.25810050964355</v>
      </c>
      <c r="O19">
        <v>5</v>
      </c>
      <c r="P19">
        <v>5</v>
      </c>
      <c r="Q19">
        <v>15</v>
      </c>
      <c r="R19" s="15">
        <v>0.3333</v>
      </c>
      <c r="S19" s="15">
        <f t="shared" si="0"/>
        <v>0.5</v>
      </c>
      <c r="T19">
        <v>3.79002380371094</v>
      </c>
      <c r="U19">
        <v>3.57392716407776</v>
      </c>
      <c r="V19">
        <v>3.35187149047852</v>
      </c>
      <c r="W19" s="11">
        <v>0.222055673599243</v>
      </c>
      <c r="X19">
        <v>0.438152313232422</v>
      </c>
      <c r="Y19">
        <v>0.438152313232422</v>
      </c>
      <c r="Z19">
        <v>0.5</v>
      </c>
      <c r="AA19">
        <v>1</v>
      </c>
      <c r="AB19">
        <v>0.666666666666667</v>
      </c>
      <c r="AC19">
        <v>0.8</v>
      </c>
      <c r="AD19">
        <v>0</v>
      </c>
      <c r="AE19">
        <v>0.5</v>
      </c>
    </row>
    <row r="20" spans="1:31">
      <c r="A20" s="5">
        <v>174</v>
      </c>
      <c r="B20">
        <v>17</v>
      </c>
      <c r="C20">
        <v>3</v>
      </c>
      <c r="D20">
        <v>10</v>
      </c>
      <c r="E20">
        <v>10</v>
      </c>
      <c r="F20">
        <v>10</v>
      </c>
      <c r="G20">
        <v>0</v>
      </c>
      <c r="H20">
        <v>7</v>
      </c>
      <c r="I20">
        <v>3</v>
      </c>
      <c r="J20">
        <v>0.85</v>
      </c>
      <c r="K20" s="4">
        <v>6.9014720916748</v>
      </c>
      <c r="L20" s="9">
        <v>1.69812965393066</v>
      </c>
      <c r="M20">
        <v>1.01156425476074</v>
      </c>
      <c r="N20">
        <v>5.1447925567627</v>
      </c>
      <c r="O20">
        <v>4</v>
      </c>
      <c r="P20">
        <v>4</v>
      </c>
      <c r="Q20">
        <v>13</v>
      </c>
      <c r="R20" s="15">
        <v>0.3077</v>
      </c>
      <c r="S20" s="15">
        <f t="shared" si="0"/>
        <v>0.4</v>
      </c>
      <c r="T20">
        <v>3.24583053588867</v>
      </c>
      <c r="U20">
        <v>2.97004389762878</v>
      </c>
      <c r="V20">
        <v>2.82203412055969</v>
      </c>
      <c r="W20" s="11">
        <v>0.148009777069092</v>
      </c>
      <c r="X20">
        <v>0.423796415328979</v>
      </c>
      <c r="Y20">
        <v>0.423796415328979</v>
      </c>
      <c r="Z20">
        <v>0.4</v>
      </c>
      <c r="AA20">
        <v>0.9</v>
      </c>
      <c r="AB20">
        <v>0.692307692307692</v>
      </c>
      <c r="AC20">
        <v>0.782608695652174</v>
      </c>
      <c r="AD20">
        <v>0.1</v>
      </c>
      <c r="AE20">
        <v>0.5</v>
      </c>
    </row>
    <row r="21" spans="1:31">
      <c r="A21" s="5">
        <v>157</v>
      </c>
      <c r="B21">
        <v>19</v>
      </c>
      <c r="C21">
        <v>1</v>
      </c>
      <c r="D21">
        <v>10</v>
      </c>
      <c r="E21">
        <v>10</v>
      </c>
      <c r="F21">
        <v>10</v>
      </c>
      <c r="G21">
        <v>0</v>
      </c>
      <c r="H21">
        <v>9</v>
      </c>
      <c r="I21">
        <v>1</v>
      </c>
      <c r="J21">
        <v>0.95</v>
      </c>
      <c r="K21" s="4">
        <v>10.969633102417</v>
      </c>
      <c r="L21" s="9">
        <v>1.58363723754883</v>
      </c>
      <c r="M21">
        <v>1.39098739624023</v>
      </c>
      <c r="N21">
        <v>8.50238418579102</v>
      </c>
      <c r="O21">
        <v>5</v>
      </c>
      <c r="P21">
        <v>5</v>
      </c>
      <c r="Q21">
        <v>15</v>
      </c>
      <c r="R21" s="15">
        <v>0.3333</v>
      </c>
      <c r="S21" s="15">
        <f t="shared" si="0"/>
        <v>0.5</v>
      </c>
      <c r="T21">
        <v>3.91167259216309</v>
      </c>
      <c r="U21">
        <v>3.66799592971802</v>
      </c>
      <c r="V21">
        <v>3.45865440368652</v>
      </c>
      <c r="W21" s="11">
        <v>0.209341526031494</v>
      </c>
      <c r="X21">
        <v>0.453018188476562</v>
      </c>
      <c r="Y21">
        <v>0.453018188476562</v>
      </c>
      <c r="Z21">
        <v>0.5</v>
      </c>
      <c r="AA21">
        <v>1</v>
      </c>
      <c r="AB21">
        <v>0.666666666666667</v>
      </c>
      <c r="AC21">
        <v>0.8</v>
      </c>
      <c r="AD21">
        <v>0</v>
      </c>
      <c r="AE21">
        <v>0.5</v>
      </c>
    </row>
    <row r="22" customFormat="1" spans="1:31">
      <c r="A22" s="5">
        <v>30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10.2467727661133</v>
      </c>
      <c r="L22" s="9">
        <v>1.8103141784668</v>
      </c>
      <c r="M22">
        <v>1.67639350891113</v>
      </c>
      <c r="N22">
        <v>8.03465270996094</v>
      </c>
      <c r="O22">
        <v>7</v>
      </c>
      <c r="P22">
        <v>7</v>
      </c>
      <c r="Q22">
        <v>17</v>
      </c>
      <c r="R22" s="15">
        <v>0.4118</v>
      </c>
      <c r="S22" s="15">
        <f t="shared" si="0"/>
        <v>0.7</v>
      </c>
      <c r="T22">
        <v>4.02245140075684</v>
      </c>
      <c r="U22">
        <v>3.75803875923157</v>
      </c>
      <c r="V22">
        <v>3.57295179367065</v>
      </c>
      <c r="W22" s="11">
        <v>0.185086965560913</v>
      </c>
      <c r="X22">
        <v>0.449499607086182</v>
      </c>
      <c r="Y22">
        <v>0.449499607086182</v>
      </c>
      <c r="Z22">
        <v>0.7</v>
      </c>
      <c r="AA22">
        <v>1</v>
      </c>
      <c r="AB22">
        <v>0.588235294117647</v>
      </c>
      <c r="AC22">
        <v>0.740740740740741</v>
      </c>
      <c r="AD22">
        <v>0</v>
      </c>
      <c r="AE22">
        <v>0.3</v>
      </c>
    </row>
    <row r="23" s="4" customFormat="1" spans="11:31">
      <c r="K23" s="12" t="s">
        <v>29</v>
      </c>
      <c r="L23" s="9">
        <f>AVERAGE(L2:L22)</f>
        <v>1.35156567891439</v>
      </c>
      <c r="W23" s="11">
        <f t="shared" ref="W23:AE23" si="1">AVERAGE(W2:W22)</f>
        <v>0.135718845185779</v>
      </c>
      <c r="Z23" s="4">
        <f t="shared" si="1"/>
        <v>0.666666666666667</v>
      </c>
      <c r="AA23" s="4">
        <f t="shared" si="1"/>
        <v>0.971428571428571</v>
      </c>
      <c r="AB23" s="4">
        <f t="shared" si="1"/>
        <v>0.605395370023853</v>
      </c>
      <c r="AC23" s="4">
        <f t="shared" si="1"/>
        <v>0.741701814628209</v>
      </c>
      <c r="AD23" s="4">
        <f t="shared" si="1"/>
        <v>0.0285714285714286</v>
      </c>
      <c r="AE23" s="4">
        <f t="shared" si="1"/>
        <v>0.304761904761905</v>
      </c>
    </row>
    <row r="24" s="4" customFormat="1" spans="11:31">
      <c r="K24" s="13" t="s">
        <v>30</v>
      </c>
      <c r="L24" s="9">
        <f>MAX(L2:L22)</f>
        <v>2.99497032165527</v>
      </c>
      <c r="W24" s="11">
        <f t="shared" ref="W24:AE24" si="2">MAX(W2:W22)</f>
        <v>0.266836643218994</v>
      </c>
      <c r="Z24" s="4">
        <f t="shared" si="2"/>
        <v>1</v>
      </c>
      <c r="AA24" s="4">
        <f t="shared" si="2"/>
        <v>1</v>
      </c>
      <c r="AB24" s="4">
        <f t="shared" si="2"/>
        <v>0.769230769230769</v>
      </c>
      <c r="AC24" s="4">
        <f t="shared" si="2"/>
        <v>0.869565217391304</v>
      </c>
      <c r="AD24" s="4">
        <f t="shared" si="2"/>
        <v>0.2</v>
      </c>
      <c r="AE24" s="4">
        <f t="shared" si="2"/>
        <v>0.7</v>
      </c>
    </row>
    <row r="25" s="4" customFormat="1" spans="12:31">
      <c r="L25" s="9">
        <f>MIN(L2:L22)</f>
        <v>0.40911865234375</v>
      </c>
      <c r="W25" s="11">
        <f t="shared" ref="W25:AE25" si="3">MIN(W2:W22)</f>
        <v>0.000504970550537109</v>
      </c>
      <c r="Z25" s="4">
        <f t="shared" si="3"/>
        <v>0.3</v>
      </c>
      <c r="AA25" s="4">
        <f t="shared" si="3"/>
        <v>0.8</v>
      </c>
      <c r="AB25" s="4">
        <f t="shared" si="3"/>
        <v>0.473684210526316</v>
      </c>
      <c r="AC25" s="4">
        <f t="shared" si="3"/>
        <v>0.620689655172414</v>
      </c>
      <c r="AD25" s="4">
        <f t="shared" si="3"/>
        <v>0</v>
      </c>
      <c r="AE25" s="4">
        <f t="shared" si="3"/>
        <v>-0.1</v>
      </c>
    </row>
    <row r="26" spans="11:23">
      <c r="K26" s="4"/>
      <c r="L26" s="9"/>
      <c r="M26">
        <v>0.194</v>
      </c>
      <c r="W26" s="11"/>
    </row>
    <row r="27" spans="11:23">
      <c r="K27" s="4"/>
      <c r="L27" s="9"/>
      <c r="M27">
        <v>0.129</v>
      </c>
      <c r="W27" s="11"/>
    </row>
    <row r="28" spans="11:23">
      <c r="K28" s="4"/>
      <c r="L28" s="9"/>
      <c r="W28" s="11"/>
    </row>
    <row r="29" spans="11:23">
      <c r="K29" s="4" t="s">
        <v>31</v>
      </c>
      <c r="L29" s="4" t="s">
        <v>32</v>
      </c>
      <c r="M29" t="s">
        <v>98</v>
      </c>
      <c r="N29" t="s">
        <v>99</v>
      </c>
      <c r="R29" s="4" t="s">
        <v>70</v>
      </c>
      <c r="S29" s="4"/>
      <c r="T29" s="4"/>
      <c r="U29" s="4"/>
      <c r="W29" s="11"/>
    </row>
    <row r="30" spans="11:23">
      <c r="K30" s="4"/>
      <c r="L30" s="4"/>
      <c r="R30" s="4">
        <v>0.2</v>
      </c>
      <c r="S30" s="4">
        <v>-160</v>
      </c>
      <c r="T30" s="4">
        <v>640</v>
      </c>
      <c r="U30" s="4">
        <v>32</v>
      </c>
      <c r="W30" s="11"/>
    </row>
    <row r="31" s="1" customFormat="1" spans="11:23">
      <c r="K31" s="14" t="s">
        <v>49</v>
      </c>
      <c r="L31" s="14">
        <f>COUNTIF(L2:L22,"&lt;0.507")-COUNTIF(L2:L22,"&lt;0.378")</f>
        <v>3</v>
      </c>
      <c r="R31" s="4">
        <v>0.4</v>
      </c>
      <c r="S31" s="4">
        <v>-320</v>
      </c>
      <c r="T31" s="4">
        <v>480</v>
      </c>
      <c r="U31" s="4">
        <v>24</v>
      </c>
      <c r="W31" s="14"/>
    </row>
    <row r="32" s="1" customFormat="1" spans="11:23">
      <c r="K32" s="14" t="s">
        <v>50</v>
      </c>
      <c r="L32" s="14">
        <f>COUNTIF(L2:L22,"&lt;0.636")-COUNTIF(L2:L22,"&lt;0.507")</f>
        <v>3</v>
      </c>
      <c r="P32" s="1">
        <v>12</v>
      </c>
      <c r="R32" s="4">
        <v>0.45</v>
      </c>
      <c r="S32" s="4">
        <v>-360</v>
      </c>
      <c r="T32" s="4">
        <v>440</v>
      </c>
      <c r="U32" s="4">
        <v>22</v>
      </c>
      <c r="W32" s="14"/>
    </row>
    <row r="33" s="2" customFormat="1" spans="11:23">
      <c r="K33" s="10" t="s">
        <v>51</v>
      </c>
      <c r="L33" s="10">
        <f>COUNTIF(L2:L22,"&lt;0.765")-COUNTIF(L2:L22,"&lt;0.636")</f>
        <v>2</v>
      </c>
      <c r="R33" s="4">
        <v>0.49</v>
      </c>
      <c r="S33" s="4">
        <v>-392</v>
      </c>
      <c r="T33" s="4">
        <v>408</v>
      </c>
      <c r="U33" s="4">
        <v>20.4</v>
      </c>
      <c r="W33" s="10"/>
    </row>
    <row r="34" s="1" customFormat="1" spans="11:23">
      <c r="K34" s="14" t="s">
        <v>52</v>
      </c>
      <c r="L34" s="14">
        <f>COUNTIF(L2:L22,"&lt;0.894")-COUNTIF(L2:L22,"&lt;0.765")</f>
        <v>1</v>
      </c>
      <c r="P34" s="1">
        <v>28</v>
      </c>
      <c r="S34" s="14">
        <v>-380</v>
      </c>
      <c r="T34" s="14">
        <v>420</v>
      </c>
      <c r="U34" s="14">
        <v>21</v>
      </c>
      <c r="W34" s="14"/>
    </row>
    <row r="35" s="1" customFormat="1" spans="11:23">
      <c r="K35" s="14" t="s">
        <v>53</v>
      </c>
      <c r="L35" s="14">
        <f>COUNTIF(L2:L22,"&lt;1.023")-COUNTIF(L2:L22,"&lt;0.894")</f>
        <v>0</v>
      </c>
      <c r="W35" s="14"/>
    </row>
    <row r="36" s="1" customFormat="1" spans="11:23">
      <c r="K36" s="14" t="s">
        <v>54</v>
      </c>
      <c r="L36" s="14">
        <f>COUNTIF(L2:L22,"&lt;1.152")-COUNTIF(L2:L22,"&lt;1.023")</f>
        <v>0</v>
      </c>
      <c r="W36" s="14"/>
    </row>
    <row r="37" s="1" customFormat="1" spans="11:23">
      <c r="K37" s="14" t="s">
        <v>55</v>
      </c>
      <c r="L37" s="14">
        <f>COUNTIF(L2:L22,"&lt;1.281")-COUNTIF(L2:L22,"&lt;1.152")</f>
        <v>0</v>
      </c>
      <c r="W37" s="14"/>
    </row>
    <row r="38" s="1" customFormat="1" spans="11:23">
      <c r="K38" s="14" t="s">
        <v>56</v>
      </c>
      <c r="L38" s="14">
        <f>COUNTIF(L2:L22,"&lt;1.41")-COUNTIF(L2:L22,"&lt;1.281")</f>
        <v>1</v>
      </c>
      <c r="W38" s="14"/>
    </row>
    <row r="39" s="1" customFormat="1" spans="11:23">
      <c r="K39" s="14" t="s">
        <v>57</v>
      </c>
      <c r="L39" s="14">
        <f>COUNTIF(L2:L22,"&lt;1.539")-COUNTIF(L2:L22,"&lt;1.41")</f>
        <v>2</v>
      </c>
      <c r="M39" s="14">
        <v>2</v>
      </c>
      <c r="W39" s="14"/>
    </row>
    <row r="40" s="1" customFormat="1" spans="11:23">
      <c r="K40" s="14" t="s">
        <v>58</v>
      </c>
      <c r="L40" s="14">
        <f>COUNTIF(L2:L22,"&lt;1.668")-COUNTIF(L2:L22,"&lt;1.539")</f>
        <v>1</v>
      </c>
      <c r="M40" s="14">
        <v>3</v>
      </c>
      <c r="W40" s="14"/>
    </row>
    <row r="41" s="1" customFormat="1" spans="11:23">
      <c r="K41" s="14" t="s">
        <v>59</v>
      </c>
      <c r="L41" s="14">
        <f>COUNTIF(L2:L22,"&lt;1.797")-COUNTIF(L2:L22,"&lt;1.668")</f>
        <v>1</v>
      </c>
      <c r="M41" s="14">
        <v>4</v>
      </c>
      <c r="W41" s="14"/>
    </row>
    <row r="42" s="1" customFormat="1" spans="11:23">
      <c r="K42" s="14" t="s">
        <v>60</v>
      </c>
      <c r="L42" s="14">
        <f>COUNTIF(L2:L22,"&lt;1.926")-COUNTIF(L2:L22,"&lt;1.797")</f>
        <v>2</v>
      </c>
      <c r="M42" s="14">
        <v>7</v>
      </c>
      <c r="W42" s="14"/>
    </row>
    <row r="43" s="1" customFormat="1" spans="11:23">
      <c r="K43" s="14" t="s">
        <v>61</v>
      </c>
      <c r="L43" s="14">
        <f>COUNTIF(L2:L22,"&lt;2.055")-COUNTIF(L2:L22,"&lt;1.926")</f>
        <v>1</v>
      </c>
      <c r="M43" s="14">
        <v>8</v>
      </c>
      <c r="W43" s="14"/>
    </row>
    <row r="44" s="1" customFormat="1" spans="11:23">
      <c r="K44" s="14" t="s">
        <v>62</v>
      </c>
      <c r="L44" s="14">
        <f>COUNTIF(L2:L22,"&lt;2.184")-COUNTIF(L2:L22,"&lt;2.055")</f>
        <v>0</v>
      </c>
      <c r="M44" s="14">
        <v>7</v>
      </c>
      <c r="W44" s="14"/>
    </row>
    <row r="45" s="1" customFormat="1" spans="11:23">
      <c r="K45" s="14" t="s">
        <v>63</v>
      </c>
      <c r="L45" s="14">
        <f>COUNTIF(L2:L22,"&lt;2.313")-COUNTIF(L2:L22,"&lt;2.184")</f>
        <v>1</v>
      </c>
      <c r="M45" s="14">
        <v>4</v>
      </c>
      <c r="W45" s="14"/>
    </row>
    <row r="46" s="1" customFormat="1" spans="11:23">
      <c r="K46" s="14" t="s">
        <v>64</v>
      </c>
      <c r="L46" s="14">
        <f>COUNTIF(L2:L22,"&lt;2.442")-COUNTIF(L2:L22,"&lt;2.313")</f>
        <v>1</v>
      </c>
      <c r="M46" s="14">
        <v>3</v>
      </c>
      <c r="W46" s="14"/>
    </row>
    <row r="47" s="1" customFormat="1" spans="11:13">
      <c r="K47" s="14" t="s">
        <v>65</v>
      </c>
      <c r="L47" s="14">
        <f>COUNTIF(L2:L22,"&lt;2.571")-COUNTIF(L2:L22,"&lt;2.442")</f>
        <v>1</v>
      </c>
      <c r="M47" s="14">
        <v>2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s="1" customFormat="1" spans="11:15">
      <c r="K49" s="14" t="s">
        <v>67</v>
      </c>
      <c r="L49" s="14">
        <f>COUNTIF(L2:L22,"&lt;2.829")-COUNTIF(L2:L22,"&lt;2.7")</f>
        <v>0</v>
      </c>
      <c r="N49" s="1">
        <v>0.378</v>
      </c>
      <c r="O49" s="1">
        <v>3.094</v>
      </c>
    </row>
    <row r="50" s="1" customFormat="1" spans="11:15">
      <c r="K50" s="14" t="s">
        <v>68</v>
      </c>
      <c r="L50" s="14">
        <f>COUNTIF(L2:L22,"&lt;2.958")-COUNTIF(L2:L22,"&lt;2.829")</f>
        <v>0</v>
      </c>
      <c r="N50" s="1">
        <v>21</v>
      </c>
      <c r="O50" s="1">
        <v>0.129</v>
      </c>
    </row>
    <row r="51" s="1" customFormat="1" spans="11:12">
      <c r="K51" s="14" t="s">
        <v>69</v>
      </c>
      <c r="L51" s="14">
        <f>COUNTIF(L2:L22,"&lt;3.087")-COUNTIF(L2:L22,"&lt;2.958")</f>
        <v>1</v>
      </c>
    </row>
    <row r="52" s="1" customFormat="1" spans="14:15">
      <c r="N52" s="1">
        <v>0.954</v>
      </c>
      <c r="O52" s="1">
        <v>0.133</v>
      </c>
    </row>
    <row r="53" s="1" customFormat="1" spans="14:15">
      <c r="N53" s="1">
        <v>1.355</v>
      </c>
      <c r="O53" s="1">
        <v>0.108</v>
      </c>
    </row>
    <row r="54" spans="14:15">
      <c r="N54" s="1">
        <v>1.72</v>
      </c>
      <c r="O54" s="1">
        <v>0.083</v>
      </c>
    </row>
  </sheetData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5"/>
  <sheetViews>
    <sheetView topLeftCell="G31" workbookViewId="0">
      <selection activeCell="R40" sqref="R40:U45"/>
    </sheetView>
  </sheetViews>
  <sheetFormatPr defaultColWidth="8.88888888888889" defaultRowHeight="14.4"/>
  <cols>
    <col min="11" max="12" width="16.8888888888889" customWidth="1"/>
    <col min="13" max="14" width="12.8888888888889"/>
    <col min="20" max="22" width="12.8888888888889"/>
    <col min="23" max="23" width="18.7777777777778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12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10.6145267486572</v>
      </c>
      <c r="L2" s="9">
        <v>0.670864105224609</v>
      </c>
      <c r="M2">
        <v>0.574762344360352</v>
      </c>
      <c r="N2">
        <v>10.087516784668</v>
      </c>
      <c r="O2">
        <v>9</v>
      </c>
      <c r="P2">
        <v>9</v>
      </c>
      <c r="Q2">
        <v>19</v>
      </c>
      <c r="R2" s="15">
        <v>0.4737</v>
      </c>
      <c r="S2" s="15">
        <f t="shared" ref="S2:S33" si="0">O2/E2</f>
        <v>0.9</v>
      </c>
      <c r="T2">
        <v>4.63347625732422</v>
      </c>
      <c r="U2">
        <v>4.21989345550537</v>
      </c>
      <c r="V2">
        <v>4.17025804519653</v>
      </c>
      <c r="W2" s="11">
        <v>0.0496354103088379</v>
      </c>
      <c r="X2">
        <v>0.463218212127685</v>
      </c>
      <c r="Y2">
        <v>0.463218212127685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pans="1:31">
      <c r="A3" s="5">
        <v>104</v>
      </c>
      <c r="B3">
        <v>18</v>
      </c>
      <c r="C3">
        <v>2</v>
      </c>
      <c r="D3">
        <v>10</v>
      </c>
      <c r="E3">
        <v>10</v>
      </c>
      <c r="F3">
        <v>10</v>
      </c>
      <c r="G3">
        <v>0</v>
      </c>
      <c r="H3">
        <v>8</v>
      </c>
      <c r="I3">
        <v>2</v>
      </c>
      <c r="J3">
        <v>0.9</v>
      </c>
      <c r="K3" s="4">
        <v>6.71245765686035</v>
      </c>
      <c r="L3" s="9">
        <v>0.742002487182617</v>
      </c>
      <c r="M3">
        <v>0.60429573059082</v>
      </c>
      <c r="N3">
        <v>6.77452278137207</v>
      </c>
      <c r="O3">
        <v>8</v>
      </c>
      <c r="P3">
        <v>8</v>
      </c>
      <c r="Q3">
        <v>18</v>
      </c>
      <c r="R3" s="15">
        <v>0.4444</v>
      </c>
      <c r="S3" s="15">
        <f t="shared" si="0"/>
        <v>0.8</v>
      </c>
      <c r="T3">
        <v>4.0041675567627</v>
      </c>
      <c r="U3">
        <v>3.6131637096405</v>
      </c>
      <c r="V3">
        <v>3.61483526229858</v>
      </c>
      <c r="W3" s="11">
        <v>0.00167155265808105</v>
      </c>
      <c r="X3">
        <v>0.389332294464111</v>
      </c>
      <c r="Y3">
        <v>0.389332294464111</v>
      </c>
      <c r="Z3">
        <v>0.8</v>
      </c>
      <c r="AA3">
        <v>1</v>
      </c>
      <c r="AB3">
        <v>0.555555555555556</v>
      </c>
      <c r="AC3">
        <v>0.714285714285714</v>
      </c>
      <c r="AD3">
        <v>0</v>
      </c>
      <c r="AE3">
        <v>0.2</v>
      </c>
    </row>
    <row r="4" customFormat="1" spans="1:31">
      <c r="A4" s="5">
        <v>163</v>
      </c>
      <c r="B4">
        <v>17</v>
      </c>
      <c r="C4">
        <v>3</v>
      </c>
      <c r="D4">
        <v>10</v>
      </c>
      <c r="E4">
        <v>10</v>
      </c>
      <c r="F4">
        <v>9</v>
      </c>
      <c r="G4">
        <v>1</v>
      </c>
      <c r="H4">
        <v>8</v>
      </c>
      <c r="I4">
        <v>2</v>
      </c>
      <c r="J4">
        <v>0.85</v>
      </c>
      <c r="K4" s="4">
        <v>7.43855476379395</v>
      </c>
      <c r="L4" s="9">
        <v>0.746505737304687</v>
      </c>
      <c r="M4">
        <v>0.477010726928711</v>
      </c>
      <c r="N4">
        <v>7.01756858825684</v>
      </c>
      <c r="O4">
        <v>7</v>
      </c>
      <c r="P4">
        <v>7</v>
      </c>
      <c r="Q4">
        <v>16</v>
      </c>
      <c r="R4" s="15">
        <v>0.4375</v>
      </c>
      <c r="S4" s="15">
        <f t="shared" si="0"/>
        <v>0.7</v>
      </c>
      <c r="T4">
        <v>3.84499168395996</v>
      </c>
      <c r="U4">
        <v>3.44446730613708</v>
      </c>
      <c r="V4">
        <v>3.47289514541626</v>
      </c>
      <c r="W4" s="11">
        <v>0.0284278392791748</v>
      </c>
      <c r="X4">
        <v>0.372096538543701</v>
      </c>
      <c r="Y4">
        <v>0.372096538543701</v>
      </c>
      <c r="Z4">
        <v>0.7</v>
      </c>
      <c r="AA4">
        <v>0.9</v>
      </c>
      <c r="AB4">
        <v>0.5625</v>
      </c>
      <c r="AC4">
        <v>0.692307692307692</v>
      </c>
      <c r="AD4">
        <v>0.1</v>
      </c>
      <c r="AE4">
        <v>0.2</v>
      </c>
    </row>
    <row r="5" spans="1:31">
      <c r="A5" s="5">
        <v>101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10.2330207824707</v>
      </c>
      <c r="L5" s="9">
        <v>0.646524429321289</v>
      </c>
      <c r="M5">
        <v>0.623281478881836</v>
      </c>
      <c r="N5">
        <v>10.4192333221435</v>
      </c>
      <c r="O5">
        <v>8</v>
      </c>
      <c r="P5">
        <v>8</v>
      </c>
      <c r="Q5">
        <v>18</v>
      </c>
      <c r="R5" s="15">
        <v>0.4444</v>
      </c>
      <c r="S5" s="15">
        <f t="shared" si="0"/>
        <v>0.8</v>
      </c>
      <c r="T5">
        <v>4.52705955505371</v>
      </c>
      <c r="U5">
        <v>4.0852313041687</v>
      </c>
      <c r="V5">
        <v>4.09425210952759</v>
      </c>
      <c r="W5" s="11">
        <v>0.00902080535888672</v>
      </c>
      <c r="X5">
        <v>0.432807445526123</v>
      </c>
      <c r="Y5">
        <v>0.432807445526123</v>
      </c>
      <c r="Z5">
        <v>0.8</v>
      </c>
      <c r="AA5">
        <v>1</v>
      </c>
      <c r="AB5">
        <v>0.555555555555556</v>
      </c>
      <c r="AC5">
        <v>0.714285714285714</v>
      </c>
      <c r="AD5">
        <v>0</v>
      </c>
      <c r="AE5">
        <v>0.2</v>
      </c>
    </row>
    <row r="6" s="2" customFormat="1" spans="1:31">
      <c r="A6" s="5">
        <v>233</v>
      </c>
      <c r="B6">
        <v>20</v>
      </c>
      <c r="C6">
        <v>0</v>
      </c>
      <c r="D6">
        <v>10</v>
      </c>
      <c r="E6">
        <v>10</v>
      </c>
      <c r="F6">
        <v>10</v>
      </c>
      <c r="G6">
        <v>0</v>
      </c>
      <c r="H6">
        <v>10</v>
      </c>
      <c r="I6">
        <v>0</v>
      </c>
      <c r="J6">
        <v>1</v>
      </c>
      <c r="K6" s="4">
        <v>9999</v>
      </c>
      <c r="L6" s="9">
        <v>0.672918319702148</v>
      </c>
      <c r="M6">
        <v>9999</v>
      </c>
      <c r="N6">
        <v>9999</v>
      </c>
      <c r="O6">
        <v>9</v>
      </c>
      <c r="P6">
        <v>9</v>
      </c>
      <c r="Q6">
        <v>17</v>
      </c>
      <c r="R6" s="15">
        <v>0.5294</v>
      </c>
      <c r="S6" s="15">
        <f t="shared" si="0"/>
        <v>0.9</v>
      </c>
      <c r="T6">
        <v>4.22455978393555</v>
      </c>
      <c r="U6">
        <v>3.87861633300781</v>
      </c>
      <c r="V6">
        <v>3.86161231994629</v>
      </c>
      <c r="W6" s="11">
        <v>0.0170040130615234</v>
      </c>
      <c r="X6">
        <v>0.362947463989258</v>
      </c>
      <c r="Y6">
        <v>0.362947463989258</v>
      </c>
      <c r="Z6">
        <v>0.9</v>
      </c>
      <c r="AA6">
        <v>0.8</v>
      </c>
      <c r="AB6">
        <v>0.470588235294118</v>
      </c>
      <c r="AC6">
        <v>0.592592592592593</v>
      </c>
      <c r="AD6">
        <v>0.2</v>
      </c>
      <c r="AE6">
        <v>-0.1</v>
      </c>
    </row>
    <row r="7" spans="1:31">
      <c r="A7" s="5">
        <v>128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9.73309898376465</v>
      </c>
      <c r="L7" s="9">
        <v>0.717172622680664</v>
      </c>
      <c r="M7">
        <v>0.580852508544922</v>
      </c>
      <c r="N7">
        <v>8.65452194213867</v>
      </c>
      <c r="O7">
        <v>6</v>
      </c>
      <c r="P7">
        <v>6</v>
      </c>
      <c r="Q7">
        <v>14</v>
      </c>
      <c r="R7" s="15">
        <v>0.4286</v>
      </c>
      <c r="S7" s="15">
        <f t="shared" si="0"/>
        <v>0.6</v>
      </c>
      <c r="T7">
        <v>4.21047019958496</v>
      </c>
      <c r="U7">
        <v>3.87132596969604</v>
      </c>
      <c r="V7">
        <v>3.78663492202759</v>
      </c>
      <c r="W7" s="11">
        <v>0.084691047668457</v>
      </c>
      <c r="X7">
        <v>0.423835277557373</v>
      </c>
      <c r="Y7">
        <v>0.423835277557373</v>
      </c>
      <c r="Z7">
        <v>0.6</v>
      </c>
      <c r="AA7">
        <v>0.8</v>
      </c>
      <c r="AB7">
        <v>0.571428571428571</v>
      </c>
      <c r="AC7">
        <v>0.666666666666667</v>
      </c>
      <c r="AD7">
        <v>0.2</v>
      </c>
      <c r="AE7">
        <v>0.2</v>
      </c>
    </row>
    <row r="8" spans="1:31">
      <c r="A8" s="5">
        <v>175</v>
      </c>
      <c r="B8">
        <v>20</v>
      </c>
      <c r="C8">
        <v>0</v>
      </c>
      <c r="D8">
        <v>10</v>
      </c>
      <c r="E8">
        <v>10</v>
      </c>
      <c r="F8">
        <v>10</v>
      </c>
      <c r="G8">
        <v>0</v>
      </c>
      <c r="H8">
        <v>10</v>
      </c>
      <c r="I8">
        <v>0</v>
      </c>
      <c r="J8">
        <v>1</v>
      </c>
      <c r="K8" s="4">
        <v>9999</v>
      </c>
      <c r="L8" s="9">
        <v>0.729522705078125</v>
      </c>
      <c r="M8">
        <v>9999</v>
      </c>
      <c r="N8">
        <v>9999</v>
      </c>
      <c r="O8">
        <v>9</v>
      </c>
      <c r="P8">
        <v>9</v>
      </c>
      <c r="Q8">
        <v>18</v>
      </c>
      <c r="R8" s="15">
        <v>0.5</v>
      </c>
      <c r="S8" s="15">
        <f t="shared" si="0"/>
        <v>0.9</v>
      </c>
      <c r="T8">
        <v>4.20437049865723</v>
      </c>
      <c r="U8">
        <v>3.89416456222534</v>
      </c>
      <c r="V8">
        <v>3.80965113639831</v>
      </c>
      <c r="W8" s="11">
        <v>0.0845134258270264</v>
      </c>
      <c r="X8">
        <v>0.394719362258911</v>
      </c>
      <c r="Y8">
        <v>0.394719362258911</v>
      </c>
      <c r="Z8">
        <v>0.9</v>
      </c>
      <c r="AA8">
        <v>0.9</v>
      </c>
      <c r="AB8">
        <v>0.5</v>
      </c>
      <c r="AC8">
        <v>0.642857142857143</v>
      </c>
      <c r="AD8">
        <v>0.1</v>
      </c>
      <c r="AE8">
        <v>0</v>
      </c>
    </row>
    <row r="9" spans="1:31">
      <c r="A9" s="18">
        <v>90</v>
      </c>
      <c r="B9" s="1">
        <v>19</v>
      </c>
      <c r="C9" s="1">
        <v>1</v>
      </c>
      <c r="D9" s="1">
        <v>10</v>
      </c>
      <c r="E9" s="1">
        <v>10</v>
      </c>
      <c r="F9" s="1">
        <v>10</v>
      </c>
      <c r="G9" s="1">
        <v>0</v>
      </c>
      <c r="H9" s="1">
        <v>9</v>
      </c>
      <c r="I9" s="1">
        <v>1</v>
      </c>
      <c r="J9" s="1">
        <v>0.95</v>
      </c>
      <c r="K9" s="14">
        <v>10.1075839996338</v>
      </c>
      <c r="L9" s="14">
        <v>0.614130020141602</v>
      </c>
      <c r="M9" s="1">
        <v>0.511381149291992</v>
      </c>
      <c r="N9" s="1">
        <v>9.52082443237305</v>
      </c>
      <c r="O9" s="1">
        <v>8</v>
      </c>
      <c r="P9" s="1">
        <v>8</v>
      </c>
      <c r="Q9" s="1">
        <v>17</v>
      </c>
      <c r="R9" s="19">
        <v>0.4706</v>
      </c>
      <c r="S9" s="19">
        <f t="shared" si="0"/>
        <v>0.8</v>
      </c>
      <c r="T9" s="1">
        <v>4.15169715881348</v>
      </c>
      <c r="U9" s="1">
        <v>3.7891092300415</v>
      </c>
      <c r="V9" s="1">
        <v>3.73117065429687</v>
      </c>
      <c r="W9" s="14">
        <v>0.0579385757446289</v>
      </c>
      <c r="X9" s="1">
        <v>0.420526504516602</v>
      </c>
      <c r="Y9" s="1">
        <v>0.420526504516602</v>
      </c>
      <c r="Z9" s="1">
        <v>0.8</v>
      </c>
      <c r="AA9" s="1">
        <v>0.9</v>
      </c>
      <c r="AB9" s="1">
        <v>0.529411764705882</v>
      </c>
      <c r="AC9" s="1">
        <v>0.666666666666667</v>
      </c>
      <c r="AD9" s="1">
        <v>0.1</v>
      </c>
      <c r="AE9" s="1">
        <v>0.1</v>
      </c>
    </row>
    <row r="10" spans="1:31">
      <c r="A10" s="5">
        <v>210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9.86070442199707</v>
      </c>
      <c r="L10" s="9">
        <v>0.746892929077148</v>
      </c>
      <c r="M10">
        <v>0.638494491577148</v>
      </c>
      <c r="N10">
        <v>9.04244613647461</v>
      </c>
      <c r="O10">
        <v>8</v>
      </c>
      <c r="P10">
        <v>8</v>
      </c>
      <c r="Q10">
        <v>18</v>
      </c>
      <c r="R10" s="15">
        <v>0.4444</v>
      </c>
      <c r="S10" s="15">
        <f t="shared" si="0"/>
        <v>0.8</v>
      </c>
      <c r="T10">
        <v>3.79890632629394</v>
      </c>
      <c r="U10">
        <v>3.4881284236908</v>
      </c>
      <c r="V10">
        <v>3.40635061264038</v>
      </c>
      <c r="W10" s="11">
        <v>0.081777811050415</v>
      </c>
      <c r="X10">
        <v>0.392555713653565</v>
      </c>
      <c r="Y10">
        <v>0.392555713653565</v>
      </c>
      <c r="Z10">
        <v>0.8</v>
      </c>
      <c r="AA10">
        <v>1</v>
      </c>
      <c r="AB10">
        <v>0.555555555555556</v>
      </c>
      <c r="AC10">
        <v>0.714285714285714</v>
      </c>
      <c r="AD10">
        <v>0</v>
      </c>
      <c r="AE10">
        <v>0.2</v>
      </c>
    </row>
    <row r="11" s="2" customFormat="1" spans="1:31">
      <c r="A11" s="6">
        <v>49</v>
      </c>
      <c r="B11" s="2">
        <v>19</v>
      </c>
      <c r="C11" s="2">
        <v>1</v>
      </c>
      <c r="D11" s="2">
        <v>10</v>
      </c>
      <c r="E11" s="2">
        <v>10</v>
      </c>
      <c r="F11" s="2">
        <v>10</v>
      </c>
      <c r="G11" s="2">
        <v>0</v>
      </c>
      <c r="H11" s="2">
        <v>9</v>
      </c>
      <c r="I11" s="2">
        <v>1</v>
      </c>
      <c r="J11" s="2">
        <v>0.95</v>
      </c>
      <c r="K11" s="10">
        <v>10.185977935791</v>
      </c>
      <c r="L11" s="10">
        <v>0.695898056030273</v>
      </c>
      <c r="M11" s="2">
        <v>0.55952262878418</v>
      </c>
      <c r="N11" s="2">
        <v>9.18076133728027</v>
      </c>
      <c r="O11" s="2">
        <v>7</v>
      </c>
      <c r="P11" s="2">
        <v>7</v>
      </c>
      <c r="Q11" s="2">
        <v>17</v>
      </c>
      <c r="R11" s="16">
        <v>0.4118</v>
      </c>
      <c r="S11" s="16">
        <f t="shared" si="0"/>
        <v>0.7</v>
      </c>
      <c r="T11" s="2">
        <v>4.50112533569336</v>
      </c>
      <c r="U11" s="2">
        <v>4.1234827041626</v>
      </c>
      <c r="V11" s="2">
        <v>4.04776477813721</v>
      </c>
      <c r="W11" s="10">
        <v>0.0757179260253906</v>
      </c>
      <c r="X11" s="2">
        <v>0.453360557556152</v>
      </c>
      <c r="Y11" s="2">
        <v>0.453360557556152</v>
      </c>
      <c r="Z11" s="2">
        <v>0.7</v>
      </c>
      <c r="AA11" s="2">
        <v>1</v>
      </c>
      <c r="AB11" s="2">
        <v>0.588235294117647</v>
      </c>
      <c r="AC11" s="2">
        <v>0.740740740740741</v>
      </c>
      <c r="AD11" s="2">
        <v>0</v>
      </c>
      <c r="AE11" s="2">
        <v>0.3</v>
      </c>
    </row>
    <row r="12" spans="1:31">
      <c r="A12" s="5">
        <v>40</v>
      </c>
      <c r="B12">
        <v>17</v>
      </c>
      <c r="C12">
        <v>3</v>
      </c>
      <c r="D12">
        <v>10</v>
      </c>
      <c r="E12">
        <v>10</v>
      </c>
      <c r="F12">
        <v>9</v>
      </c>
      <c r="G12">
        <v>1</v>
      </c>
      <c r="H12">
        <v>8</v>
      </c>
      <c r="I12">
        <v>2</v>
      </c>
      <c r="J12">
        <v>0.85</v>
      </c>
      <c r="K12" s="4">
        <v>8.01934051513672</v>
      </c>
      <c r="L12" s="9">
        <v>1.82939147949219</v>
      </c>
      <c r="M12">
        <v>1.49921607971191</v>
      </c>
      <c r="N12">
        <v>6.08656692504883</v>
      </c>
      <c r="O12">
        <v>6</v>
      </c>
      <c r="P12">
        <v>6</v>
      </c>
      <c r="Q12">
        <v>15</v>
      </c>
      <c r="R12" s="15">
        <v>0.4</v>
      </c>
      <c r="S12" s="15">
        <f t="shared" si="0"/>
        <v>0.6</v>
      </c>
      <c r="T12">
        <v>3.05672454833984</v>
      </c>
      <c r="U12">
        <v>2.80530095100403</v>
      </c>
      <c r="V12">
        <v>2.71086621284485</v>
      </c>
      <c r="W12" s="11">
        <v>0.0944347381591797</v>
      </c>
      <c r="X12">
        <v>0.345858335494995</v>
      </c>
      <c r="Y12">
        <v>0.345858335494995</v>
      </c>
      <c r="Z12">
        <v>0.6</v>
      </c>
      <c r="AA12">
        <v>0.9</v>
      </c>
      <c r="AB12">
        <v>0.6</v>
      </c>
      <c r="AC12">
        <v>0.72</v>
      </c>
      <c r="AD12">
        <v>0.1</v>
      </c>
      <c r="AE12">
        <v>0.3</v>
      </c>
    </row>
    <row r="13" s="3" customFormat="1" spans="1:31">
      <c r="A13" s="7">
        <v>0</v>
      </c>
      <c r="B13" s="3">
        <v>15</v>
      </c>
      <c r="C13" s="3">
        <v>5</v>
      </c>
      <c r="D13" s="3">
        <v>10</v>
      </c>
      <c r="E13" s="3">
        <v>10</v>
      </c>
      <c r="F13" s="3">
        <v>10</v>
      </c>
      <c r="G13" s="3">
        <v>0</v>
      </c>
      <c r="H13" s="3">
        <v>5</v>
      </c>
      <c r="I13" s="3">
        <v>5</v>
      </c>
      <c r="J13" s="3">
        <v>0.75</v>
      </c>
      <c r="K13" s="11">
        <v>5.3276195526123</v>
      </c>
      <c r="L13" s="11">
        <v>2.51959800720215</v>
      </c>
      <c r="M13" s="3">
        <v>2.0445671081543</v>
      </c>
      <c r="N13" s="3">
        <v>4.66598129272461</v>
      </c>
      <c r="O13" s="3">
        <v>5</v>
      </c>
      <c r="P13" s="3">
        <v>5</v>
      </c>
      <c r="Q13" s="3">
        <v>15</v>
      </c>
      <c r="R13" s="17">
        <v>0.3333</v>
      </c>
      <c r="S13" s="17">
        <f t="shared" si="0"/>
        <v>0.5</v>
      </c>
      <c r="T13" s="3">
        <v>2.39527320861816</v>
      </c>
      <c r="U13" s="3">
        <v>2.14884233474731</v>
      </c>
      <c r="V13" s="3">
        <v>2.07234907150269</v>
      </c>
      <c r="W13" s="11">
        <v>0.0764932632446289</v>
      </c>
      <c r="X13" s="3">
        <v>0.322924137115479</v>
      </c>
      <c r="Y13" s="3">
        <v>0.322924137115479</v>
      </c>
      <c r="Z13" s="3">
        <v>0.5</v>
      </c>
      <c r="AA13" s="3">
        <v>1</v>
      </c>
      <c r="AB13" s="3">
        <v>0.666666666666667</v>
      </c>
      <c r="AC13" s="3">
        <v>0.8</v>
      </c>
      <c r="AD13" s="3">
        <v>0</v>
      </c>
      <c r="AE13" s="3">
        <v>0.5</v>
      </c>
    </row>
    <row r="14" spans="1:31">
      <c r="A14" s="5">
        <v>118</v>
      </c>
      <c r="B14">
        <v>13</v>
      </c>
      <c r="C14">
        <v>7</v>
      </c>
      <c r="D14">
        <v>10</v>
      </c>
      <c r="E14">
        <v>10</v>
      </c>
      <c r="F14">
        <v>9</v>
      </c>
      <c r="G14">
        <v>1</v>
      </c>
      <c r="H14">
        <v>4</v>
      </c>
      <c r="I14">
        <v>6</v>
      </c>
      <c r="J14">
        <v>0.65</v>
      </c>
      <c r="K14" s="4">
        <v>4.69274139404297</v>
      </c>
      <c r="L14" s="9">
        <v>2.24993515014648</v>
      </c>
      <c r="M14">
        <v>1.34408950805664</v>
      </c>
      <c r="N14">
        <v>4.5972785949707</v>
      </c>
      <c r="O14">
        <v>1</v>
      </c>
      <c r="P14">
        <v>1</v>
      </c>
      <c r="Q14">
        <v>6</v>
      </c>
      <c r="R14" s="15">
        <v>0.1667</v>
      </c>
      <c r="S14" s="15">
        <f t="shared" si="0"/>
        <v>0.1</v>
      </c>
      <c r="T14">
        <v>2.32436370849609</v>
      </c>
      <c r="U14">
        <v>2.08884620666504</v>
      </c>
      <c r="V14">
        <v>2.07621026039123</v>
      </c>
      <c r="W14" s="11">
        <v>0.0126359462738037</v>
      </c>
      <c r="X14">
        <v>0.248153448104858</v>
      </c>
      <c r="Y14">
        <v>0.248153448104858</v>
      </c>
      <c r="Z14">
        <v>0.1</v>
      </c>
      <c r="AA14">
        <v>0.5</v>
      </c>
      <c r="AB14">
        <v>0.833333333333333</v>
      </c>
      <c r="AC14">
        <v>0.625</v>
      </c>
      <c r="AD14">
        <v>0.5</v>
      </c>
      <c r="AE14">
        <v>0.4</v>
      </c>
    </row>
    <row r="15" spans="1:31">
      <c r="A15" s="5">
        <v>102</v>
      </c>
      <c r="B15">
        <v>17</v>
      </c>
      <c r="C15">
        <v>3</v>
      </c>
      <c r="D15">
        <v>10</v>
      </c>
      <c r="E15">
        <v>10</v>
      </c>
      <c r="F15">
        <v>10</v>
      </c>
      <c r="G15">
        <v>0</v>
      </c>
      <c r="H15">
        <v>7</v>
      </c>
      <c r="I15">
        <v>3</v>
      </c>
      <c r="J15">
        <v>0.85</v>
      </c>
      <c r="K15" s="4">
        <v>6.0604362487793</v>
      </c>
      <c r="L15" s="9">
        <v>1.95474052429199</v>
      </c>
      <c r="M15">
        <v>1.70595741271973</v>
      </c>
      <c r="N15">
        <v>5.03600311279297</v>
      </c>
      <c r="O15">
        <v>7</v>
      </c>
      <c r="P15">
        <v>7</v>
      </c>
      <c r="Q15">
        <v>17</v>
      </c>
      <c r="R15" s="15">
        <v>0.4118</v>
      </c>
      <c r="S15" s="15">
        <f t="shared" si="0"/>
        <v>0.7</v>
      </c>
      <c r="T15">
        <v>2.88082122802734</v>
      </c>
      <c r="U15">
        <v>2.63592147827148</v>
      </c>
      <c r="V15">
        <v>2.53333616256714</v>
      </c>
      <c r="W15" s="11">
        <v>0.102585315704346</v>
      </c>
      <c r="X15">
        <v>0.347485065460205</v>
      </c>
      <c r="Y15">
        <v>0.347485065460205</v>
      </c>
      <c r="Z15">
        <v>0.7</v>
      </c>
      <c r="AA15">
        <v>1</v>
      </c>
      <c r="AB15">
        <v>0.588235294117647</v>
      </c>
      <c r="AC15">
        <v>0.740740740740741</v>
      </c>
      <c r="AD15">
        <v>0</v>
      </c>
      <c r="AE15">
        <v>0.3</v>
      </c>
    </row>
    <row r="16" spans="1:31">
      <c r="A16" s="5">
        <v>87</v>
      </c>
      <c r="B16">
        <v>15</v>
      </c>
      <c r="C16">
        <v>5</v>
      </c>
      <c r="D16">
        <v>10</v>
      </c>
      <c r="E16">
        <v>10</v>
      </c>
      <c r="F16">
        <v>9</v>
      </c>
      <c r="G16">
        <v>1</v>
      </c>
      <c r="H16">
        <v>6</v>
      </c>
      <c r="I16">
        <v>4</v>
      </c>
      <c r="J16">
        <v>0.75</v>
      </c>
      <c r="K16" s="4">
        <v>5.965576171875</v>
      </c>
      <c r="L16" s="9">
        <v>1.96604919433594</v>
      </c>
      <c r="M16">
        <v>1.30701446533203</v>
      </c>
      <c r="N16">
        <v>5.0182933807373</v>
      </c>
      <c r="O16">
        <v>4</v>
      </c>
      <c r="P16">
        <v>4</v>
      </c>
      <c r="Q16">
        <v>12</v>
      </c>
      <c r="R16" s="15">
        <v>0.3333</v>
      </c>
      <c r="S16" s="15">
        <f t="shared" si="0"/>
        <v>0.4</v>
      </c>
      <c r="T16">
        <v>2.74654388427734</v>
      </c>
      <c r="U16">
        <v>2.45803046226501</v>
      </c>
      <c r="V16">
        <v>2.42247819900513</v>
      </c>
      <c r="W16" s="11">
        <v>0.0355522632598877</v>
      </c>
      <c r="X16">
        <v>0.324065685272217</v>
      </c>
      <c r="Y16">
        <v>0.324065685272217</v>
      </c>
      <c r="Z16">
        <v>0.4</v>
      </c>
      <c r="AA16">
        <v>0.8</v>
      </c>
      <c r="AB16">
        <v>0.666666666666667</v>
      </c>
      <c r="AC16">
        <v>0.727272727272727</v>
      </c>
      <c r="AD16">
        <v>0.2</v>
      </c>
      <c r="AE16">
        <v>0.4</v>
      </c>
    </row>
    <row r="17" spans="1:31">
      <c r="A17" s="5">
        <v>114</v>
      </c>
      <c r="B17">
        <v>16</v>
      </c>
      <c r="C17">
        <v>4</v>
      </c>
      <c r="D17">
        <v>10</v>
      </c>
      <c r="E17">
        <v>10</v>
      </c>
      <c r="F17">
        <v>9</v>
      </c>
      <c r="G17">
        <v>1</v>
      </c>
      <c r="H17">
        <v>7</v>
      </c>
      <c r="I17">
        <v>3</v>
      </c>
      <c r="J17">
        <v>0.8</v>
      </c>
      <c r="K17" s="4">
        <v>8.22604179382324</v>
      </c>
      <c r="L17" s="9">
        <v>1.97331619262695</v>
      </c>
      <c r="M17">
        <v>1.27695655822754</v>
      </c>
      <c r="N17">
        <v>6.61124801635742</v>
      </c>
      <c r="O17">
        <v>5</v>
      </c>
      <c r="P17">
        <v>5</v>
      </c>
      <c r="Q17">
        <v>14</v>
      </c>
      <c r="R17" s="15">
        <v>0.3571</v>
      </c>
      <c r="S17" s="15">
        <f t="shared" si="0"/>
        <v>0.5</v>
      </c>
      <c r="T17">
        <v>3.45174598693848</v>
      </c>
      <c r="U17">
        <v>3.08734536170959</v>
      </c>
      <c r="V17">
        <v>3.05312347412109</v>
      </c>
      <c r="W17" s="11">
        <v>0.034221887588501</v>
      </c>
      <c r="X17">
        <v>0.398622512817383</v>
      </c>
      <c r="Y17">
        <v>0.398622512817383</v>
      </c>
      <c r="Z17">
        <v>0.5</v>
      </c>
      <c r="AA17">
        <v>0.9</v>
      </c>
      <c r="AB17">
        <v>0.642857142857143</v>
      </c>
      <c r="AC17">
        <v>0.75</v>
      </c>
      <c r="AD17">
        <v>0.1</v>
      </c>
      <c r="AE17">
        <v>0.4</v>
      </c>
    </row>
    <row r="18" spans="1:31">
      <c r="A18" s="5">
        <v>218</v>
      </c>
      <c r="B18">
        <v>14</v>
      </c>
      <c r="C18">
        <v>6</v>
      </c>
      <c r="D18">
        <v>10</v>
      </c>
      <c r="E18">
        <v>10</v>
      </c>
      <c r="F18">
        <v>10</v>
      </c>
      <c r="G18">
        <v>0</v>
      </c>
      <c r="H18">
        <v>4</v>
      </c>
      <c r="I18">
        <v>6</v>
      </c>
      <c r="J18">
        <v>0.7</v>
      </c>
      <c r="K18" s="4">
        <v>5.94465255737305</v>
      </c>
      <c r="L18" s="9">
        <v>3.01742553710937</v>
      </c>
      <c r="M18">
        <v>1.45475387573242</v>
      </c>
      <c r="N18">
        <v>4.71360969543457</v>
      </c>
      <c r="O18">
        <v>2</v>
      </c>
      <c r="P18">
        <v>2</v>
      </c>
      <c r="Q18">
        <v>10</v>
      </c>
      <c r="R18" s="15">
        <v>0.2</v>
      </c>
      <c r="S18" s="15">
        <f t="shared" si="0"/>
        <v>0.2</v>
      </c>
      <c r="T18">
        <v>2.68185234069824</v>
      </c>
      <c r="U18">
        <v>2.38678312301636</v>
      </c>
      <c r="V18">
        <v>2.26810193061829</v>
      </c>
      <c r="W18" s="11">
        <v>0.118681192398071</v>
      </c>
      <c r="X18">
        <v>0.413750410079956</v>
      </c>
      <c r="Y18">
        <v>0.413750410079956</v>
      </c>
      <c r="Z18">
        <v>0.2</v>
      </c>
      <c r="AA18">
        <v>0.8</v>
      </c>
      <c r="AB18">
        <v>0.8</v>
      </c>
      <c r="AC18">
        <v>0.8</v>
      </c>
      <c r="AD18">
        <v>0.2</v>
      </c>
      <c r="AE18">
        <v>0.6</v>
      </c>
    </row>
    <row r="19" spans="1:31">
      <c r="A19" s="5">
        <v>99</v>
      </c>
      <c r="B19">
        <v>17</v>
      </c>
      <c r="C19">
        <v>3</v>
      </c>
      <c r="D19">
        <v>10</v>
      </c>
      <c r="E19">
        <v>10</v>
      </c>
      <c r="F19">
        <v>10</v>
      </c>
      <c r="G19">
        <v>0</v>
      </c>
      <c r="H19">
        <v>7</v>
      </c>
      <c r="I19">
        <v>3</v>
      </c>
      <c r="J19">
        <v>0.85</v>
      </c>
      <c r="K19" s="4">
        <v>7.71062469482422</v>
      </c>
      <c r="L19" s="9">
        <v>2.03985214233398</v>
      </c>
      <c r="M19">
        <v>1.37749862670898</v>
      </c>
      <c r="N19">
        <v>5.89325523376465</v>
      </c>
      <c r="O19">
        <v>5</v>
      </c>
      <c r="P19">
        <v>5</v>
      </c>
      <c r="Q19">
        <v>14</v>
      </c>
      <c r="R19" s="15">
        <v>0.3571</v>
      </c>
      <c r="S19" s="15">
        <f t="shared" si="0"/>
        <v>0.5</v>
      </c>
      <c r="T19">
        <v>3.28007507324219</v>
      </c>
      <c r="U19">
        <v>3.01269316673279</v>
      </c>
      <c r="V19">
        <v>2.85604023933411</v>
      </c>
      <c r="W19" s="11">
        <v>0.156652927398682</v>
      </c>
      <c r="X19">
        <v>0.424034833908081</v>
      </c>
      <c r="Y19">
        <v>0.424034833908081</v>
      </c>
      <c r="Z19">
        <v>0.5</v>
      </c>
      <c r="AA19">
        <v>0.9</v>
      </c>
      <c r="AB19">
        <v>0.642857142857143</v>
      </c>
      <c r="AC19">
        <v>0.75</v>
      </c>
      <c r="AD19">
        <v>0.1</v>
      </c>
      <c r="AE19">
        <v>0.4</v>
      </c>
    </row>
    <row r="20" customFormat="1" spans="1:31">
      <c r="A20" s="5">
        <v>189</v>
      </c>
      <c r="B20">
        <v>15</v>
      </c>
      <c r="C20">
        <v>5</v>
      </c>
      <c r="D20">
        <v>10</v>
      </c>
      <c r="E20">
        <v>10</v>
      </c>
      <c r="F20">
        <v>10</v>
      </c>
      <c r="G20">
        <v>0</v>
      </c>
      <c r="H20">
        <v>5</v>
      </c>
      <c r="I20">
        <v>5</v>
      </c>
      <c r="J20">
        <v>0.75</v>
      </c>
      <c r="K20" s="4">
        <v>6.65986824035645</v>
      </c>
      <c r="L20" s="9">
        <v>2.6420726776123</v>
      </c>
      <c r="M20">
        <v>1.22283172607422</v>
      </c>
      <c r="N20">
        <v>5.19709968566895</v>
      </c>
      <c r="O20">
        <v>3</v>
      </c>
      <c r="P20">
        <v>3</v>
      </c>
      <c r="Q20">
        <v>12</v>
      </c>
      <c r="R20" s="15">
        <v>0.25</v>
      </c>
      <c r="S20" s="15">
        <f t="shared" si="0"/>
        <v>0.3</v>
      </c>
      <c r="T20">
        <v>3.34237670898437</v>
      </c>
      <c r="U20">
        <v>2.99701118469238</v>
      </c>
      <c r="V20">
        <v>2.87053036689758</v>
      </c>
      <c r="W20" s="11">
        <v>0.1264808177948</v>
      </c>
      <c r="X20">
        <v>0.471846342086792</v>
      </c>
      <c r="Y20">
        <v>0.471846342086792</v>
      </c>
      <c r="Z20">
        <v>0.3</v>
      </c>
      <c r="AA20">
        <v>0.9</v>
      </c>
      <c r="AB20">
        <v>0.75</v>
      </c>
      <c r="AC20">
        <v>0.818181818181818</v>
      </c>
      <c r="AD20">
        <v>0.1</v>
      </c>
      <c r="AE20">
        <v>0.6</v>
      </c>
    </row>
    <row r="21" spans="1:31">
      <c r="A21" s="5">
        <v>19</v>
      </c>
      <c r="B21">
        <v>16</v>
      </c>
      <c r="C21">
        <v>4</v>
      </c>
      <c r="D21">
        <v>10</v>
      </c>
      <c r="E21">
        <v>10</v>
      </c>
      <c r="F21">
        <v>8</v>
      </c>
      <c r="G21">
        <v>2</v>
      </c>
      <c r="H21">
        <v>8</v>
      </c>
      <c r="I21">
        <v>2</v>
      </c>
      <c r="J21">
        <v>0.8</v>
      </c>
      <c r="K21" s="4">
        <v>7.57284927368164</v>
      </c>
      <c r="L21" s="9">
        <v>2.06085205078125</v>
      </c>
      <c r="M21">
        <v>1.82548141479492</v>
      </c>
      <c r="N21">
        <v>5.71315765380859</v>
      </c>
      <c r="O21">
        <v>6</v>
      </c>
      <c r="P21">
        <v>6</v>
      </c>
      <c r="Q21">
        <v>14</v>
      </c>
      <c r="R21" s="15">
        <v>0.4286</v>
      </c>
      <c r="S21" s="15">
        <f t="shared" si="0"/>
        <v>0.6</v>
      </c>
      <c r="T21">
        <v>2.96800994873047</v>
      </c>
      <c r="U21">
        <v>2.70471739768982</v>
      </c>
      <c r="V21">
        <v>2.66504859924316</v>
      </c>
      <c r="W21" s="11">
        <v>0.0396687984466553</v>
      </c>
      <c r="X21">
        <v>0.302961349487305</v>
      </c>
      <c r="Y21">
        <v>0.302961349487305</v>
      </c>
      <c r="Z21">
        <v>0.6</v>
      </c>
      <c r="AA21">
        <v>0.8</v>
      </c>
      <c r="AB21">
        <v>0.571428571428571</v>
      </c>
      <c r="AC21">
        <v>0.666666666666667</v>
      </c>
      <c r="AD21">
        <v>0.2</v>
      </c>
      <c r="AE21">
        <v>0.2</v>
      </c>
    </row>
    <row r="22" spans="1:31">
      <c r="A22" s="5">
        <v>153</v>
      </c>
      <c r="B22">
        <v>20</v>
      </c>
      <c r="C22">
        <v>0</v>
      </c>
      <c r="D22">
        <v>10</v>
      </c>
      <c r="E22">
        <v>10</v>
      </c>
      <c r="F22">
        <v>10</v>
      </c>
      <c r="G22">
        <v>0</v>
      </c>
      <c r="H22">
        <v>10</v>
      </c>
      <c r="I22">
        <v>0</v>
      </c>
      <c r="J22">
        <v>1</v>
      </c>
      <c r="K22" s="4">
        <v>9999</v>
      </c>
      <c r="L22" s="9">
        <v>2.47640419006348</v>
      </c>
      <c r="M22">
        <v>9999</v>
      </c>
      <c r="N22">
        <v>9999</v>
      </c>
      <c r="O22">
        <v>9</v>
      </c>
      <c r="P22">
        <v>9</v>
      </c>
      <c r="Q22">
        <v>19</v>
      </c>
      <c r="R22" s="15">
        <v>0.4737</v>
      </c>
      <c r="S22" s="15">
        <f t="shared" si="0"/>
        <v>0.9</v>
      </c>
      <c r="T22">
        <v>4.06075286865234</v>
      </c>
      <c r="U22">
        <v>3.81338047981262</v>
      </c>
      <c r="V22">
        <v>3.63348007202148</v>
      </c>
      <c r="W22" s="11">
        <v>0.179900407791138</v>
      </c>
      <c r="X22">
        <v>0.427272796630859</v>
      </c>
      <c r="Y22">
        <v>0.427272796630859</v>
      </c>
      <c r="Z22">
        <v>0.9</v>
      </c>
      <c r="AA22">
        <v>1</v>
      </c>
      <c r="AB22">
        <v>0.526315789473684</v>
      </c>
      <c r="AC22">
        <v>0.689655172413793</v>
      </c>
      <c r="AD22">
        <v>0</v>
      </c>
      <c r="AE22">
        <v>0.1</v>
      </c>
    </row>
    <row r="23" spans="1:31">
      <c r="A23" s="5">
        <v>116</v>
      </c>
      <c r="B23">
        <v>17</v>
      </c>
      <c r="C23">
        <v>3</v>
      </c>
      <c r="D23">
        <v>10</v>
      </c>
      <c r="E23">
        <v>10</v>
      </c>
      <c r="F23">
        <v>10</v>
      </c>
      <c r="G23">
        <v>0</v>
      </c>
      <c r="H23">
        <v>7</v>
      </c>
      <c r="I23">
        <v>3</v>
      </c>
      <c r="J23">
        <v>0.85</v>
      </c>
      <c r="K23" s="4">
        <v>6.92535781860352</v>
      </c>
      <c r="L23" s="9">
        <v>2.09585952758789</v>
      </c>
      <c r="M23">
        <v>1.63667106628418</v>
      </c>
      <c r="N23">
        <v>5.36865234375</v>
      </c>
      <c r="O23">
        <v>4</v>
      </c>
      <c r="P23">
        <v>4</v>
      </c>
      <c r="Q23">
        <v>13</v>
      </c>
      <c r="R23" s="15">
        <v>0.3077</v>
      </c>
      <c r="S23" s="15">
        <f t="shared" si="0"/>
        <v>0.4</v>
      </c>
      <c r="T23">
        <v>3.02155685424805</v>
      </c>
      <c r="U23">
        <v>2.7689311504364</v>
      </c>
      <c r="V23">
        <v>2.62383770942688</v>
      </c>
      <c r="W23" s="11">
        <v>0.145093441009522</v>
      </c>
      <c r="X23">
        <v>0.397719144821167</v>
      </c>
      <c r="Y23">
        <v>0.397719144821167</v>
      </c>
      <c r="Z23">
        <v>0.4</v>
      </c>
      <c r="AA23">
        <v>0.9</v>
      </c>
      <c r="AB23">
        <v>0.692307692307692</v>
      </c>
      <c r="AC23">
        <v>0.782608695652174</v>
      </c>
      <c r="AD23">
        <v>0.1</v>
      </c>
      <c r="AE23">
        <v>0.5</v>
      </c>
    </row>
    <row r="24" s="3" customFormat="1" spans="1:31">
      <c r="A24" s="7">
        <v>194</v>
      </c>
      <c r="B24" s="3">
        <v>15</v>
      </c>
      <c r="C24" s="3">
        <v>5</v>
      </c>
      <c r="D24" s="3">
        <v>10</v>
      </c>
      <c r="E24" s="3">
        <v>10</v>
      </c>
      <c r="F24" s="3">
        <v>10</v>
      </c>
      <c r="G24" s="3">
        <v>0</v>
      </c>
      <c r="H24" s="3">
        <v>5</v>
      </c>
      <c r="I24" s="3">
        <v>5</v>
      </c>
      <c r="J24" s="3">
        <v>0.75</v>
      </c>
      <c r="K24" s="11">
        <v>6.15128707885742</v>
      </c>
      <c r="L24" s="11">
        <v>2.78922080993652</v>
      </c>
      <c r="M24" s="3">
        <v>1.56164932250977</v>
      </c>
      <c r="N24" s="3">
        <v>4.26898956298828</v>
      </c>
      <c r="O24" s="3">
        <v>3</v>
      </c>
      <c r="P24" s="3">
        <v>3</v>
      </c>
      <c r="Q24" s="3">
        <v>13</v>
      </c>
      <c r="R24" s="17">
        <v>0.2308</v>
      </c>
      <c r="S24" s="17">
        <f t="shared" si="0"/>
        <v>0.3</v>
      </c>
      <c r="T24" s="3">
        <v>3.12369155883789</v>
      </c>
      <c r="U24" s="3">
        <v>2.84144401550293</v>
      </c>
      <c r="V24" s="3">
        <v>2.69109582901001</v>
      </c>
      <c r="W24" s="11">
        <v>0.15034818649292</v>
      </c>
      <c r="X24" s="3">
        <v>0.432595729827881</v>
      </c>
      <c r="Y24" s="3">
        <v>0.432595729827881</v>
      </c>
      <c r="Z24" s="3">
        <v>0.3</v>
      </c>
      <c r="AA24" s="3">
        <v>1</v>
      </c>
      <c r="AB24" s="3">
        <v>0.769230769230769</v>
      </c>
      <c r="AC24" s="3">
        <v>0.869565217391304</v>
      </c>
      <c r="AD24" s="3">
        <v>0</v>
      </c>
      <c r="AE24" s="3">
        <v>0.7</v>
      </c>
    </row>
    <row r="25" spans="1:31">
      <c r="A25" s="5">
        <v>197</v>
      </c>
      <c r="B25">
        <v>16</v>
      </c>
      <c r="C25">
        <v>4</v>
      </c>
      <c r="D25">
        <v>10</v>
      </c>
      <c r="E25">
        <v>10</v>
      </c>
      <c r="F25">
        <v>10</v>
      </c>
      <c r="G25">
        <v>0</v>
      </c>
      <c r="H25">
        <v>6</v>
      </c>
      <c r="I25">
        <v>4</v>
      </c>
      <c r="J25">
        <v>0.8</v>
      </c>
      <c r="K25" s="4">
        <v>6.63057708740234</v>
      </c>
      <c r="L25" s="9">
        <v>2.12068176269531</v>
      </c>
      <c r="M25">
        <v>1.46605491638184</v>
      </c>
      <c r="N25">
        <v>5.87992858886719</v>
      </c>
      <c r="O25">
        <v>5</v>
      </c>
      <c r="P25">
        <v>5</v>
      </c>
      <c r="Q25">
        <v>14</v>
      </c>
      <c r="R25" s="15">
        <v>0.3571</v>
      </c>
      <c r="S25" s="15">
        <f t="shared" si="0"/>
        <v>0.5</v>
      </c>
      <c r="T25">
        <v>2.89409828186035</v>
      </c>
      <c r="U25">
        <v>2.60639953613281</v>
      </c>
      <c r="V25">
        <v>2.51807570457458</v>
      </c>
      <c r="W25" s="11">
        <v>0.0883238315582275</v>
      </c>
      <c r="X25">
        <v>0.376022577285767</v>
      </c>
      <c r="Y25">
        <v>0.376022577285767</v>
      </c>
      <c r="Z25">
        <v>0.5</v>
      </c>
      <c r="AA25">
        <v>0.9</v>
      </c>
      <c r="AB25">
        <v>0.642857142857143</v>
      </c>
      <c r="AC25">
        <v>0.75</v>
      </c>
      <c r="AD25">
        <v>0.1</v>
      </c>
      <c r="AE25">
        <v>0.4</v>
      </c>
    </row>
    <row r="26" customFormat="1" spans="1:31">
      <c r="A26" s="5">
        <v>81</v>
      </c>
      <c r="B26">
        <v>16</v>
      </c>
      <c r="C26">
        <v>4</v>
      </c>
      <c r="D26">
        <v>10</v>
      </c>
      <c r="E26">
        <v>10</v>
      </c>
      <c r="F26">
        <v>10</v>
      </c>
      <c r="G26">
        <v>0</v>
      </c>
      <c r="H26">
        <v>6</v>
      </c>
      <c r="I26">
        <v>4</v>
      </c>
      <c r="J26">
        <v>0.8</v>
      </c>
      <c r="K26" s="4">
        <v>5.22684097290039</v>
      </c>
      <c r="L26" s="9">
        <v>1.39222145080566</v>
      </c>
      <c r="M26">
        <v>1.2137393951416</v>
      </c>
      <c r="N26">
        <v>5.9448299407959</v>
      </c>
      <c r="O26">
        <v>5</v>
      </c>
      <c r="P26">
        <v>5</v>
      </c>
      <c r="Q26">
        <v>13</v>
      </c>
      <c r="R26" s="15">
        <v>0.3846</v>
      </c>
      <c r="S26" s="15">
        <f t="shared" si="0"/>
        <v>0.5</v>
      </c>
      <c r="T26">
        <v>3.06912994384766</v>
      </c>
      <c r="U26">
        <v>2.68255996704102</v>
      </c>
      <c r="V26">
        <v>2.71582293510437</v>
      </c>
      <c r="W26" s="11">
        <v>0.0332629680633545</v>
      </c>
      <c r="X26">
        <v>0.353307008743286</v>
      </c>
      <c r="Y26">
        <v>0.353307008743286</v>
      </c>
      <c r="Z26">
        <v>0.5</v>
      </c>
      <c r="AA26">
        <v>0.8</v>
      </c>
      <c r="AB26">
        <v>0.615384615384615</v>
      </c>
      <c r="AC26">
        <v>0.695652173913043</v>
      </c>
      <c r="AD26">
        <v>0.2</v>
      </c>
      <c r="AE26">
        <v>0.3</v>
      </c>
    </row>
    <row r="27" spans="1:31">
      <c r="A27" s="5">
        <v>127</v>
      </c>
      <c r="B27">
        <v>16</v>
      </c>
      <c r="C27">
        <v>4</v>
      </c>
      <c r="D27">
        <v>10</v>
      </c>
      <c r="E27">
        <v>10</v>
      </c>
      <c r="F27">
        <v>9</v>
      </c>
      <c r="G27">
        <v>1</v>
      </c>
      <c r="H27">
        <v>7</v>
      </c>
      <c r="I27">
        <v>3</v>
      </c>
      <c r="J27">
        <v>0.8</v>
      </c>
      <c r="K27" s="4">
        <v>5.99333190917969</v>
      </c>
      <c r="L27" s="9">
        <v>1.1241512298584</v>
      </c>
      <c r="M27">
        <v>0.726982116699219</v>
      </c>
      <c r="N27">
        <v>5.63208389282227</v>
      </c>
      <c r="O27">
        <v>7</v>
      </c>
      <c r="P27">
        <v>7</v>
      </c>
      <c r="Q27">
        <v>16</v>
      </c>
      <c r="R27" s="15">
        <v>0.4375</v>
      </c>
      <c r="S27" s="15">
        <f t="shared" si="0"/>
        <v>0.7</v>
      </c>
      <c r="T27">
        <v>3.26272201538086</v>
      </c>
      <c r="U27">
        <v>2.90570330619812</v>
      </c>
      <c r="V27">
        <v>2.92646169662476</v>
      </c>
      <c r="W27" s="11">
        <v>0.0207583904266357</v>
      </c>
      <c r="X27">
        <v>0.336260318756104</v>
      </c>
      <c r="Y27">
        <v>0.336260318756104</v>
      </c>
      <c r="Z27">
        <v>0.7</v>
      </c>
      <c r="AA27">
        <v>0.9</v>
      </c>
      <c r="AB27">
        <v>0.5625</v>
      </c>
      <c r="AC27">
        <v>0.692307692307692</v>
      </c>
      <c r="AD27">
        <v>0.1</v>
      </c>
      <c r="AE27">
        <v>0.2</v>
      </c>
    </row>
    <row r="28" spans="1:31">
      <c r="A28" s="5">
        <v>62</v>
      </c>
      <c r="B28">
        <v>17</v>
      </c>
      <c r="C28">
        <v>3</v>
      </c>
      <c r="D28">
        <v>10</v>
      </c>
      <c r="E28">
        <v>10</v>
      </c>
      <c r="F28">
        <v>10</v>
      </c>
      <c r="G28">
        <v>0</v>
      </c>
      <c r="H28">
        <v>7</v>
      </c>
      <c r="I28">
        <v>3</v>
      </c>
      <c r="J28">
        <v>0.85</v>
      </c>
      <c r="K28" s="4">
        <v>6.43674087524414</v>
      </c>
      <c r="L28" s="9">
        <v>2.19828605651856</v>
      </c>
      <c r="M28">
        <v>1.60877799987793</v>
      </c>
      <c r="N28">
        <v>4.08989334106445</v>
      </c>
      <c r="O28">
        <v>4</v>
      </c>
      <c r="P28">
        <v>4</v>
      </c>
      <c r="Q28">
        <v>14</v>
      </c>
      <c r="R28" s="15">
        <v>0.2857</v>
      </c>
      <c r="S28" s="15">
        <f t="shared" si="0"/>
        <v>0.4</v>
      </c>
      <c r="T28">
        <v>3.19769287109375</v>
      </c>
      <c r="U28">
        <v>2.98229598999023</v>
      </c>
      <c r="V28">
        <v>2.81377530097961</v>
      </c>
      <c r="W28" s="11">
        <v>0.16852068901062</v>
      </c>
      <c r="X28">
        <v>0.383917570114136</v>
      </c>
      <c r="Y28">
        <v>0.383917570114136</v>
      </c>
      <c r="Z28">
        <v>0.4</v>
      </c>
      <c r="AA28">
        <v>1</v>
      </c>
      <c r="AB28">
        <v>0.714285714285714</v>
      </c>
      <c r="AC28">
        <v>0.833333333333333</v>
      </c>
      <c r="AD28">
        <v>0</v>
      </c>
      <c r="AE28">
        <v>0.6</v>
      </c>
    </row>
    <row r="29" spans="1:31">
      <c r="A29" s="5">
        <v>108</v>
      </c>
      <c r="B29">
        <v>16</v>
      </c>
      <c r="C29">
        <v>4</v>
      </c>
      <c r="D29">
        <v>10</v>
      </c>
      <c r="E29">
        <v>10</v>
      </c>
      <c r="F29">
        <v>9</v>
      </c>
      <c r="G29">
        <v>1</v>
      </c>
      <c r="H29">
        <v>7</v>
      </c>
      <c r="I29">
        <v>3</v>
      </c>
      <c r="J29">
        <v>0.8</v>
      </c>
      <c r="K29" s="4">
        <v>7.3200740814209</v>
      </c>
      <c r="L29" s="9">
        <v>2.23398208618164</v>
      </c>
      <c r="M29">
        <v>1.72373008728027</v>
      </c>
      <c r="N29">
        <v>5.56501007080078</v>
      </c>
      <c r="O29">
        <v>5</v>
      </c>
      <c r="P29">
        <v>5</v>
      </c>
      <c r="Q29">
        <v>14</v>
      </c>
      <c r="R29" s="15">
        <v>0.3571</v>
      </c>
      <c r="S29" s="15">
        <f t="shared" si="0"/>
        <v>0.5</v>
      </c>
      <c r="T29">
        <v>3.43692398071289</v>
      </c>
      <c r="U29">
        <v>3.13051795959473</v>
      </c>
      <c r="V29">
        <v>3.05516624450684</v>
      </c>
      <c r="W29" s="11">
        <v>0.0753517150878906</v>
      </c>
      <c r="X29">
        <v>0.381757736206055</v>
      </c>
      <c r="Y29">
        <v>0.381757736206055</v>
      </c>
      <c r="Z29">
        <v>0.5</v>
      </c>
      <c r="AA29">
        <v>0.9</v>
      </c>
      <c r="AB29">
        <v>0.642857142857143</v>
      </c>
      <c r="AC29">
        <v>0.75</v>
      </c>
      <c r="AD29">
        <v>0.1</v>
      </c>
      <c r="AE29">
        <v>0.4</v>
      </c>
    </row>
    <row r="30" spans="1:31">
      <c r="A30" s="5">
        <v>118</v>
      </c>
      <c r="B30">
        <v>13</v>
      </c>
      <c r="C30">
        <v>7</v>
      </c>
      <c r="D30">
        <v>10</v>
      </c>
      <c r="E30">
        <v>10</v>
      </c>
      <c r="F30">
        <v>9</v>
      </c>
      <c r="G30">
        <v>1</v>
      </c>
      <c r="H30">
        <v>4</v>
      </c>
      <c r="I30">
        <v>6</v>
      </c>
      <c r="J30">
        <v>0.65</v>
      </c>
      <c r="K30" s="4">
        <v>4.69274139404297</v>
      </c>
      <c r="L30" s="9">
        <v>2.24993515014648</v>
      </c>
      <c r="M30">
        <v>1.34408950805664</v>
      </c>
      <c r="N30">
        <v>4.5972785949707</v>
      </c>
      <c r="O30">
        <v>1</v>
      </c>
      <c r="P30">
        <v>1</v>
      </c>
      <c r="Q30">
        <v>6</v>
      </c>
      <c r="R30" s="15">
        <v>0.1667</v>
      </c>
      <c r="S30" s="15">
        <f t="shared" si="0"/>
        <v>0.1</v>
      </c>
      <c r="T30">
        <v>2.32436370849609</v>
      </c>
      <c r="U30">
        <v>2.08884620666504</v>
      </c>
      <c r="V30">
        <v>2.07621026039123</v>
      </c>
      <c r="W30" s="11">
        <v>0.0126359462738037</v>
      </c>
      <c r="X30">
        <v>0.248153448104858</v>
      </c>
      <c r="Y30">
        <v>0.248153448104858</v>
      </c>
      <c r="Z30">
        <v>0.1</v>
      </c>
      <c r="AA30">
        <v>0.5</v>
      </c>
      <c r="AB30">
        <v>0.833333333333333</v>
      </c>
      <c r="AC30">
        <v>0.625</v>
      </c>
      <c r="AD30">
        <v>0.5</v>
      </c>
      <c r="AE30">
        <v>0.4</v>
      </c>
    </row>
    <row r="31" spans="1:31">
      <c r="A31" s="5">
        <v>34</v>
      </c>
      <c r="B31">
        <v>18</v>
      </c>
      <c r="C31">
        <v>2</v>
      </c>
      <c r="D31">
        <v>10</v>
      </c>
      <c r="E31">
        <v>10</v>
      </c>
      <c r="F31">
        <v>10</v>
      </c>
      <c r="G31">
        <v>0</v>
      </c>
      <c r="H31">
        <v>8</v>
      </c>
      <c r="I31">
        <v>2</v>
      </c>
      <c r="J31">
        <v>0.9</v>
      </c>
      <c r="K31" s="4">
        <v>7.79927825927734</v>
      </c>
      <c r="L31" s="9">
        <v>2.2674560546875</v>
      </c>
      <c r="M31">
        <v>2.07476615905762</v>
      </c>
      <c r="N31">
        <v>5.95134353637695</v>
      </c>
      <c r="O31">
        <v>7</v>
      </c>
      <c r="P31">
        <v>7</v>
      </c>
      <c r="Q31">
        <v>17</v>
      </c>
      <c r="R31" s="15">
        <v>0.4118</v>
      </c>
      <c r="S31" s="15">
        <f t="shared" si="0"/>
        <v>0.7</v>
      </c>
      <c r="T31">
        <v>3.13784217834473</v>
      </c>
      <c r="U31">
        <v>2.9325258731842</v>
      </c>
      <c r="V31">
        <v>2.76069188117981</v>
      </c>
      <c r="W31" s="11">
        <v>0.171833992004395</v>
      </c>
      <c r="X31">
        <v>0.377150297164917</v>
      </c>
      <c r="Y31">
        <v>0.377150297164917</v>
      </c>
      <c r="Z31">
        <v>0.7</v>
      </c>
      <c r="AA31">
        <v>1</v>
      </c>
      <c r="AB31">
        <v>0.588235294117647</v>
      </c>
      <c r="AC31">
        <v>0.740740740740741</v>
      </c>
      <c r="AD31">
        <v>0</v>
      </c>
      <c r="AE31">
        <v>0.3</v>
      </c>
    </row>
    <row r="32" spans="1:31">
      <c r="A32" s="5">
        <v>246</v>
      </c>
      <c r="B32">
        <v>16</v>
      </c>
      <c r="C32">
        <v>4</v>
      </c>
      <c r="D32">
        <v>10</v>
      </c>
      <c r="E32">
        <v>10</v>
      </c>
      <c r="F32">
        <v>10</v>
      </c>
      <c r="G32">
        <v>0</v>
      </c>
      <c r="H32">
        <v>6</v>
      </c>
      <c r="I32">
        <v>4</v>
      </c>
      <c r="J32">
        <v>0.8</v>
      </c>
      <c r="K32" s="4">
        <v>6.37051010131836</v>
      </c>
      <c r="L32" s="9">
        <v>2.66293525695801</v>
      </c>
      <c r="M32">
        <v>2.03951454162598</v>
      </c>
      <c r="N32">
        <v>4.62073707580566</v>
      </c>
      <c r="O32">
        <v>4</v>
      </c>
      <c r="P32">
        <v>4</v>
      </c>
      <c r="Q32">
        <v>13</v>
      </c>
      <c r="R32" s="15">
        <v>0.3077</v>
      </c>
      <c r="S32" s="15">
        <f t="shared" si="0"/>
        <v>0.4</v>
      </c>
      <c r="T32">
        <v>2.52285957336426</v>
      </c>
      <c r="U32">
        <v>2.33123517036438</v>
      </c>
      <c r="V32">
        <v>2.17167258262634</v>
      </c>
      <c r="W32" s="11">
        <v>0.159562587738037</v>
      </c>
      <c r="X32">
        <v>0.351186990737915</v>
      </c>
      <c r="Y32">
        <v>0.351186990737915</v>
      </c>
      <c r="Z32">
        <v>0.4</v>
      </c>
      <c r="AA32">
        <v>0.9</v>
      </c>
      <c r="AB32">
        <v>0.692307692307692</v>
      </c>
      <c r="AC32">
        <v>0.782608695652174</v>
      </c>
      <c r="AD32">
        <v>0.1</v>
      </c>
      <c r="AE32">
        <v>0.5</v>
      </c>
    </row>
    <row r="33" spans="1:31">
      <c r="A33" s="5">
        <v>125</v>
      </c>
      <c r="B33">
        <v>16</v>
      </c>
      <c r="C33">
        <v>4</v>
      </c>
      <c r="D33">
        <v>10</v>
      </c>
      <c r="E33">
        <v>10</v>
      </c>
      <c r="F33">
        <v>10</v>
      </c>
      <c r="G33">
        <v>0</v>
      </c>
      <c r="H33">
        <v>6</v>
      </c>
      <c r="I33">
        <v>4</v>
      </c>
      <c r="J33">
        <v>0.8</v>
      </c>
      <c r="K33" s="4">
        <v>6.40916633605957</v>
      </c>
      <c r="L33" s="9">
        <v>2.34681510925293</v>
      </c>
      <c r="M33">
        <v>1.4934196472168</v>
      </c>
      <c r="N33">
        <v>4.6370906829834</v>
      </c>
      <c r="O33">
        <v>4</v>
      </c>
      <c r="P33">
        <v>4</v>
      </c>
      <c r="Q33">
        <v>13</v>
      </c>
      <c r="R33" s="15">
        <v>0.3077</v>
      </c>
      <c r="S33" s="15">
        <f t="shared" si="0"/>
        <v>0.4</v>
      </c>
      <c r="T33">
        <v>3.30171394348144</v>
      </c>
      <c r="U33">
        <v>3.00785160064697</v>
      </c>
      <c r="V33">
        <v>2.85300207138061</v>
      </c>
      <c r="W33" s="11">
        <v>0.154849529266357</v>
      </c>
      <c r="X33">
        <v>0.44871187210083</v>
      </c>
      <c r="Y33">
        <v>0.44871187210083</v>
      </c>
      <c r="Z33">
        <v>0.4</v>
      </c>
      <c r="AA33">
        <v>0.9</v>
      </c>
      <c r="AB33">
        <v>0.692307692307692</v>
      </c>
      <c r="AC33">
        <v>0.782608695652174</v>
      </c>
      <c r="AD33">
        <v>0.1</v>
      </c>
      <c r="AE33">
        <v>0.5</v>
      </c>
    </row>
    <row r="34" s="4" customFormat="1" spans="11:31">
      <c r="K34" s="12" t="s">
        <v>29</v>
      </c>
      <c r="L34" s="9">
        <f>AVERAGE(L2:L33)</f>
        <v>1.7248004078865</v>
      </c>
      <c r="W34" s="11">
        <f t="shared" ref="W34:AE34" si="1">AVERAGE(W2:W33)</f>
        <v>0.0827577263116837</v>
      </c>
      <c r="Z34" s="4">
        <f t="shared" si="1"/>
        <v>0.565625</v>
      </c>
      <c r="AA34" s="4">
        <f t="shared" si="1"/>
        <v>0.890625</v>
      </c>
      <c r="AB34" s="4">
        <f t="shared" si="1"/>
        <v>0.629659813064902</v>
      </c>
      <c r="AC34" s="4">
        <f t="shared" si="1"/>
        <v>0.725821443344401</v>
      </c>
      <c r="AD34" s="4">
        <f t="shared" si="1"/>
        <v>0.109375</v>
      </c>
      <c r="AE34" s="4">
        <f t="shared" si="1"/>
        <v>0.325</v>
      </c>
    </row>
    <row r="35" s="4" customFormat="1" spans="11:31">
      <c r="K35" s="13" t="s">
        <v>30</v>
      </c>
      <c r="L35" s="9">
        <f>MAX(L2:L33)</f>
        <v>3.01742553710937</v>
      </c>
      <c r="W35" s="11">
        <f t="shared" ref="W35:AE35" si="2">MAX(W2:W33)</f>
        <v>0.179900407791138</v>
      </c>
      <c r="Z35" s="4">
        <f t="shared" si="2"/>
        <v>0.9</v>
      </c>
      <c r="AA35" s="4">
        <f t="shared" si="2"/>
        <v>1</v>
      </c>
      <c r="AB35" s="4">
        <f t="shared" si="2"/>
        <v>0.833333333333333</v>
      </c>
      <c r="AC35" s="4">
        <f t="shared" si="2"/>
        <v>0.869565217391304</v>
      </c>
      <c r="AD35" s="4">
        <f t="shared" si="2"/>
        <v>0.5</v>
      </c>
      <c r="AE35" s="4">
        <f t="shared" si="2"/>
        <v>0.7</v>
      </c>
    </row>
    <row r="36" s="4" customFormat="1" spans="12:31">
      <c r="L36" s="9">
        <f>MIN(L2:L33)</f>
        <v>0.614130020141602</v>
      </c>
      <c r="W36" s="11">
        <f t="shared" ref="W36:AE36" si="3">MIN(W2:W33)</f>
        <v>0.00167155265808105</v>
      </c>
      <c r="Z36" s="4">
        <f t="shared" si="3"/>
        <v>0.1</v>
      </c>
      <c r="AA36" s="4">
        <f t="shared" si="3"/>
        <v>0.5</v>
      </c>
      <c r="AB36" s="4">
        <f t="shared" si="3"/>
        <v>0.470588235294118</v>
      </c>
      <c r="AC36" s="4">
        <f t="shared" si="3"/>
        <v>0.592592592592593</v>
      </c>
      <c r="AD36" s="4">
        <f t="shared" si="3"/>
        <v>0</v>
      </c>
      <c r="AE36" s="4">
        <f t="shared" si="3"/>
        <v>-0.1</v>
      </c>
    </row>
    <row r="37" spans="11:23">
      <c r="K37" s="4"/>
      <c r="L37" s="9"/>
      <c r="M37">
        <v>0.194</v>
      </c>
      <c r="W37" s="11"/>
    </row>
    <row r="38" spans="11:23">
      <c r="K38" s="4"/>
      <c r="L38" s="9"/>
      <c r="M38">
        <v>0.129</v>
      </c>
      <c r="W38" s="11"/>
    </row>
    <row r="39" spans="11:23">
      <c r="K39" s="4"/>
      <c r="L39" s="9"/>
      <c r="W39" s="11"/>
    </row>
    <row r="40" spans="11:23">
      <c r="K40" s="4" t="s">
        <v>31</v>
      </c>
      <c r="L40" s="4" t="s">
        <v>32</v>
      </c>
      <c r="N40" t="s">
        <v>98</v>
      </c>
      <c r="O40" t="s">
        <v>99</v>
      </c>
      <c r="R40" s="4" t="s">
        <v>70</v>
      </c>
      <c r="S40" s="4"/>
      <c r="T40" s="4"/>
      <c r="U40" s="4"/>
      <c r="W40" s="11"/>
    </row>
    <row r="41" spans="11:23">
      <c r="K41" s="4"/>
      <c r="L41" s="4"/>
      <c r="R41" s="4">
        <v>0.2</v>
      </c>
      <c r="S41" s="4">
        <v>-160</v>
      </c>
      <c r="T41" s="4">
        <v>640</v>
      </c>
      <c r="U41" s="4">
        <v>32</v>
      </c>
      <c r="W41" s="11"/>
    </row>
    <row r="42" s="1" customFormat="1" spans="11:23">
      <c r="K42" s="14" t="s">
        <v>49</v>
      </c>
      <c r="L42" s="14">
        <f>COUNTIF(L2:L33,"&lt;0.507")-COUNTIF(L2:L33,"&lt;0.378")</f>
        <v>0</v>
      </c>
      <c r="R42" s="4">
        <v>0.4</v>
      </c>
      <c r="S42" s="4">
        <v>-320</v>
      </c>
      <c r="T42" s="4">
        <v>480</v>
      </c>
      <c r="U42" s="4">
        <v>24</v>
      </c>
      <c r="W42" s="14"/>
    </row>
    <row r="43" s="1" customFormat="1" spans="11:23">
      <c r="K43" s="14" t="s">
        <v>50</v>
      </c>
      <c r="L43" s="14">
        <f>COUNTIF(L2:L33,"&lt;0.636")-COUNTIF(L2:L33,"&lt;0.507")</f>
        <v>1</v>
      </c>
      <c r="R43" s="4">
        <v>0.45</v>
      </c>
      <c r="S43" s="4">
        <v>-360</v>
      </c>
      <c r="T43" s="4">
        <v>440</v>
      </c>
      <c r="U43" s="4">
        <v>22</v>
      </c>
      <c r="W43" s="14"/>
    </row>
    <row r="44" s="2" customFormat="1" spans="11:23">
      <c r="K44" s="10" t="s">
        <v>51</v>
      </c>
      <c r="L44" s="10">
        <f>COUNTIF(L2:L33,"&lt;0.765")-COUNTIF(L2:L33,"&lt;0.636")</f>
        <v>9</v>
      </c>
      <c r="R44" s="4">
        <v>0.49</v>
      </c>
      <c r="S44" s="4">
        <v>-392</v>
      </c>
      <c r="T44" s="4">
        <v>408</v>
      </c>
      <c r="U44" s="4">
        <v>20.4</v>
      </c>
      <c r="W44" s="10"/>
    </row>
    <row r="45" s="1" customFormat="1" spans="11:23">
      <c r="K45" s="14" t="s">
        <v>52</v>
      </c>
      <c r="L45" s="14">
        <f>COUNTIF(L2:L33,"&lt;0.894")-COUNTIF(L2:L33,"&lt;0.765")</f>
        <v>0</v>
      </c>
      <c r="S45" s="14">
        <v>-380</v>
      </c>
      <c r="T45" s="14">
        <v>420</v>
      </c>
      <c r="U45" s="14">
        <v>21</v>
      </c>
      <c r="W45" s="14"/>
    </row>
    <row r="46" s="1" customFormat="1" spans="11:23">
      <c r="K46" s="14" t="s">
        <v>53</v>
      </c>
      <c r="L46" s="14">
        <f>COUNTIF(L2:L33,"&lt;1.023")-COUNTIF(L2:L33,"&lt;0.894")</f>
        <v>0</v>
      </c>
      <c r="W46" s="14"/>
    </row>
    <row r="47" s="1" customFormat="1" spans="11:23">
      <c r="K47" s="14" t="s">
        <v>54</v>
      </c>
      <c r="L47" s="14">
        <f>COUNTIF(L2:L33,"&lt;1.152")-COUNTIF(L2:L33,"&lt;1.023")</f>
        <v>1</v>
      </c>
      <c r="W47" s="14"/>
    </row>
    <row r="48" s="1" customFormat="1" spans="11:23">
      <c r="K48" s="14" t="s">
        <v>55</v>
      </c>
      <c r="L48" s="14">
        <f>COUNTIF(L2:L33,"&lt;1.281")-COUNTIF(L2:L33,"&lt;1.152")</f>
        <v>0</v>
      </c>
      <c r="W48" s="14"/>
    </row>
    <row r="49" s="1" customFormat="1" spans="11:23">
      <c r="K49" s="14" t="s">
        <v>56</v>
      </c>
      <c r="L49" s="14">
        <f>COUNTIF(L2:L33,"&lt;1.41")-COUNTIF(L2:L33,"&lt;1.281")</f>
        <v>1</v>
      </c>
      <c r="W49" s="14"/>
    </row>
    <row r="50" s="1" customFormat="1" spans="11:23">
      <c r="K50" s="14" t="s">
        <v>57</v>
      </c>
      <c r="L50" s="14">
        <f>COUNTIF(L2:L33,"&lt;1.539")-COUNTIF(L2:L33,"&lt;1.41")</f>
        <v>0</v>
      </c>
      <c r="M50" s="14">
        <v>2</v>
      </c>
      <c r="W50" s="14"/>
    </row>
    <row r="51" s="1" customFormat="1" spans="11:23">
      <c r="K51" s="14" t="s">
        <v>58</v>
      </c>
      <c r="L51" s="14">
        <f>COUNTIF(L2:L33,"&lt;1.668")-COUNTIF(L2:L33,"&lt;1.539")</f>
        <v>0</v>
      </c>
      <c r="M51" s="14">
        <v>3</v>
      </c>
      <c r="W51" s="14"/>
    </row>
    <row r="52" s="1" customFormat="1" spans="11:23">
      <c r="K52" s="14" t="s">
        <v>59</v>
      </c>
      <c r="L52" s="14">
        <f>COUNTIF(L2:L33,"&lt;1.797")-COUNTIF(L2:L33,"&lt;1.668")</f>
        <v>0</v>
      </c>
      <c r="M52" s="14">
        <v>4</v>
      </c>
      <c r="W52" s="14"/>
    </row>
    <row r="53" s="1" customFormat="1" spans="11:23">
      <c r="K53" s="14" t="s">
        <v>60</v>
      </c>
      <c r="L53" s="14">
        <f>COUNTIF(L2:L33,"&lt;1.926")-COUNTIF(L2:L33,"&lt;1.797")</f>
        <v>1</v>
      </c>
      <c r="M53" s="14">
        <v>7</v>
      </c>
      <c r="W53" s="14"/>
    </row>
    <row r="54" s="1" customFormat="1" spans="11:23">
      <c r="K54" s="14" t="s">
        <v>61</v>
      </c>
      <c r="L54" s="14">
        <f>COUNTIF(L2:L33,"&lt;2.055")-COUNTIF(L2:L33,"&lt;1.926")</f>
        <v>4</v>
      </c>
      <c r="M54" s="14">
        <v>8</v>
      </c>
      <c r="W54" s="14"/>
    </row>
    <row r="55" s="1" customFormat="1" spans="11:23">
      <c r="K55" s="14" t="s">
        <v>62</v>
      </c>
      <c r="L55" s="14">
        <f>COUNTIF(L2:L33,"&lt;2.184")-COUNTIF(L2:L33,"&lt;2.055")</f>
        <v>3</v>
      </c>
      <c r="M55" s="14">
        <v>7</v>
      </c>
      <c r="W55" s="14"/>
    </row>
    <row r="56" s="1" customFormat="1" spans="11:23">
      <c r="K56" s="14" t="s">
        <v>63</v>
      </c>
      <c r="L56" s="14">
        <f>COUNTIF(L2:L33,"&lt;2.313")-COUNTIF(L2:L33,"&lt;2.184")</f>
        <v>5</v>
      </c>
      <c r="M56" s="14">
        <v>4</v>
      </c>
      <c r="W56" s="14"/>
    </row>
    <row r="57" s="1" customFormat="1" spans="11:23">
      <c r="K57" s="14" t="s">
        <v>64</v>
      </c>
      <c r="L57" s="14">
        <f>COUNTIF(L2:L33,"&lt;2.442")-COUNTIF(L2:L33,"&lt;2.313")</f>
        <v>1</v>
      </c>
      <c r="M57" s="14">
        <v>3</v>
      </c>
      <c r="W57" s="14"/>
    </row>
    <row r="58" s="1" customFormat="1" spans="11:13">
      <c r="K58" s="14" t="s">
        <v>65</v>
      </c>
      <c r="L58" s="14">
        <f>COUNTIF(L2:L33,"&lt;2.571")-COUNTIF(L2:L33,"&lt;2.442")</f>
        <v>2</v>
      </c>
      <c r="M58" s="14">
        <v>2</v>
      </c>
    </row>
    <row r="59" s="1" customFormat="1" spans="11:13">
      <c r="K59" s="14" t="s">
        <v>66</v>
      </c>
      <c r="L59" s="14">
        <f>COUNTIF(L2:L33,"&lt;2.7")-COUNTIF(L2:L33,"&lt;2.571")</f>
        <v>2</v>
      </c>
      <c r="M59" s="14"/>
    </row>
    <row r="60" s="1" customFormat="1" spans="11:15">
      <c r="K60" s="14" t="s">
        <v>67</v>
      </c>
      <c r="L60" s="14">
        <f>COUNTIF(L2:L33,"&lt;2.829")-COUNTIF(L2:L33,"&lt;2.7")</f>
        <v>1</v>
      </c>
      <c r="N60" s="1">
        <v>0.378</v>
      </c>
      <c r="O60" s="1">
        <v>3.094</v>
      </c>
    </row>
    <row r="61" s="1" customFormat="1" spans="11:15">
      <c r="K61" s="14" t="s">
        <v>68</v>
      </c>
      <c r="L61" s="14">
        <f>COUNTIF(L2:L33,"&lt;2.958")-COUNTIF(L2:L33,"&lt;2.829")</f>
        <v>0</v>
      </c>
      <c r="N61" s="1">
        <v>21</v>
      </c>
      <c r="O61" s="1">
        <v>0.129</v>
      </c>
    </row>
    <row r="62" s="1" customFormat="1" spans="11:12">
      <c r="K62" s="14" t="s">
        <v>69</v>
      </c>
      <c r="L62" s="14">
        <f>COUNTIF(L2:L33,"&lt;3.087")-COUNTIF(L2:L33,"&lt;2.958")</f>
        <v>1</v>
      </c>
    </row>
    <row r="63" s="1" customFormat="1" spans="14:15">
      <c r="N63" s="1">
        <v>0.954</v>
      </c>
      <c r="O63" s="1">
        <v>0.133</v>
      </c>
    </row>
    <row r="64" s="1" customFormat="1" spans="14:15">
      <c r="N64" s="1">
        <v>1.355</v>
      </c>
      <c r="O64" s="1">
        <v>0.108</v>
      </c>
    </row>
    <row r="65" spans="14:15">
      <c r="N65" s="1">
        <v>1.72</v>
      </c>
      <c r="O65" s="1">
        <v>0.083</v>
      </c>
    </row>
  </sheetData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8"/>
  <sheetViews>
    <sheetView topLeftCell="H22" workbookViewId="0">
      <selection activeCell="R33" sqref="R33:U38"/>
    </sheetView>
  </sheetViews>
  <sheetFormatPr defaultColWidth="8.88888888888889" defaultRowHeight="14.4"/>
  <cols>
    <col min="11" max="12" width="24.3333333333333" customWidth="1"/>
    <col min="13" max="14" width="12.8888888888889"/>
    <col min="20" max="22" width="12.8888888888889"/>
    <col min="23" max="23" width="23.7777777777778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104</v>
      </c>
      <c r="B2">
        <v>18</v>
      </c>
      <c r="C2">
        <v>2</v>
      </c>
      <c r="D2">
        <v>10</v>
      </c>
      <c r="E2">
        <v>10</v>
      </c>
      <c r="F2">
        <v>10</v>
      </c>
      <c r="G2">
        <v>0</v>
      </c>
      <c r="H2">
        <v>8</v>
      </c>
      <c r="I2">
        <v>2</v>
      </c>
      <c r="J2">
        <v>0.9</v>
      </c>
      <c r="K2" s="4">
        <v>6.71245765686035</v>
      </c>
      <c r="L2" s="9">
        <v>0.742002487182617</v>
      </c>
      <c r="M2">
        <v>0.60429573059082</v>
      </c>
      <c r="N2">
        <v>6.77452278137207</v>
      </c>
      <c r="O2">
        <v>8</v>
      </c>
      <c r="P2">
        <v>8</v>
      </c>
      <c r="Q2">
        <v>18</v>
      </c>
      <c r="R2" s="15">
        <v>0.4444</v>
      </c>
      <c r="S2" s="15">
        <f t="shared" ref="S2:S11" si="0">O2/E2</f>
        <v>0.8</v>
      </c>
      <c r="T2">
        <v>4.0041675567627</v>
      </c>
      <c r="U2">
        <v>3.6131637096405</v>
      </c>
      <c r="V2">
        <v>3.61483526229858</v>
      </c>
      <c r="W2" s="11">
        <v>0.00167155265808105</v>
      </c>
      <c r="X2">
        <v>0.389332294464111</v>
      </c>
      <c r="Y2">
        <v>0.389332294464111</v>
      </c>
      <c r="Z2">
        <v>0.8</v>
      </c>
      <c r="AA2">
        <v>1</v>
      </c>
      <c r="AB2">
        <v>0.555555555555556</v>
      </c>
      <c r="AC2">
        <v>0.714285714285714</v>
      </c>
      <c r="AD2">
        <v>0</v>
      </c>
      <c r="AE2">
        <v>0.2</v>
      </c>
    </row>
    <row r="3" customFormat="1" spans="1:31">
      <c r="A3" s="5">
        <v>163</v>
      </c>
      <c r="B3">
        <v>17</v>
      </c>
      <c r="C3">
        <v>3</v>
      </c>
      <c r="D3">
        <v>10</v>
      </c>
      <c r="E3">
        <v>10</v>
      </c>
      <c r="F3">
        <v>9</v>
      </c>
      <c r="G3">
        <v>1</v>
      </c>
      <c r="H3">
        <v>8</v>
      </c>
      <c r="I3">
        <v>2</v>
      </c>
      <c r="J3">
        <v>0.85</v>
      </c>
      <c r="K3" s="4">
        <v>7.43855476379395</v>
      </c>
      <c r="L3" s="9">
        <v>0.746505737304687</v>
      </c>
      <c r="M3">
        <v>0.477010726928711</v>
      </c>
      <c r="N3">
        <v>7.01756858825684</v>
      </c>
      <c r="O3">
        <v>7</v>
      </c>
      <c r="P3">
        <v>7</v>
      </c>
      <c r="Q3">
        <v>16</v>
      </c>
      <c r="R3" s="15">
        <v>0.4375</v>
      </c>
      <c r="S3" s="15">
        <f t="shared" si="0"/>
        <v>0.7</v>
      </c>
      <c r="T3">
        <v>3.84499168395996</v>
      </c>
      <c r="U3">
        <v>3.44446730613708</v>
      </c>
      <c r="V3">
        <v>3.47289514541626</v>
      </c>
      <c r="W3" s="11">
        <v>0.0284278392791748</v>
      </c>
      <c r="X3">
        <v>0.372096538543701</v>
      </c>
      <c r="Y3">
        <v>0.372096538543701</v>
      </c>
      <c r="Z3">
        <v>0.7</v>
      </c>
      <c r="AA3">
        <v>0.9</v>
      </c>
      <c r="AB3">
        <v>0.5625</v>
      </c>
      <c r="AC3">
        <v>0.692307692307692</v>
      </c>
      <c r="AD3">
        <v>0.1</v>
      </c>
      <c r="AE3">
        <v>0.2</v>
      </c>
    </row>
    <row r="4" s="2" customFormat="1" spans="1:31">
      <c r="A4" s="5">
        <v>233</v>
      </c>
      <c r="B4">
        <v>20</v>
      </c>
      <c r="C4">
        <v>0</v>
      </c>
      <c r="D4">
        <v>10</v>
      </c>
      <c r="E4">
        <v>10</v>
      </c>
      <c r="F4">
        <v>10</v>
      </c>
      <c r="G4">
        <v>0</v>
      </c>
      <c r="H4">
        <v>10</v>
      </c>
      <c r="I4">
        <v>0</v>
      </c>
      <c r="J4">
        <v>1</v>
      </c>
      <c r="K4" s="4">
        <v>9999</v>
      </c>
      <c r="L4" s="9">
        <v>0.672918319702148</v>
      </c>
      <c r="M4">
        <v>9999</v>
      </c>
      <c r="N4">
        <v>9999</v>
      </c>
      <c r="O4">
        <v>9</v>
      </c>
      <c r="P4">
        <v>9</v>
      </c>
      <c r="Q4">
        <v>17</v>
      </c>
      <c r="R4" s="15">
        <v>0.5294</v>
      </c>
      <c r="S4" s="15">
        <f t="shared" si="0"/>
        <v>0.9</v>
      </c>
      <c r="T4">
        <v>4.22455978393555</v>
      </c>
      <c r="U4">
        <v>3.87861633300781</v>
      </c>
      <c r="V4">
        <v>3.86161231994629</v>
      </c>
      <c r="W4" s="11">
        <v>0.0170040130615234</v>
      </c>
      <c r="X4">
        <v>0.362947463989258</v>
      </c>
      <c r="Y4">
        <v>0.362947463989258</v>
      </c>
      <c r="Z4">
        <v>0.9</v>
      </c>
      <c r="AA4">
        <v>0.8</v>
      </c>
      <c r="AB4">
        <v>0.470588235294118</v>
      </c>
      <c r="AC4">
        <v>0.592592592592593</v>
      </c>
      <c r="AD4">
        <v>0.2</v>
      </c>
      <c r="AE4">
        <v>-0.1</v>
      </c>
    </row>
    <row r="5" spans="1:31">
      <c r="A5" s="5">
        <v>128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9.73309898376465</v>
      </c>
      <c r="L5" s="9">
        <v>0.717172622680664</v>
      </c>
      <c r="M5">
        <v>0.580852508544922</v>
      </c>
      <c r="N5">
        <v>8.65452194213867</v>
      </c>
      <c r="O5">
        <v>6</v>
      </c>
      <c r="P5">
        <v>6</v>
      </c>
      <c r="Q5">
        <v>14</v>
      </c>
      <c r="R5" s="15">
        <v>0.4286</v>
      </c>
      <c r="S5" s="15">
        <f t="shared" si="0"/>
        <v>0.6</v>
      </c>
      <c r="T5">
        <v>4.21047019958496</v>
      </c>
      <c r="U5">
        <v>3.87132596969604</v>
      </c>
      <c r="V5">
        <v>3.78663492202759</v>
      </c>
      <c r="W5" s="11">
        <v>0.084691047668457</v>
      </c>
      <c r="X5">
        <v>0.423835277557373</v>
      </c>
      <c r="Y5">
        <v>0.423835277557373</v>
      </c>
      <c r="Z5">
        <v>0.6</v>
      </c>
      <c r="AA5">
        <v>0.8</v>
      </c>
      <c r="AB5">
        <v>0.571428571428571</v>
      </c>
      <c r="AC5">
        <v>0.666666666666667</v>
      </c>
      <c r="AD5">
        <v>0.2</v>
      </c>
      <c r="AE5">
        <v>0.2</v>
      </c>
    </row>
    <row r="6" spans="1:31">
      <c r="A6" s="5">
        <v>175</v>
      </c>
      <c r="B6">
        <v>20</v>
      </c>
      <c r="C6">
        <v>0</v>
      </c>
      <c r="D6">
        <v>10</v>
      </c>
      <c r="E6">
        <v>10</v>
      </c>
      <c r="F6">
        <v>10</v>
      </c>
      <c r="G6">
        <v>0</v>
      </c>
      <c r="H6">
        <v>10</v>
      </c>
      <c r="I6">
        <v>0</v>
      </c>
      <c r="J6">
        <v>1</v>
      </c>
      <c r="K6" s="4">
        <v>9999</v>
      </c>
      <c r="L6" s="9">
        <v>0.729522705078125</v>
      </c>
      <c r="M6">
        <v>9999</v>
      </c>
      <c r="N6">
        <v>9999</v>
      </c>
      <c r="O6">
        <v>9</v>
      </c>
      <c r="P6">
        <v>9</v>
      </c>
      <c r="Q6">
        <v>18</v>
      </c>
      <c r="R6" s="15">
        <v>0.5</v>
      </c>
      <c r="S6" s="15">
        <f t="shared" si="0"/>
        <v>0.9</v>
      </c>
      <c r="T6">
        <v>4.20437049865723</v>
      </c>
      <c r="U6">
        <v>3.89416456222534</v>
      </c>
      <c r="V6">
        <v>3.80965113639831</v>
      </c>
      <c r="W6" s="11">
        <v>0.0845134258270264</v>
      </c>
      <c r="X6">
        <v>0.394719362258911</v>
      </c>
      <c r="Y6">
        <v>0.394719362258911</v>
      </c>
      <c r="Z6">
        <v>0.9</v>
      </c>
      <c r="AA6">
        <v>0.9</v>
      </c>
      <c r="AB6">
        <v>0.5</v>
      </c>
      <c r="AC6">
        <v>0.642857142857143</v>
      </c>
      <c r="AD6">
        <v>0.1</v>
      </c>
      <c r="AE6">
        <v>0</v>
      </c>
    </row>
    <row r="7" spans="1:31">
      <c r="A7" s="18">
        <v>90</v>
      </c>
      <c r="B7" s="1">
        <v>19</v>
      </c>
      <c r="C7" s="1">
        <v>1</v>
      </c>
      <c r="D7" s="1">
        <v>10</v>
      </c>
      <c r="E7" s="1">
        <v>10</v>
      </c>
      <c r="F7" s="1">
        <v>10</v>
      </c>
      <c r="G7" s="1">
        <v>0</v>
      </c>
      <c r="H7" s="1">
        <v>9</v>
      </c>
      <c r="I7" s="1">
        <v>1</v>
      </c>
      <c r="J7" s="1">
        <v>0.95</v>
      </c>
      <c r="K7" s="14">
        <v>10.1075839996338</v>
      </c>
      <c r="L7" s="14">
        <v>0.614130020141602</v>
      </c>
      <c r="M7" s="1">
        <v>0.511381149291992</v>
      </c>
      <c r="N7" s="1">
        <v>9.52082443237305</v>
      </c>
      <c r="O7" s="1">
        <v>8</v>
      </c>
      <c r="P7" s="1">
        <v>8</v>
      </c>
      <c r="Q7" s="1">
        <v>17</v>
      </c>
      <c r="R7" s="19">
        <v>0.4706</v>
      </c>
      <c r="S7" s="19">
        <f t="shared" si="0"/>
        <v>0.8</v>
      </c>
      <c r="T7" s="1">
        <v>4.15169715881348</v>
      </c>
      <c r="U7" s="1">
        <v>3.7891092300415</v>
      </c>
      <c r="V7" s="1">
        <v>3.73117065429687</v>
      </c>
      <c r="W7" s="14">
        <v>0.0579385757446289</v>
      </c>
      <c r="X7" s="1">
        <v>0.420526504516602</v>
      </c>
      <c r="Y7" s="1">
        <v>0.420526504516602</v>
      </c>
      <c r="Z7" s="1">
        <v>0.8</v>
      </c>
      <c r="AA7" s="1">
        <v>0.9</v>
      </c>
      <c r="AB7" s="1">
        <v>0.529411764705882</v>
      </c>
      <c r="AC7" s="1">
        <v>0.666666666666667</v>
      </c>
      <c r="AD7" s="1">
        <v>0.1</v>
      </c>
      <c r="AE7" s="1">
        <v>0.1</v>
      </c>
    </row>
    <row r="8" spans="1:31">
      <c r="A8" s="5">
        <v>210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9.86070442199707</v>
      </c>
      <c r="L8" s="9">
        <v>0.746892929077148</v>
      </c>
      <c r="M8">
        <v>0.638494491577148</v>
      </c>
      <c r="N8">
        <v>9.04244613647461</v>
      </c>
      <c r="O8">
        <v>8</v>
      </c>
      <c r="P8">
        <v>8</v>
      </c>
      <c r="Q8">
        <v>18</v>
      </c>
      <c r="R8" s="15">
        <v>0.4444</v>
      </c>
      <c r="S8" s="15">
        <f t="shared" si="0"/>
        <v>0.8</v>
      </c>
      <c r="T8">
        <v>3.79890632629394</v>
      </c>
      <c r="U8">
        <v>3.4881284236908</v>
      </c>
      <c r="V8">
        <v>3.40635061264038</v>
      </c>
      <c r="W8" s="11">
        <v>0.081777811050415</v>
      </c>
      <c r="X8">
        <v>0.392555713653565</v>
      </c>
      <c r="Y8">
        <v>0.392555713653565</v>
      </c>
      <c r="Z8">
        <v>0.8</v>
      </c>
      <c r="AA8">
        <v>1</v>
      </c>
      <c r="AB8">
        <v>0.555555555555556</v>
      </c>
      <c r="AC8">
        <v>0.714285714285714</v>
      </c>
      <c r="AD8">
        <v>0</v>
      </c>
      <c r="AE8">
        <v>0.2</v>
      </c>
    </row>
    <row r="9" s="2" customFormat="1" spans="1:31">
      <c r="A9" s="6">
        <v>49</v>
      </c>
      <c r="B9" s="2">
        <v>19</v>
      </c>
      <c r="C9" s="2">
        <v>1</v>
      </c>
      <c r="D9" s="2">
        <v>10</v>
      </c>
      <c r="E9" s="2">
        <v>10</v>
      </c>
      <c r="F9" s="2">
        <v>10</v>
      </c>
      <c r="G9" s="2">
        <v>0</v>
      </c>
      <c r="H9" s="2">
        <v>9</v>
      </c>
      <c r="I9" s="2">
        <v>1</v>
      </c>
      <c r="J9" s="2">
        <v>0.95</v>
      </c>
      <c r="K9" s="10">
        <v>10.185977935791</v>
      </c>
      <c r="L9" s="10">
        <v>0.695898056030273</v>
      </c>
      <c r="M9" s="2">
        <v>0.55952262878418</v>
      </c>
      <c r="N9" s="2">
        <v>9.18076133728027</v>
      </c>
      <c r="O9" s="2">
        <v>7</v>
      </c>
      <c r="P9" s="2">
        <v>7</v>
      </c>
      <c r="Q9" s="2">
        <v>17</v>
      </c>
      <c r="R9" s="16">
        <v>0.4118</v>
      </c>
      <c r="S9" s="16">
        <f t="shared" si="0"/>
        <v>0.7</v>
      </c>
      <c r="T9" s="2">
        <v>4.50112533569336</v>
      </c>
      <c r="U9" s="2">
        <v>4.1234827041626</v>
      </c>
      <c r="V9" s="2">
        <v>4.04776477813721</v>
      </c>
      <c r="W9" s="10">
        <v>0.0757179260253906</v>
      </c>
      <c r="X9" s="2">
        <v>0.453360557556152</v>
      </c>
      <c r="Y9" s="2">
        <v>0.453360557556152</v>
      </c>
      <c r="Z9" s="2">
        <v>0.7</v>
      </c>
      <c r="AA9" s="2">
        <v>1</v>
      </c>
      <c r="AB9" s="2">
        <v>0.588235294117647</v>
      </c>
      <c r="AC9" s="2">
        <v>0.740740740740741</v>
      </c>
      <c r="AD9" s="2">
        <v>0</v>
      </c>
      <c r="AE9" s="2">
        <v>0.3</v>
      </c>
    </row>
    <row r="10" s="3" customFormat="1" spans="1:31">
      <c r="A10" s="7">
        <v>0</v>
      </c>
      <c r="B10" s="3">
        <v>15</v>
      </c>
      <c r="C10" s="3">
        <v>5</v>
      </c>
      <c r="D10" s="3">
        <v>10</v>
      </c>
      <c r="E10" s="3">
        <v>10</v>
      </c>
      <c r="F10" s="3">
        <v>10</v>
      </c>
      <c r="G10" s="3">
        <v>0</v>
      </c>
      <c r="H10" s="3">
        <v>5</v>
      </c>
      <c r="I10" s="3">
        <v>5</v>
      </c>
      <c r="J10" s="3">
        <v>0.75</v>
      </c>
      <c r="K10" s="11">
        <v>5.3276195526123</v>
      </c>
      <c r="L10" s="11">
        <v>2.51959800720215</v>
      </c>
      <c r="M10" s="3">
        <v>2.0445671081543</v>
      </c>
      <c r="N10" s="3">
        <v>4.66598129272461</v>
      </c>
      <c r="O10" s="3">
        <v>5</v>
      </c>
      <c r="P10" s="3">
        <v>5</v>
      </c>
      <c r="Q10" s="3">
        <v>15</v>
      </c>
      <c r="R10" s="17">
        <v>0.3333</v>
      </c>
      <c r="S10" s="17">
        <f t="shared" si="0"/>
        <v>0.5</v>
      </c>
      <c r="T10" s="3">
        <v>2.39527320861816</v>
      </c>
      <c r="U10" s="3">
        <v>2.14884233474731</v>
      </c>
      <c r="V10" s="3">
        <v>2.07234907150269</v>
      </c>
      <c r="W10" s="11">
        <v>0.0764932632446289</v>
      </c>
      <c r="X10" s="3">
        <v>0.322924137115479</v>
      </c>
      <c r="Y10" s="3">
        <v>0.322924137115479</v>
      </c>
      <c r="Z10" s="3">
        <v>0.5</v>
      </c>
      <c r="AA10" s="3">
        <v>1</v>
      </c>
      <c r="AB10" s="3">
        <v>0.666666666666667</v>
      </c>
      <c r="AC10" s="3">
        <v>0.8</v>
      </c>
      <c r="AD10" s="3">
        <v>0</v>
      </c>
      <c r="AE10" s="3">
        <v>0.5</v>
      </c>
    </row>
    <row r="11" spans="1:31">
      <c r="A11" s="5">
        <v>118</v>
      </c>
      <c r="B11">
        <v>13</v>
      </c>
      <c r="C11">
        <v>7</v>
      </c>
      <c r="D11">
        <v>10</v>
      </c>
      <c r="E11">
        <v>10</v>
      </c>
      <c r="F11">
        <v>9</v>
      </c>
      <c r="G11">
        <v>1</v>
      </c>
      <c r="H11">
        <v>4</v>
      </c>
      <c r="I11">
        <v>6</v>
      </c>
      <c r="J11">
        <v>0.65</v>
      </c>
      <c r="K11" s="4">
        <v>4.69274139404297</v>
      </c>
      <c r="L11" s="9">
        <v>2.24993515014648</v>
      </c>
      <c r="M11">
        <v>1.34408950805664</v>
      </c>
      <c r="N11">
        <v>4.5972785949707</v>
      </c>
      <c r="O11">
        <v>1</v>
      </c>
      <c r="P11">
        <v>1</v>
      </c>
      <c r="Q11">
        <v>6</v>
      </c>
      <c r="R11" s="15">
        <v>0.1667</v>
      </c>
      <c r="S11" s="15">
        <f t="shared" si="0"/>
        <v>0.1</v>
      </c>
      <c r="T11">
        <v>2.32436370849609</v>
      </c>
      <c r="U11">
        <v>2.08884620666504</v>
      </c>
      <c r="V11">
        <v>2.07621026039123</v>
      </c>
      <c r="W11" s="11">
        <v>0.0126359462738037</v>
      </c>
      <c r="X11">
        <v>0.248153448104858</v>
      </c>
      <c r="Y11">
        <v>0.248153448104858</v>
      </c>
      <c r="Z11">
        <v>0.1</v>
      </c>
      <c r="AA11">
        <v>0.5</v>
      </c>
      <c r="AB11">
        <v>0.833333333333333</v>
      </c>
      <c r="AC11">
        <v>0.625</v>
      </c>
      <c r="AD11">
        <v>0.5</v>
      </c>
      <c r="AE11">
        <v>0.4</v>
      </c>
    </row>
    <row r="12" spans="1:31">
      <c r="A12" s="5">
        <v>87</v>
      </c>
      <c r="B12">
        <v>15</v>
      </c>
      <c r="C12">
        <v>5</v>
      </c>
      <c r="D12">
        <v>10</v>
      </c>
      <c r="E12">
        <v>10</v>
      </c>
      <c r="F12">
        <v>9</v>
      </c>
      <c r="G12">
        <v>1</v>
      </c>
      <c r="H12">
        <v>6</v>
      </c>
      <c r="I12">
        <v>4</v>
      </c>
      <c r="J12">
        <v>0.75</v>
      </c>
      <c r="K12" s="4">
        <v>5.965576171875</v>
      </c>
      <c r="L12" s="9">
        <v>1.96604919433594</v>
      </c>
      <c r="M12">
        <v>1.30701446533203</v>
      </c>
      <c r="N12">
        <v>5.0182933807373</v>
      </c>
      <c r="O12">
        <v>4</v>
      </c>
      <c r="P12">
        <v>4</v>
      </c>
      <c r="Q12">
        <v>12</v>
      </c>
      <c r="R12" s="15">
        <v>0.3333</v>
      </c>
      <c r="S12" s="15">
        <f t="shared" ref="S12:S29" si="1">O12/E12</f>
        <v>0.4</v>
      </c>
      <c r="T12">
        <v>2.74654388427734</v>
      </c>
      <c r="U12">
        <v>2.45803046226501</v>
      </c>
      <c r="V12">
        <v>2.42247819900513</v>
      </c>
      <c r="W12" s="11">
        <v>0.0355522632598877</v>
      </c>
      <c r="X12">
        <v>0.324065685272217</v>
      </c>
      <c r="Y12">
        <v>0.324065685272217</v>
      </c>
      <c r="Z12">
        <v>0.4</v>
      </c>
      <c r="AA12">
        <v>0.8</v>
      </c>
      <c r="AB12">
        <v>0.666666666666667</v>
      </c>
      <c r="AC12">
        <v>0.727272727272727</v>
      </c>
      <c r="AD12">
        <v>0.2</v>
      </c>
      <c r="AE12">
        <v>0.4</v>
      </c>
    </row>
    <row r="13" spans="1:31">
      <c r="A13" s="5">
        <v>114</v>
      </c>
      <c r="B13">
        <v>16</v>
      </c>
      <c r="C13">
        <v>4</v>
      </c>
      <c r="D13">
        <v>10</v>
      </c>
      <c r="E13">
        <v>10</v>
      </c>
      <c r="F13">
        <v>9</v>
      </c>
      <c r="G13">
        <v>1</v>
      </c>
      <c r="H13">
        <v>7</v>
      </c>
      <c r="I13">
        <v>3</v>
      </c>
      <c r="J13">
        <v>0.8</v>
      </c>
      <c r="K13" s="4">
        <v>8.22604179382324</v>
      </c>
      <c r="L13" s="9">
        <v>1.97331619262695</v>
      </c>
      <c r="M13">
        <v>1.27695655822754</v>
      </c>
      <c r="N13">
        <v>6.61124801635742</v>
      </c>
      <c r="O13">
        <v>5</v>
      </c>
      <c r="P13">
        <v>5</v>
      </c>
      <c r="Q13">
        <v>14</v>
      </c>
      <c r="R13" s="15">
        <v>0.3571</v>
      </c>
      <c r="S13" s="15">
        <f t="shared" si="1"/>
        <v>0.5</v>
      </c>
      <c r="T13">
        <v>3.45174598693848</v>
      </c>
      <c r="U13">
        <v>3.08734536170959</v>
      </c>
      <c r="V13">
        <v>3.05312347412109</v>
      </c>
      <c r="W13" s="11">
        <v>0.034221887588501</v>
      </c>
      <c r="X13">
        <v>0.398622512817383</v>
      </c>
      <c r="Y13">
        <v>0.398622512817383</v>
      </c>
      <c r="Z13">
        <v>0.5</v>
      </c>
      <c r="AA13">
        <v>0.9</v>
      </c>
      <c r="AB13">
        <v>0.642857142857143</v>
      </c>
      <c r="AC13">
        <v>0.75</v>
      </c>
      <c r="AD13">
        <v>0.1</v>
      </c>
      <c r="AE13">
        <v>0.4</v>
      </c>
    </row>
    <row r="14" spans="1:31">
      <c r="A14" s="5">
        <v>218</v>
      </c>
      <c r="B14">
        <v>14</v>
      </c>
      <c r="C14">
        <v>6</v>
      </c>
      <c r="D14">
        <v>10</v>
      </c>
      <c r="E14">
        <v>10</v>
      </c>
      <c r="F14">
        <v>10</v>
      </c>
      <c r="G14">
        <v>0</v>
      </c>
      <c r="H14">
        <v>4</v>
      </c>
      <c r="I14">
        <v>6</v>
      </c>
      <c r="J14">
        <v>0.7</v>
      </c>
      <c r="K14" s="4">
        <v>5.94465255737305</v>
      </c>
      <c r="L14" s="9">
        <v>3.01742553710937</v>
      </c>
      <c r="M14">
        <v>1.45475387573242</v>
      </c>
      <c r="N14">
        <v>4.71360969543457</v>
      </c>
      <c r="O14">
        <v>2</v>
      </c>
      <c r="P14">
        <v>2</v>
      </c>
      <c r="Q14">
        <v>10</v>
      </c>
      <c r="R14" s="15">
        <v>0.2</v>
      </c>
      <c r="S14" s="15">
        <f t="shared" si="1"/>
        <v>0.2</v>
      </c>
      <c r="T14">
        <v>2.68185234069824</v>
      </c>
      <c r="U14">
        <v>2.38678312301636</v>
      </c>
      <c r="V14">
        <v>2.26810193061829</v>
      </c>
      <c r="W14" s="11">
        <v>0.118681192398071</v>
      </c>
      <c r="X14">
        <v>0.413750410079956</v>
      </c>
      <c r="Y14">
        <v>0.413750410079956</v>
      </c>
      <c r="Z14">
        <v>0.2</v>
      </c>
      <c r="AA14">
        <v>0.8</v>
      </c>
      <c r="AB14">
        <v>0.8</v>
      </c>
      <c r="AC14">
        <v>0.8</v>
      </c>
      <c r="AD14">
        <v>0.2</v>
      </c>
      <c r="AE14">
        <v>0.6</v>
      </c>
    </row>
    <row r="15" spans="1:31">
      <c r="A15" s="5">
        <v>99</v>
      </c>
      <c r="B15">
        <v>17</v>
      </c>
      <c r="C15">
        <v>3</v>
      </c>
      <c r="D15">
        <v>10</v>
      </c>
      <c r="E15">
        <v>10</v>
      </c>
      <c r="F15">
        <v>10</v>
      </c>
      <c r="G15">
        <v>0</v>
      </c>
      <c r="H15">
        <v>7</v>
      </c>
      <c r="I15">
        <v>3</v>
      </c>
      <c r="J15">
        <v>0.85</v>
      </c>
      <c r="K15" s="4">
        <v>7.71062469482422</v>
      </c>
      <c r="L15" s="9">
        <v>2.03985214233398</v>
      </c>
      <c r="M15">
        <v>1.37749862670898</v>
      </c>
      <c r="N15">
        <v>5.89325523376465</v>
      </c>
      <c r="O15">
        <v>5</v>
      </c>
      <c r="P15">
        <v>5</v>
      </c>
      <c r="Q15">
        <v>14</v>
      </c>
      <c r="R15" s="15">
        <v>0.3571</v>
      </c>
      <c r="S15" s="15">
        <f t="shared" si="1"/>
        <v>0.5</v>
      </c>
      <c r="T15">
        <v>3.28007507324219</v>
      </c>
      <c r="U15">
        <v>3.01269316673279</v>
      </c>
      <c r="V15">
        <v>2.85604023933411</v>
      </c>
      <c r="W15" s="11">
        <v>0.156652927398682</v>
      </c>
      <c r="X15">
        <v>0.424034833908081</v>
      </c>
      <c r="Y15">
        <v>0.424034833908081</v>
      </c>
      <c r="Z15">
        <v>0.5</v>
      </c>
      <c r="AA15">
        <v>0.9</v>
      </c>
      <c r="AB15">
        <v>0.642857142857143</v>
      </c>
      <c r="AC15">
        <v>0.75</v>
      </c>
      <c r="AD15">
        <v>0.1</v>
      </c>
      <c r="AE15">
        <v>0.4</v>
      </c>
    </row>
    <row r="16" customFormat="1" spans="1:31">
      <c r="A16" s="5">
        <v>189</v>
      </c>
      <c r="B16">
        <v>15</v>
      </c>
      <c r="C16">
        <v>5</v>
      </c>
      <c r="D16">
        <v>10</v>
      </c>
      <c r="E16">
        <v>10</v>
      </c>
      <c r="F16">
        <v>10</v>
      </c>
      <c r="G16">
        <v>0</v>
      </c>
      <c r="H16">
        <v>5</v>
      </c>
      <c r="I16">
        <v>5</v>
      </c>
      <c r="J16">
        <v>0.75</v>
      </c>
      <c r="K16" s="4">
        <v>6.65986824035645</v>
      </c>
      <c r="L16" s="9">
        <v>2.6420726776123</v>
      </c>
      <c r="M16">
        <v>1.22283172607422</v>
      </c>
      <c r="N16">
        <v>5.19709968566895</v>
      </c>
      <c r="O16">
        <v>3</v>
      </c>
      <c r="P16">
        <v>3</v>
      </c>
      <c r="Q16">
        <v>12</v>
      </c>
      <c r="R16" s="15">
        <v>0.25</v>
      </c>
      <c r="S16" s="15">
        <f t="shared" si="1"/>
        <v>0.3</v>
      </c>
      <c r="T16">
        <v>3.34237670898437</v>
      </c>
      <c r="U16">
        <v>2.99701118469238</v>
      </c>
      <c r="V16">
        <v>2.87053036689758</v>
      </c>
      <c r="W16" s="11">
        <v>0.1264808177948</v>
      </c>
      <c r="X16">
        <v>0.471846342086792</v>
      </c>
      <c r="Y16">
        <v>0.471846342086792</v>
      </c>
      <c r="Z16">
        <v>0.3</v>
      </c>
      <c r="AA16">
        <v>0.9</v>
      </c>
      <c r="AB16">
        <v>0.75</v>
      </c>
      <c r="AC16">
        <v>0.818181818181818</v>
      </c>
      <c r="AD16">
        <v>0.1</v>
      </c>
      <c r="AE16">
        <v>0.6</v>
      </c>
    </row>
    <row r="17" spans="1:31">
      <c r="A17" s="5">
        <v>19</v>
      </c>
      <c r="B17">
        <v>16</v>
      </c>
      <c r="C17">
        <v>4</v>
      </c>
      <c r="D17">
        <v>10</v>
      </c>
      <c r="E17">
        <v>10</v>
      </c>
      <c r="F17">
        <v>8</v>
      </c>
      <c r="G17">
        <v>2</v>
      </c>
      <c r="H17">
        <v>8</v>
      </c>
      <c r="I17">
        <v>2</v>
      </c>
      <c r="J17">
        <v>0.8</v>
      </c>
      <c r="K17" s="4">
        <v>7.57284927368164</v>
      </c>
      <c r="L17" s="9">
        <v>2.06085205078125</v>
      </c>
      <c r="M17">
        <v>1.82548141479492</v>
      </c>
      <c r="N17">
        <v>5.71315765380859</v>
      </c>
      <c r="O17">
        <v>6</v>
      </c>
      <c r="P17">
        <v>6</v>
      </c>
      <c r="Q17">
        <v>14</v>
      </c>
      <c r="R17" s="15">
        <v>0.4286</v>
      </c>
      <c r="S17" s="15">
        <f t="shared" si="1"/>
        <v>0.6</v>
      </c>
      <c r="T17">
        <v>2.96800994873047</v>
      </c>
      <c r="U17">
        <v>2.70471739768982</v>
      </c>
      <c r="V17">
        <v>2.66504859924316</v>
      </c>
      <c r="W17" s="11">
        <v>0.0396687984466553</v>
      </c>
      <c r="X17">
        <v>0.302961349487305</v>
      </c>
      <c r="Y17">
        <v>0.302961349487305</v>
      </c>
      <c r="Z17">
        <v>0.6</v>
      </c>
      <c r="AA17">
        <v>0.8</v>
      </c>
      <c r="AB17">
        <v>0.571428571428571</v>
      </c>
      <c r="AC17">
        <v>0.666666666666667</v>
      </c>
      <c r="AD17">
        <v>0.2</v>
      </c>
      <c r="AE17">
        <v>0.2</v>
      </c>
    </row>
    <row r="18" spans="1:31">
      <c r="A18" s="5">
        <v>153</v>
      </c>
      <c r="B18">
        <v>20</v>
      </c>
      <c r="C18">
        <v>0</v>
      </c>
      <c r="D18">
        <v>10</v>
      </c>
      <c r="E18">
        <v>10</v>
      </c>
      <c r="F18">
        <v>10</v>
      </c>
      <c r="G18">
        <v>0</v>
      </c>
      <c r="H18">
        <v>10</v>
      </c>
      <c r="I18">
        <v>0</v>
      </c>
      <c r="J18">
        <v>1</v>
      </c>
      <c r="K18" s="4">
        <v>9999</v>
      </c>
      <c r="L18" s="9">
        <v>2.47640419006348</v>
      </c>
      <c r="M18">
        <v>9999</v>
      </c>
      <c r="N18">
        <v>9999</v>
      </c>
      <c r="O18">
        <v>9</v>
      </c>
      <c r="P18">
        <v>9</v>
      </c>
      <c r="Q18">
        <v>19</v>
      </c>
      <c r="R18" s="15">
        <v>0.4737</v>
      </c>
      <c r="S18" s="15">
        <f t="shared" si="1"/>
        <v>0.9</v>
      </c>
      <c r="T18">
        <v>4.06075286865234</v>
      </c>
      <c r="U18">
        <v>3.81338047981262</v>
      </c>
      <c r="V18">
        <v>3.63348007202148</v>
      </c>
      <c r="W18" s="11">
        <v>0.179900407791138</v>
      </c>
      <c r="X18">
        <v>0.427272796630859</v>
      </c>
      <c r="Y18">
        <v>0.427272796630859</v>
      </c>
      <c r="Z18">
        <v>0.9</v>
      </c>
      <c r="AA18">
        <v>1</v>
      </c>
      <c r="AB18">
        <v>0.526315789473684</v>
      </c>
      <c r="AC18">
        <v>0.689655172413793</v>
      </c>
      <c r="AD18">
        <v>0</v>
      </c>
      <c r="AE18">
        <v>0.1</v>
      </c>
    </row>
    <row r="19" spans="1:31">
      <c r="A19" s="5">
        <v>116</v>
      </c>
      <c r="B19">
        <v>17</v>
      </c>
      <c r="C19">
        <v>3</v>
      </c>
      <c r="D19">
        <v>10</v>
      </c>
      <c r="E19">
        <v>10</v>
      </c>
      <c r="F19">
        <v>10</v>
      </c>
      <c r="G19">
        <v>0</v>
      </c>
      <c r="H19">
        <v>7</v>
      </c>
      <c r="I19">
        <v>3</v>
      </c>
      <c r="J19">
        <v>0.85</v>
      </c>
      <c r="K19" s="4">
        <v>6.92535781860352</v>
      </c>
      <c r="L19" s="9">
        <v>2.09585952758789</v>
      </c>
      <c r="M19">
        <v>1.63667106628418</v>
      </c>
      <c r="N19">
        <v>5.36865234375</v>
      </c>
      <c r="O19">
        <v>4</v>
      </c>
      <c r="P19">
        <v>4</v>
      </c>
      <c r="Q19">
        <v>13</v>
      </c>
      <c r="R19" s="15">
        <v>0.3077</v>
      </c>
      <c r="S19" s="15">
        <f t="shared" si="1"/>
        <v>0.4</v>
      </c>
      <c r="T19">
        <v>3.02155685424805</v>
      </c>
      <c r="U19">
        <v>2.7689311504364</v>
      </c>
      <c r="V19">
        <v>2.62383770942688</v>
      </c>
      <c r="W19" s="11">
        <v>0.145093441009522</v>
      </c>
      <c r="X19">
        <v>0.397719144821167</v>
      </c>
      <c r="Y19">
        <v>0.397719144821167</v>
      </c>
      <c r="Z19">
        <v>0.4</v>
      </c>
      <c r="AA19">
        <v>0.9</v>
      </c>
      <c r="AB19">
        <v>0.692307692307692</v>
      </c>
      <c r="AC19">
        <v>0.782608695652174</v>
      </c>
      <c r="AD19">
        <v>0.1</v>
      </c>
      <c r="AE19">
        <v>0.5</v>
      </c>
    </row>
    <row r="20" s="3" customFormat="1" spans="1:31">
      <c r="A20" s="7">
        <v>194</v>
      </c>
      <c r="B20" s="3">
        <v>15</v>
      </c>
      <c r="C20" s="3">
        <v>5</v>
      </c>
      <c r="D20" s="3">
        <v>10</v>
      </c>
      <c r="E20" s="3">
        <v>10</v>
      </c>
      <c r="F20" s="3">
        <v>10</v>
      </c>
      <c r="G20" s="3">
        <v>0</v>
      </c>
      <c r="H20" s="3">
        <v>5</v>
      </c>
      <c r="I20" s="3">
        <v>5</v>
      </c>
      <c r="J20" s="3">
        <v>0.75</v>
      </c>
      <c r="K20" s="11">
        <v>6.15128707885742</v>
      </c>
      <c r="L20" s="11">
        <v>2.78922080993652</v>
      </c>
      <c r="M20" s="3">
        <v>1.56164932250977</v>
      </c>
      <c r="N20" s="3">
        <v>4.26898956298828</v>
      </c>
      <c r="O20" s="3">
        <v>3</v>
      </c>
      <c r="P20" s="3">
        <v>3</v>
      </c>
      <c r="Q20" s="3">
        <v>13</v>
      </c>
      <c r="R20" s="17">
        <v>0.2308</v>
      </c>
      <c r="S20" s="17">
        <f t="shared" si="1"/>
        <v>0.3</v>
      </c>
      <c r="T20" s="3">
        <v>3.12369155883789</v>
      </c>
      <c r="U20" s="3">
        <v>2.84144401550293</v>
      </c>
      <c r="V20" s="3">
        <v>2.69109582901001</v>
      </c>
      <c r="W20" s="11">
        <v>0.15034818649292</v>
      </c>
      <c r="X20" s="3">
        <v>0.432595729827881</v>
      </c>
      <c r="Y20" s="3">
        <v>0.432595729827881</v>
      </c>
      <c r="Z20" s="3">
        <v>0.3</v>
      </c>
      <c r="AA20" s="3">
        <v>1</v>
      </c>
      <c r="AB20" s="3">
        <v>0.769230769230769</v>
      </c>
      <c r="AC20" s="3">
        <v>0.869565217391304</v>
      </c>
      <c r="AD20" s="3">
        <v>0</v>
      </c>
      <c r="AE20" s="3">
        <v>0.7</v>
      </c>
    </row>
    <row r="21" spans="1:31">
      <c r="A21" s="5">
        <v>197</v>
      </c>
      <c r="B21">
        <v>16</v>
      </c>
      <c r="C21">
        <v>4</v>
      </c>
      <c r="D21">
        <v>10</v>
      </c>
      <c r="E21">
        <v>10</v>
      </c>
      <c r="F21">
        <v>10</v>
      </c>
      <c r="G21">
        <v>0</v>
      </c>
      <c r="H21">
        <v>6</v>
      </c>
      <c r="I21">
        <v>4</v>
      </c>
      <c r="J21">
        <v>0.8</v>
      </c>
      <c r="K21" s="4">
        <v>6.63057708740234</v>
      </c>
      <c r="L21" s="9">
        <v>2.12068176269531</v>
      </c>
      <c r="M21">
        <v>1.46605491638184</v>
      </c>
      <c r="N21">
        <v>5.87992858886719</v>
      </c>
      <c r="O21">
        <v>5</v>
      </c>
      <c r="P21">
        <v>5</v>
      </c>
      <c r="Q21">
        <v>14</v>
      </c>
      <c r="R21" s="15">
        <v>0.3571</v>
      </c>
      <c r="S21" s="15">
        <f t="shared" si="1"/>
        <v>0.5</v>
      </c>
      <c r="T21">
        <v>2.89409828186035</v>
      </c>
      <c r="U21">
        <v>2.60639953613281</v>
      </c>
      <c r="V21">
        <v>2.51807570457458</v>
      </c>
      <c r="W21" s="11">
        <v>0.0883238315582275</v>
      </c>
      <c r="X21">
        <v>0.376022577285767</v>
      </c>
      <c r="Y21">
        <v>0.376022577285767</v>
      </c>
      <c r="Z21">
        <v>0.5</v>
      </c>
      <c r="AA21">
        <v>0.9</v>
      </c>
      <c r="AB21">
        <v>0.642857142857143</v>
      </c>
      <c r="AC21">
        <v>0.75</v>
      </c>
      <c r="AD21">
        <v>0.1</v>
      </c>
      <c r="AE21">
        <v>0.4</v>
      </c>
    </row>
    <row r="22" customFormat="1" spans="1:31">
      <c r="A22" s="5">
        <v>81</v>
      </c>
      <c r="B22">
        <v>16</v>
      </c>
      <c r="C22">
        <v>4</v>
      </c>
      <c r="D22">
        <v>10</v>
      </c>
      <c r="E22">
        <v>10</v>
      </c>
      <c r="F22">
        <v>10</v>
      </c>
      <c r="G22">
        <v>0</v>
      </c>
      <c r="H22">
        <v>6</v>
      </c>
      <c r="I22">
        <v>4</v>
      </c>
      <c r="J22">
        <v>0.8</v>
      </c>
      <c r="K22" s="4">
        <v>5.22684097290039</v>
      </c>
      <c r="L22" s="9">
        <v>1.39222145080566</v>
      </c>
      <c r="M22">
        <v>1.2137393951416</v>
      </c>
      <c r="N22">
        <v>5.9448299407959</v>
      </c>
      <c r="O22">
        <v>5</v>
      </c>
      <c r="P22">
        <v>5</v>
      </c>
      <c r="Q22">
        <v>13</v>
      </c>
      <c r="R22" s="15">
        <v>0.3846</v>
      </c>
      <c r="S22" s="15">
        <f t="shared" si="1"/>
        <v>0.5</v>
      </c>
      <c r="T22">
        <v>3.06912994384766</v>
      </c>
      <c r="U22">
        <v>2.68255996704102</v>
      </c>
      <c r="V22">
        <v>2.71582293510437</v>
      </c>
      <c r="W22" s="11">
        <v>0.0332629680633545</v>
      </c>
      <c r="X22">
        <v>0.353307008743286</v>
      </c>
      <c r="Y22">
        <v>0.353307008743286</v>
      </c>
      <c r="Z22">
        <v>0.5</v>
      </c>
      <c r="AA22">
        <v>0.8</v>
      </c>
      <c r="AB22">
        <v>0.615384615384615</v>
      </c>
      <c r="AC22">
        <v>0.695652173913043</v>
      </c>
      <c r="AD22">
        <v>0.2</v>
      </c>
      <c r="AE22">
        <v>0.3</v>
      </c>
    </row>
    <row r="23" spans="1:31">
      <c r="A23" s="5">
        <v>127</v>
      </c>
      <c r="B23">
        <v>16</v>
      </c>
      <c r="C23">
        <v>4</v>
      </c>
      <c r="D23">
        <v>10</v>
      </c>
      <c r="E23">
        <v>10</v>
      </c>
      <c r="F23">
        <v>9</v>
      </c>
      <c r="G23">
        <v>1</v>
      </c>
      <c r="H23">
        <v>7</v>
      </c>
      <c r="I23">
        <v>3</v>
      </c>
      <c r="J23">
        <v>0.8</v>
      </c>
      <c r="K23" s="4">
        <v>5.99333190917969</v>
      </c>
      <c r="L23" s="9">
        <v>1.1241512298584</v>
      </c>
      <c r="M23">
        <v>0.726982116699219</v>
      </c>
      <c r="N23">
        <v>5.63208389282227</v>
      </c>
      <c r="O23">
        <v>7</v>
      </c>
      <c r="P23">
        <v>7</v>
      </c>
      <c r="Q23">
        <v>16</v>
      </c>
      <c r="R23" s="15">
        <v>0.4375</v>
      </c>
      <c r="S23" s="15">
        <f t="shared" si="1"/>
        <v>0.7</v>
      </c>
      <c r="T23">
        <v>3.26272201538086</v>
      </c>
      <c r="U23">
        <v>2.90570330619812</v>
      </c>
      <c r="V23">
        <v>2.92646169662476</v>
      </c>
      <c r="W23" s="11">
        <v>0.0207583904266357</v>
      </c>
      <c r="X23">
        <v>0.336260318756104</v>
      </c>
      <c r="Y23">
        <v>0.336260318756104</v>
      </c>
      <c r="Z23">
        <v>0.7</v>
      </c>
      <c r="AA23">
        <v>0.9</v>
      </c>
      <c r="AB23">
        <v>0.5625</v>
      </c>
      <c r="AC23">
        <v>0.692307692307692</v>
      </c>
      <c r="AD23">
        <v>0.1</v>
      </c>
      <c r="AE23">
        <v>0.2</v>
      </c>
    </row>
    <row r="24" spans="1:31">
      <c r="A24" s="5">
        <v>62</v>
      </c>
      <c r="B24">
        <v>17</v>
      </c>
      <c r="C24">
        <v>3</v>
      </c>
      <c r="D24">
        <v>10</v>
      </c>
      <c r="E24">
        <v>10</v>
      </c>
      <c r="F24">
        <v>10</v>
      </c>
      <c r="G24">
        <v>0</v>
      </c>
      <c r="H24">
        <v>7</v>
      </c>
      <c r="I24">
        <v>3</v>
      </c>
      <c r="J24">
        <v>0.85</v>
      </c>
      <c r="K24" s="4">
        <v>6.43674087524414</v>
      </c>
      <c r="L24" s="9">
        <v>2.19828605651856</v>
      </c>
      <c r="M24">
        <v>1.60877799987793</v>
      </c>
      <c r="N24">
        <v>4.08989334106445</v>
      </c>
      <c r="O24">
        <v>4</v>
      </c>
      <c r="P24">
        <v>4</v>
      </c>
      <c r="Q24">
        <v>14</v>
      </c>
      <c r="R24" s="15">
        <v>0.2857</v>
      </c>
      <c r="S24" s="15">
        <f t="shared" si="1"/>
        <v>0.4</v>
      </c>
      <c r="T24">
        <v>3.19769287109375</v>
      </c>
      <c r="U24">
        <v>2.98229598999023</v>
      </c>
      <c r="V24">
        <v>2.81377530097961</v>
      </c>
      <c r="W24" s="11">
        <v>0.16852068901062</v>
      </c>
      <c r="X24">
        <v>0.383917570114136</v>
      </c>
      <c r="Y24">
        <v>0.383917570114136</v>
      </c>
      <c r="Z24">
        <v>0.4</v>
      </c>
      <c r="AA24">
        <v>1</v>
      </c>
      <c r="AB24">
        <v>0.714285714285714</v>
      </c>
      <c r="AC24">
        <v>0.833333333333333</v>
      </c>
      <c r="AD24">
        <v>0</v>
      </c>
      <c r="AE24">
        <v>0.6</v>
      </c>
    </row>
    <row r="25" spans="1:31">
      <c r="A25" s="5">
        <v>108</v>
      </c>
      <c r="B25">
        <v>16</v>
      </c>
      <c r="C25">
        <v>4</v>
      </c>
      <c r="D25">
        <v>10</v>
      </c>
      <c r="E25">
        <v>10</v>
      </c>
      <c r="F25">
        <v>9</v>
      </c>
      <c r="G25">
        <v>1</v>
      </c>
      <c r="H25">
        <v>7</v>
      </c>
      <c r="I25">
        <v>3</v>
      </c>
      <c r="J25">
        <v>0.8</v>
      </c>
      <c r="K25" s="4">
        <v>7.3200740814209</v>
      </c>
      <c r="L25" s="9">
        <v>2.23398208618164</v>
      </c>
      <c r="M25">
        <v>1.72373008728027</v>
      </c>
      <c r="N25">
        <v>5.56501007080078</v>
      </c>
      <c r="O25">
        <v>5</v>
      </c>
      <c r="P25">
        <v>5</v>
      </c>
      <c r="Q25">
        <v>14</v>
      </c>
      <c r="R25" s="15">
        <v>0.3571</v>
      </c>
      <c r="S25" s="15">
        <f t="shared" si="1"/>
        <v>0.5</v>
      </c>
      <c r="T25">
        <v>3.43692398071289</v>
      </c>
      <c r="U25">
        <v>3.13051795959473</v>
      </c>
      <c r="V25">
        <v>3.05516624450684</v>
      </c>
      <c r="W25" s="11">
        <v>0.0753517150878906</v>
      </c>
      <c r="X25">
        <v>0.381757736206055</v>
      </c>
      <c r="Y25">
        <v>0.381757736206055</v>
      </c>
      <c r="Z25">
        <v>0.5</v>
      </c>
      <c r="AA25">
        <v>0.9</v>
      </c>
      <c r="AB25">
        <v>0.642857142857143</v>
      </c>
      <c r="AC25">
        <v>0.75</v>
      </c>
      <c r="AD25">
        <v>0.1</v>
      </c>
      <c r="AE25">
        <v>0.4</v>
      </c>
    </row>
    <row r="26" spans="1:31">
      <c r="A26" s="5">
        <v>34</v>
      </c>
      <c r="B26">
        <v>18</v>
      </c>
      <c r="C26">
        <v>2</v>
      </c>
      <c r="D26">
        <v>10</v>
      </c>
      <c r="E26">
        <v>10</v>
      </c>
      <c r="F26">
        <v>10</v>
      </c>
      <c r="G26">
        <v>0</v>
      </c>
      <c r="H26">
        <v>8</v>
      </c>
      <c r="I26">
        <v>2</v>
      </c>
      <c r="J26">
        <v>0.9</v>
      </c>
      <c r="K26" s="4">
        <v>7.79927825927734</v>
      </c>
      <c r="L26" s="9">
        <v>2.2674560546875</v>
      </c>
      <c r="M26">
        <v>2.07476615905762</v>
      </c>
      <c r="N26">
        <v>5.95134353637695</v>
      </c>
      <c r="O26">
        <v>7</v>
      </c>
      <c r="P26">
        <v>7</v>
      </c>
      <c r="Q26">
        <v>17</v>
      </c>
      <c r="R26" s="15">
        <v>0.4118</v>
      </c>
      <c r="S26" s="15">
        <f t="shared" si="1"/>
        <v>0.7</v>
      </c>
      <c r="T26">
        <v>3.13784217834473</v>
      </c>
      <c r="U26">
        <v>2.9325258731842</v>
      </c>
      <c r="V26">
        <v>2.76069188117981</v>
      </c>
      <c r="W26" s="11">
        <v>0.171833992004395</v>
      </c>
      <c r="X26">
        <v>0.377150297164917</v>
      </c>
      <c r="Y26">
        <v>0.377150297164917</v>
      </c>
      <c r="Z26">
        <v>0.7</v>
      </c>
      <c r="AA26">
        <v>1</v>
      </c>
      <c r="AB26">
        <v>0.588235294117647</v>
      </c>
      <c r="AC26">
        <v>0.740740740740741</v>
      </c>
      <c r="AD26">
        <v>0</v>
      </c>
      <c r="AE26">
        <v>0.3</v>
      </c>
    </row>
    <row r="27" s="4" customFormat="1" spans="11:31">
      <c r="K27" s="12" t="s">
        <v>29</v>
      </c>
      <c r="L27" s="9">
        <f>AVERAGE(L2:L26)</f>
        <v>1.71329627990723</v>
      </c>
      <c r="W27" s="11">
        <f t="shared" ref="W27:AE27" si="2">AVERAGE(W2:W26)</f>
        <v>0.0826209163665772</v>
      </c>
      <c r="Z27" s="4">
        <f t="shared" si="2"/>
        <v>0.568</v>
      </c>
      <c r="AA27" s="4">
        <f t="shared" si="2"/>
        <v>0.892</v>
      </c>
      <c r="AB27" s="4">
        <f t="shared" si="2"/>
        <v>0.62644234643925</v>
      </c>
      <c r="AC27" s="4">
        <f t="shared" si="2"/>
        <v>0.726855486731049</v>
      </c>
      <c r="AD27" s="4">
        <f t="shared" si="2"/>
        <v>0.108</v>
      </c>
      <c r="AE27" s="4">
        <f t="shared" si="2"/>
        <v>0.324</v>
      </c>
    </row>
    <row r="28" s="4" customFormat="1" spans="11:31">
      <c r="K28" s="13" t="s">
        <v>30</v>
      </c>
      <c r="L28" s="9">
        <f>MAX(L2:L26)</f>
        <v>3.01742553710937</v>
      </c>
      <c r="W28" s="11">
        <f t="shared" ref="W28:AE28" si="3">MAX(W2:W26)</f>
        <v>0.179900407791138</v>
      </c>
      <c r="Z28" s="4">
        <f t="shared" si="3"/>
        <v>0.9</v>
      </c>
      <c r="AA28" s="4">
        <f t="shared" si="3"/>
        <v>1</v>
      </c>
      <c r="AB28" s="4">
        <f t="shared" si="3"/>
        <v>0.833333333333333</v>
      </c>
      <c r="AC28" s="4">
        <f t="shared" si="3"/>
        <v>0.869565217391304</v>
      </c>
      <c r="AD28" s="4">
        <f t="shared" si="3"/>
        <v>0.5</v>
      </c>
      <c r="AE28" s="4">
        <f t="shared" si="3"/>
        <v>0.7</v>
      </c>
    </row>
    <row r="29" s="4" customFormat="1" spans="12:31">
      <c r="L29" s="9">
        <f>MIN(L2:L26)</f>
        <v>0.614130020141602</v>
      </c>
      <c r="W29" s="11">
        <f t="shared" ref="W29:AE29" si="4">MIN(W2:W26)</f>
        <v>0.00167155265808105</v>
      </c>
      <c r="Z29" s="4">
        <f t="shared" si="4"/>
        <v>0.1</v>
      </c>
      <c r="AA29" s="4">
        <f t="shared" si="4"/>
        <v>0.5</v>
      </c>
      <c r="AB29" s="4">
        <f t="shared" si="4"/>
        <v>0.470588235294118</v>
      </c>
      <c r="AC29" s="4">
        <f t="shared" si="4"/>
        <v>0.592592592592593</v>
      </c>
      <c r="AD29" s="4">
        <f t="shared" si="4"/>
        <v>0</v>
      </c>
      <c r="AE29" s="4">
        <f t="shared" si="4"/>
        <v>-0.1</v>
      </c>
    </row>
    <row r="30" spans="11:23">
      <c r="K30" s="4"/>
      <c r="L30" s="9"/>
      <c r="M30">
        <v>0.194</v>
      </c>
      <c r="W30" s="11"/>
    </row>
    <row r="31" spans="11:23">
      <c r="K31" s="4"/>
      <c r="L31" s="9"/>
      <c r="M31">
        <v>0.129</v>
      </c>
      <c r="W31" s="11"/>
    </row>
    <row r="32" spans="11:23">
      <c r="K32" s="4"/>
      <c r="L32" s="9"/>
      <c r="W32" s="11"/>
    </row>
    <row r="33" spans="11:23">
      <c r="K33" s="4" t="s">
        <v>31</v>
      </c>
      <c r="L33" s="4" t="s">
        <v>32</v>
      </c>
      <c r="N33" t="s">
        <v>98</v>
      </c>
      <c r="O33" t="s">
        <v>99</v>
      </c>
      <c r="R33" s="4" t="s">
        <v>70</v>
      </c>
      <c r="S33" s="4"/>
      <c r="T33" s="4"/>
      <c r="U33" s="4"/>
      <c r="W33" s="11"/>
    </row>
    <row r="34" spans="11:23">
      <c r="K34" s="4"/>
      <c r="L34" s="4"/>
      <c r="R34" s="4">
        <v>0.2</v>
      </c>
      <c r="S34" s="4">
        <v>-160</v>
      </c>
      <c r="T34" s="4">
        <v>640</v>
      </c>
      <c r="U34" s="4">
        <v>32</v>
      </c>
      <c r="W34" s="11"/>
    </row>
    <row r="35" s="1" customFormat="1" spans="11:23">
      <c r="K35" s="14" t="s">
        <v>49</v>
      </c>
      <c r="L35" s="14">
        <f>COUNTIF(L2:L26,"&lt;0.507")-COUNTIF(L2:L26,"&lt;0.378")</f>
        <v>0</v>
      </c>
      <c r="R35" s="4">
        <v>0.4</v>
      </c>
      <c r="S35" s="4">
        <v>-320</v>
      </c>
      <c r="T35" s="4">
        <v>480</v>
      </c>
      <c r="U35" s="4">
        <v>24</v>
      </c>
      <c r="W35" s="14"/>
    </row>
    <row r="36" s="1" customFormat="1" spans="11:23">
      <c r="K36" s="14" t="s">
        <v>50</v>
      </c>
      <c r="L36" s="14">
        <f>COUNTIF(L2:L26,"&lt;0.636")-COUNTIF(L2:L26,"&lt;0.507")</f>
        <v>1</v>
      </c>
      <c r="R36" s="4">
        <v>0.45</v>
      </c>
      <c r="S36" s="4">
        <v>-360</v>
      </c>
      <c r="T36" s="4">
        <v>440</v>
      </c>
      <c r="U36" s="4">
        <v>22</v>
      </c>
      <c r="W36" s="14"/>
    </row>
    <row r="37" s="2" customFormat="1" spans="11:23">
      <c r="K37" s="10" t="s">
        <v>51</v>
      </c>
      <c r="L37" s="10">
        <f>COUNTIF(L2:L26,"&lt;0.765")-COUNTIF(L2:L26,"&lt;0.636")</f>
        <v>7</v>
      </c>
      <c r="R37" s="4">
        <v>0.49</v>
      </c>
      <c r="S37" s="4">
        <v>-392</v>
      </c>
      <c r="T37" s="4">
        <v>408</v>
      </c>
      <c r="U37" s="4">
        <v>20.4</v>
      </c>
      <c r="W37" s="10"/>
    </row>
    <row r="38" s="1" customFormat="1" spans="11:23">
      <c r="K38" s="14" t="s">
        <v>52</v>
      </c>
      <c r="L38" s="14">
        <f>COUNTIF(L2:L26,"&lt;0.894")-COUNTIF(L2:L26,"&lt;0.765")</f>
        <v>0</v>
      </c>
      <c r="S38" s="14">
        <v>-380</v>
      </c>
      <c r="T38" s="14">
        <v>420</v>
      </c>
      <c r="U38" s="14">
        <v>21</v>
      </c>
      <c r="W38" s="14"/>
    </row>
    <row r="39" s="1" customFormat="1" spans="11:23">
      <c r="K39" s="14" t="s">
        <v>53</v>
      </c>
      <c r="L39" s="14">
        <f>COUNTIF(L2:L26,"&lt;1.023")-COUNTIF(L2:L26,"&lt;0.894")</f>
        <v>0</v>
      </c>
      <c r="W39" s="14"/>
    </row>
    <row r="40" s="1" customFormat="1" spans="11:23">
      <c r="K40" s="14" t="s">
        <v>54</v>
      </c>
      <c r="L40" s="14">
        <f>COUNTIF(L2:L26,"&lt;1.152")-COUNTIF(L2:L26,"&lt;1.023")</f>
        <v>1</v>
      </c>
      <c r="W40" s="14"/>
    </row>
    <row r="41" s="1" customFormat="1" spans="11:23">
      <c r="K41" s="14" t="s">
        <v>55</v>
      </c>
      <c r="L41" s="14">
        <f>COUNTIF(L2:L26,"&lt;1.281")-COUNTIF(L2:L26,"&lt;1.152")</f>
        <v>0</v>
      </c>
      <c r="W41" s="14"/>
    </row>
    <row r="42" s="1" customFormat="1" spans="11:23">
      <c r="K42" s="14" t="s">
        <v>56</v>
      </c>
      <c r="L42" s="14">
        <f>COUNTIF(L2:L26,"&lt;1.41")-COUNTIF(L2:L26,"&lt;1.281")</f>
        <v>1</v>
      </c>
      <c r="W42" s="14"/>
    </row>
    <row r="43" s="1" customFormat="1" spans="11:23">
      <c r="K43" s="14" t="s">
        <v>57</v>
      </c>
      <c r="L43" s="14">
        <f>COUNTIF(L2:L26,"&lt;1.539")-COUNTIF(L2:L26,"&lt;1.41")</f>
        <v>0</v>
      </c>
      <c r="M43" s="14">
        <v>2</v>
      </c>
      <c r="W43" s="14"/>
    </row>
    <row r="44" s="1" customFormat="1" spans="11:23">
      <c r="K44" s="14" t="s">
        <v>58</v>
      </c>
      <c r="L44" s="14">
        <f>COUNTIF(L2:L26,"&lt;1.668")-COUNTIF(L2:L26,"&lt;1.539")</f>
        <v>0</v>
      </c>
      <c r="M44" s="14">
        <v>3</v>
      </c>
      <c r="W44" s="14"/>
    </row>
    <row r="45" s="1" customFormat="1" spans="11:23">
      <c r="K45" s="14" t="s">
        <v>59</v>
      </c>
      <c r="L45" s="14">
        <f>COUNTIF(L2:L26,"&lt;1.797")-COUNTIF(L2:L26,"&lt;1.668")</f>
        <v>0</v>
      </c>
      <c r="M45" s="14">
        <v>4</v>
      </c>
      <c r="W45" s="14"/>
    </row>
    <row r="46" s="1" customFormat="1" spans="11:23">
      <c r="K46" s="14" t="s">
        <v>60</v>
      </c>
      <c r="L46" s="14">
        <f>COUNTIF(L2:L26,"&lt;1.926")-COUNTIF(L2:L26,"&lt;1.797")</f>
        <v>0</v>
      </c>
      <c r="M46" s="14">
        <v>7</v>
      </c>
      <c r="W46" s="14"/>
    </row>
    <row r="47" s="1" customFormat="1" spans="11:23">
      <c r="K47" s="14" t="s">
        <v>61</v>
      </c>
      <c r="L47" s="14">
        <f>COUNTIF(L2:L26,"&lt;2.055")-COUNTIF(L2:L26,"&lt;1.926")</f>
        <v>3</v>
      </c>
      <c r="M47" s="14">
        <v>8</v>
      </c>
      <c r="W47" s="14"/>
    </row>
    <row r="48" s="1" customFormat="1" spans="11:23">
      <c r="K48" s="14" t="s">
        <v>62</v>
      </c>
      <c r="L48" s="14">
        <f>COUNTIF(L2:L26,"&lt;2.184")-COUNTIF(L2:L26,"&lt;2.055")</f>
        <v>3</v>
      </c>
      <c r="M48" s="14">
        <v>7</v>
      </c>
      <c r="W48" s="14"/>
    </row>
    <row r="49" s="1" customFormat="1" spans="11:23">
      <c r="K49" s="14" t="s">
        <v>63</v>
      </c>
      <c r="L49" s="14">
        <f>COUNTIF(L2:L26,"&lt;2.313")-COUNTIF(L2:L26,"&lt;2.184")</f>
        <v>4</v>
      </c>
      <c r="M49" s="14">
        <v>4</v>
      </c>
      <c r="W49" s="14"/>
    </row>
    <row r="50" s="1" customFormat="1" spans="11:23">
      <c r="K50" s="14" t="s">
        <v>64</v>
      </c>
      <c r="L50" s="14">
        <f>COUNTIF(L2:L26,"&lt;2.442")-COUNTIF(L2:L26,"&lt;2.313")</f>
        <v>0</v>
      </c>
      <c r="M50" s="14">
        <v>3</v>
      </c>
      <c r="W50" s="14"/>
    </row>
    <row r="51" s="1" customFormat="1" spans="11:13">
      <c r="K51" s="14" t="s">
        <v>65</v>
      </c>
      <c r="L51" s="14">
        <f>COUNTIF(L2:L26,"&lt;2.571")-COUNTIF(L2:L26,"&lt;2.442")</f>
        <v>2</v>
      </c>
      <c r="M51" s="14">
        <v>2</v>
      </c>
    </row>
    <row r="52" s="1" customFormat="1" spans="11:13">
      <c r="K52" s="14" t="s">
        <v>66</v>
      </c>
      <c r="L52" s="14">
        <f>COUNTIF(L2:L26,"&lt;2.7")-COUNTIF(L2:L26,"&lt;2.571")</f>
        <v>1</v>
      </c>
      <c r="M52" s="14"/>
    </row>
    <row r="53" s="1" customFormat="1" spans="11:15">
      <c r="K53" s="14" t="s">
        <v>67</v>
      </c>
      <c r="L53" s="14">
        <f>COUNTIF(L2:L26,"&lt;2.829")-COUNTIF(L2:L26,"&lt;2.7")</f>
        <v>1</v>
      </c>
      <c r="N53" s="1">
        <v>0.378</v>
      </c>
      <c r="O53" s="1">
        <v>3.094</v>
      </c>
    </row>
    <row r="54" s="1" customFormat="1" spans="11:15">
      <c r="K54" s="14" t="s">
        <v>68</v>
      </c>
      <c r="L54" s="14">
        <f>COUNTIF(L2:L26,"&lt;2.958")-COUNTIF(L2:L26,"&lt;2.829")</f>
        <v>0</v>
      </c>
      <c r="N54" s="1">
        <v>21</v>
      </c>
      <c r="O54" s="1">
        <v>0.129</v>
      </c>
    </row>
    <row r="55" s="1" customFormat="1" spans="11:12">
      <c r="K55" s="14" t="s">
        <v>69</v>
      </c>
      <c r="L55" s="14">
        <f>COUNTIF(L2:L26,"&lt;3.087")-COUNTIF(L2:L26,"&lt;2.958")</f>
        <v>1</v>
      </c>
    </row>
    <row r="56" s="1" customFormat="1" spans="14:15">
      <c r="N56" s="1">
        <v>0.954</v>
      </c>
      <c r="O56" s="1">
        <v>0.133</v>
      </c>
    </row>
    <row r="57" s="1" customFormat="1" spans="14:15">
      <c r="N57" s="1">
        <v>1.355</v>
      </c>
      <c r="O57" s="1">
        <v>0.108</v>
      </c>
    </row>
    <row r="58" spans="14:15">
      <c r="N58" s="1">
        <v>1.72</v>
      </c>
      <c r="O58" s="1">
        <v>0.083</v>
      </c>
    </row>
  </sheetData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6"/>
  <sheetViews>
    <sheetView topLeftCell="H31" workbookViewId="0">
      <selection activeCell="H1" sqref="$A1:$XFD56"/>
    </sheetView>
  </sheetViews>
  <sheetFormatPr defaultColWidth="8.88888888888889" defaultRowHeight="14.4"/>
  <cols>
    <col min="11" max="12" width="18.3333333333333" customWidth="1"/>
    <col min="13" max="14" width="12.8888888888889"/>
    <col min="20" max="22" width="12.8888888888889"/>
    <col min="23" max="23" width="20.3333333333333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customFormat="1" spans="1:31">
      <c r="A2" s="5">
        <v>163</v>
      </c>
      <c r="B2">
        <v>17</v>
      </c>
      <c r="C2">
        <v>3</v>
      </c>
      <c r="D2">
        <v>10</v>
      </c>
      <c r="E2">
        <v>10</v>
      </c>
      <c r="F2">
        <v>9</v>
      </c>
      <c r="G2">
        <v>1</v>
      </c>
      <c r="H2">
        <v>8</v>
      </c>
      <c r="I2">
        <v>2</v>
      </c>
      <c r="J2">
        <v>0.85</v>
      </c>
      <c r="K2" s="4">
        <v>7.43855476379395</v>
      </c>
      <c r="L2" s="9">
        <v>0.746505737304687</v>
      </c>
      <c r="M2">
        <v>0.477010726928711</v>
      </c>
      <c r="N2">
        <v>7.01756858825684</v>
      </c>
      <c r="O2">
        <v>7</v>
      </c>
      <c r="P2">
        <v>7</v>
      </c>
      <c r="Q2">
        <v>16</v>
      </c>
      <c r="R2" s="15">
        <v>0.4375</v>
      </c>
      <c r="S2" s="15">
        <f t="shared" ref="S2:S25" si="0">O2/E2</f>
        <v>0.7</v>
      </c>
      <c r="T2">
        <v>3.84499168395996</v>
      </c>
      <c r="U2">
        <v>3.44446730613708</v>
      </c>
      <c r="V2">
        <v>3.47289514541626</v>
      </c>
      <c r="W2" s="11">
        <v>0.0284278392791748</v>
      </c>
      <c r="X2">
        <v>0.372096538543701</v>
      </c>
      <c r="Y2">
        <v>0.372096538543701</v>
      </c>
      <c r="Z2">
        <v>0.7</v>
      </c>
      <c r="AA2">
        <v>0.9</v>
      </c>
      <c r="AB2">
        <v>0.5625</v>
      </c>
      <c r="AC2">
        <v>0.692307692307692</v>
      </c>
      <c r="AD2">
        <v>0.1</v>
      </c>
      <c r="AE2">
        <v>0.2</v>
      </c>
    </row>
    <row r="3" s="2" customFormat="1" spans="1:31">
      <c r="A3" s="5">
        <v>233</v>
      </c>
      <c r="B3">
        <v>20</v>
      </c>
      <c r="C3">
        <v>0</v>
      </c>
      <c r="D3">
        <v>10</v>
      </c>
      <c r="E3">
        <v>10</v>
      </c>
      <c r="F3">
        <v>10</v>
      </c>
      <c r="G3">
        <v>0</v>
      </c>
      <c r="H3">
        <v>10</v>
      </c>
      <c r="I3">
        <v>0</v>
      </c>
      <c r="J3">
        <v>1</v>
      </c>
      <c r="K3" s="4">
        <v>9999</v>
      </c>
      <c r="L3" s="9">
        <v>0.672918319702148</v>
      </c>
      <c r="M3">
        <v>9999</v>
      </c>
      <c r="N3">
        <v>9999</v>
      </c>
      <c r="O3">
        <v>9</v>
      </c>
      <c r="P3">
        <v>9</v>
      </c>
      <c r="Q3">
        <v>17</v>
      </c>
      <c r="R3" s="15">
        <v>0.5294</v>
      </c>
      <c r="S3" s="15">
        <f t="shared" si="0"/>
        <v>0.9</v>
      </c>
      <c r="T3">
        <v>4.22455978393555</v>
      </c>
      <c r="U3">
        <v>3.87861633300781</v>
      </c>
      <c r="V3">
        <v>3.86161231994629</v>
      </c>
      <c r="W3" s="11">
        <v>0.0170040130615234</v>
      </c>
      <c r="X3">
        <v>0.362947463989258</v>
      </c>
      <c r="Y3">
        <v>0.362947463989258</v>
      </c>
      <c r="Z3">
        <v>0.9</v>
      </c>
      <c r="AA3">
        <v>0.8</v>
      </c>
      <c r="AB3">
        <v>0.470588235294118</v>
      </c>
      <c r="AC3">
        <v>0.592592592592593</v>
      </c>
      <c r="AD3">
        <v>0.2</v>
      </c>
      <c r="AE3">
        <v>-0.1</v>
      </c>
    </row>
    <row r="4" spans="1:31">
      <c r="A4" s="5">
        <v>128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9.73309898376465</v>
      </c>
      <c r="L4" s="9">
        <v>0.717172622680664</v>
      </c>
      <c r="M4">
        <v>0.580852508544922</v>
      </c>
      <c r="N4">
        <v>8.65452194213867</v>
      </c>
      <c r="O4">
        <v>6</v>
      </c>
      <c r="P4">
        <v>6</v>
      </c>
      <c r="Q4">
        <v>14</v>
      </c>
      <c r="R4" s="15">
        <v>0.4286</v>
      </c>
      <c r="S4" s="15">
        <f t="shared" si="0"/>
        <v>0.6</v>
      </c>
      <c r="T4">
        <v>4.21047019958496</v>
      </c>
      <c r="U4">
        <v>3.87132596969604</v>
      </c>
      <c r="V4">
        <v>3.78663492202759</v>
      </c>
      <c r="W4" s="11">
        <v>0.084691047668457</v>
      </c>
      <c r="X4">
        <v>0.423835277557373</v>
      </c>
      <c r="Y4">
        <v>0.423835277557373</v>
      </c>
      <c r="Z4">
        <v>0.6</v>
      </c>
      <c r="AA4">
        <v>0.8</v>
      </c>
      <c r="AB4">
        <v>0.571428571428571</v>
      </c>
      <c r="AC4">
        <v>0.666666666666667</v>
      </c>
      <c r="AD4">
        <v>0.2</v>
      </c>
      <c r="AE4">
        <v>0.2</v>
      </c>
    </row>
    <row r="5" spans="1:31">
      <c r="A5" s="5">
        <v>175</v>
      </c>
      <c r="B5">
        <v>20</v>
      </c>
      <c r="C5">
        <v>0</v>
      </c>
      <c r="D5">
        <v>10</v>
      </c>
      <c r="E5">
        <v>10</v>
      </c>
      <c r="F5">
        <v>10</v>
      </c>
      <c r="G5">
        <v>0</v>
      </c>
      <c r="H5">
        <v>10</v>
      </c>
      <c r="I5">
        <v>0</v>
      </c>
      <c r="J5">
        <v>1</v>
      </c>
      <c r="K5" s="4">
        <v>9999</v>
      </c>
      <c r="L5" s="9">
        <v>0.729522705078125</v>
      </c>
      <c r="M5">
        <v>9999</v>
      </c>
      <c r="N5">
        <v>9999</v>
      </c>
      <c r="O5">
        <v>9</v>
      </c>
      <c r="P5">
        <v>9</v>
      </c>
      <c r="Q5">
        <v>18</v>
      </c>
      <c r="R5" s="15">
        <v>0.5</v>
      </c>
      <c r="S5" s="15">
        <f t="shared" si="0"/>
        <v>0.9</v>
      </c>
      <c r="T5">
        <v>4.20437049865723</v>
      </c>
      <c r="U5">
        <v>3.89416456222534</v>
      </c>
      <c r="V5">
        <v>3.80965113639831</v>
      </c>
      <c r="W5" s="11">
        <v>0.0845134258270264</v>
      </c>
      <c r="X5">
        <v>0.394719362258911</v>
      </c>
      <c r="Y5">
        <v>0.394719362258911</v>
      </c>
      <c r="Z5">
        <v>0.9</v>
      </c>
      <c r="AA5">
        <v>0.9</v>
      </c>
      <c r="AB5">
        <v>0.5</v>
      </c>
      <c r="AC5">
        <v>0.642857142857143</v>
      </c>
      <c r="AD5">
        <v>0.1</v>
      </c>
      <c r="AE5">
        <v>0</v>
      </c>
    </row>
    <row r="6" spans="1:31">
      <c r="A6" s="18">
        <v>90</v>
      </c>
      <c r="B6" s="1">
        <v>19</v>
      </c>
      <c r="C6" s="1">
        <v>1</v>
      </c>
      <c r="D6" s="1">
        <v>10</v>
      </c>
      <c r="E6" s="1">
        <v>10</v>
      </c>
      <c r="F6" s="1">
        <v>10</v>
      </c>
      <c r="G6" s="1">
        <v>0</v>
      </c>
      <c r="H6" s="1">
        <v>9</v>
      </c>
      <c r="I6" s="1">
        <v>1</v>
      </c>
      <c r="J6" s="1">
        <v>0.95</v>
      </c>
      <c r="K6" s="14">
        <v>10.1075839996338</v>
      </c>
      <c r="L6" s="14">
        <v>0.614130020141602</v>
      </c>
      <c r="M6" s="1">
        <v>0.511381149291992</v>
      </c>
      <c r="N6" s="1">
        <v>9.52082443237305</v>
      </c>
      <c r="O6" s="1">
        <v>8</v>
      </c>
      <c r="P6" s="1">
        <v>8</v>
      </c>
      <c r="Q6" s="1">
        <v>17</v>
      </c>
      <c r="R6" s="19">
        <v>0.4706</v>
      </c>
      <c r="S6" s="19">
        <f t="shared" si="0"/>
        <v>0.8</v>
      </c>
      <c r="T6" s="1">
        <v>4.15169715881348</v>
      </c>
      <c r="U6" s="1">
        <v>3.7891092300415</v>
      </c>
      <c r="V6" s="1">
        <v>3.73117065429687</v>
      </c>
      <c r="W6" s="14">
        <v>0.0579385757446289</v>
      </c>
      <c r="X6" s="1">
        <v>0.420526504516602</v>
      </c>
      <c r="Y6" s="1">
        <v>0.420526504516602</v>
      </c>
      <c r="Z6" s="1">
        <v>0.8</v>
      </c>
      <c r="AA6" s="1">
        <v>0.9</v>
      </c>
      <c r="AB6" s="1">
        <v>0.529411764705882</v>
      </c>
      <c r="AC6" s="1">
        <v>0.666666666666667</v>
      </c>
      <c r="AD6" s="1">
        <v>0.1</v>
      </c>
      <c r="AE6" s="1">
        <v>0.1</v>
      </c>
    </row>
    <row r="7" spans="1:31">
      <c r="A7" s="5">
        <v>210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9.86070442199707</v>
      </c>
      <c r="L7" s="9">
        <v>0.746892929077148</v>
      </c>
      <c r="M7">
        <v>0.638494491577148</v>
      </c>
      <c r="N7">
        <v>9.04244613647461</v>
      </c>
      <c r="O7">
        <v>8</v>
      </c>
      <c r="P7">
        <v>8</v>
      </c>
      <c r="Q7">
        <v>18</v>
      </c>
      <c r="R7" s="15">
        <v>0.4444</v>
      </c>
      <c r="S7" s="15">
        <f t="shared" si="0"/>
        <v>0.8</v>
      </c>
      <c r="T7">
        <v>3.79890632629394</v>
      </c>
      <c r="U7">
        <v>3.4881284236908</v>
      </c>
      <c r="V7">
        <v>3.40635061264038</v>
      </c>
      <c r="W7" s="11">
        <v>0.081777811050415</v>
      </c>
      <c r="X7">
        <v>0.392555713653565</v>
      </c>
      <c r="Y7">
        <v>0.392555713653565</v>
      </c>
      <c r="Z7">
        <v>0.8</v>
      </c>
      <c r="AA7">
        <v>1</v>
      </c>
      <c r="AB7">
        <v>0.555555555555556</v>
      </c>
      <c r="AC7">
        <v>0.714285714285714</v>
      </c>
      <c r="AD7">
        <v>0</v>
      </c>
      <c r="AE7">
        <v>0.2</v>
      </c>
    </row>
    <row r="8" s="2" customFormat="1" spans="1:31">
      <c r="A8" s="6">
        <v>49</v>
      </c>
      <c r="B8" s="2">
        <v>19</v>
      </c>
      <c r="C8" s="2">
        <v>1</v>
      </c>
      <c r="D8" s="2">
        <v>10</v>
      </c>
      <c r="E8" s="2">
        <v>10</v>
      </c>
      <c r="F8" s="2">
        <v>10</v>
      </c>
      <c r="G8" s="2">
        <v>0</v>
      </c>
      <c r="H8" s="2">
        <v>9</v>
      </c>
      <c r="I8" s="2">
        <v>1</v>
      </c>
      <c r="J8" s="2">
        <v>0.95</v>
      </c>
      <c r="K8" s="10">
        <v>10.185977935791</v>
      </c>
      <c r="L8" s="10">
        <v>0.695898056030273</v>
      </c>
      <c r="M8" s="2">
        <v>0.55952262878418</v>
      </c>
      <c r="N8" s="2">
        <v>9.18076133728027</v>
      </c>
      <c r="O8" s="2">
        <v>7</v>
      </c>
      <c r="P8" s="2">
        <v>7</v>
      </c>
      <c r="Q8" s="2">
        <v>17</v>
      </c>
      <c r="R8" s="16">
        <v>0.4118</v>
      </c>
      <c r="S8" s="16">
        <f t="shared" si="0"/>
        <v>0.7</v>
      </c>
      <c r="T8" s="2">
        <v>4.50112533569336</v>
      </c>
      <c r="U8" s="2">
        <v>4.1234827041626</v>
      </c>
      <c r="V8" s="2">
        <v>4.04776477813721</v>
      </c>
      <c r="W8" s="10">
        <v>0.0757179260253906</v>
      </c>
      <c r="X8" s="2">
        <v>0.453360557556152</v>
      </c>
      <c r="Y8" s="2">
        <v>0.453360557556152</v>
      </c>
      <c r="Z8" s="2">
        <v>0.7</v>
      </c>
      <c r="AA8" s="2">
        <v>1</v>
      </c>
      <c r="AB8" s="2">
        <v>0.588235294117647</v>
      </c>
      <c r="AC8" s="2">
        <v>0.740740740740741</v>
      </c>
      <c r="AD8" s="2">
        <v>0</v>
      </c>
      <c r="AE8" s="2">
        <v>0.3</v>
      </c>
    </row>
    <row r="9" s="3" customFormat="1" spans="1:31">
      <c r="A9" s="7">
        <v>0</v>
      </c>
      <c r="B9" s="3">
        <v>15</v>
      </c>
      <c r="C9" s="3">
        <v>5</v>
      </c>
      <c r="D9" s="3">
        <v>10</v>
      </c>
      <c r="E9" s="3">
        <v>10</v>
      </c>
      <c r="F9" s="3">
        <v>10</v>
      </c>
      <c r="G9" s="3">
        <v>0</v>
      </c>
      <c r="H9" s="3">
        <v>5</v>
      </c>
      <c r="I9" s="3">
        <v>5</v>
      </c>
      <c r="J9" s="3">
        <v>0.75</v>
      </c>
      <c r="K9" s="11">
        <v>5.3276195526123</v>
      </c>
      <c r="L9" s="11">
        <v>2.51959800720215</v>
      </c>
      <c r="M9" s="3">
        <v>2.0445671081543</v>
      </c>
      <c r="N9" s="3">
        <v>4.66598129272461</v>
      </c>
      <c r="O9" s="3">
        <v>5</v>
      </c>
      <c r="P9" s="3">
        <v>5</v>
      </c>
      <c r="Q9" s="3">
        <v>15</v>
      </c>
      <c r="R9" s="17">
        <v>0.3333</v>
      </c>
      <c r="S9" s="17">
        <f t="shared" si="0"/>
        <v>0.5</v>
      </c>
      <c r="T9" s="3">
        <v>2.39527320861816</v>
      </c>
      <c r="U9" s="3">
        <v>2.14884233474731</v>
      </c>
      <c r="V9" s="3">
        <v>2.07234907150269</v>
      </c>
      <c r="W9" s="11">
        <v>0.0764932632446289</v>
      </c>
      <c r="X9" s="3">
        <v>0.322924137115479</v>
      </c>
      <c r="Y9" s="3">
        <v>0.322924137115479</v>
      </c>
      <c r="Z9" s="3">
        <v>0.5</v>
      </c>
      <c r="AA9" s="3">
        <v>1</v>
      </c>
      <c r="AB9" s="3">
        <v>0.666666666666667</v>
      </c>
      <c r="AC9" s="3">
        <v>0.8</v>
      </c>
      <c r="AD9" s="3">
        <v>0</v>
      </c>
      <c r="AE9" s="3">
        <v>0.5</v>
      </c>
    </row>
    <row r="10" spans="1:31">
      <c r="A10" s="5">
        <v>118</v>
      </c>
      <c r="B10">
        <v>13</v>
      </c>
      <c r="C10">
        <v>7</v>
      </c>
      <c r="D10">
        <v>10</v>
      </c>
      <c r="E10">
        <v>10</v>
      </c>
      <c r="F10">
        <v>9</v>
      </c>
      <c r="G10">
        <v>1</v>
      </c>
      <c r="H10">
        <v>4</v>
      </c>
      <c r="I10">
        <v>6</v>
      </c>
      <c r="J10">
        <v>0.65</v>
      </c>
      <c r="K10" s="4">
        <v>4.69274139404297</v>
      </c>
      <c r="L10" s="9">
        <v>2.24993515014648</v>
      </c>
      <c r="M10">
        <v>1.34408950805664</v>
      </c>
      <c r="N10">
        <v>4.5972785949707</v>
      </c>
      <c r="O10">
        <v>1</v>
      </c>
      <c r="P10">
        <v>1</v>
      </c>
      <c r="Q10">
        <v>6</v>
      </c>
      <c r="R10" s="15">
        <v>0.1667</v>
      </c>
      <c r="S10" s="15">
        <f t="shared" si="0"/>
        <v>0.1</v>
      </c>
      <c r="T10">
        <v>2.32436370849609</v>
      </c>
      <c r="U10">
        <v>2.08884620666504</v>
      </c>
      <c r="V10">
        <v>2.07621026039123</v>
      </c>
      <c r="W10" s="11">
        <v>0.0126359462738037</v>
      </c>
      <c r="X10">
        <v>0.248153448104858</v>
      </c>
      <c r="Y10">
        <v>0.248153448104858</v>
      </c>
      <c r="Z10">
        <v>0.1</v>
      </c>
      <c r="AA10">
        <v>0.5</v>
      </c>
      <c r="AB10">
        <v>0.833333333333333</v>
      </c>
      <c r="AC10">
        <v>0.625</v>
      </c>
      <c r="AD10">
        <v>0.5</v>
      </c>
      <c r="AE10">
        <v>0.4</v>
      </c>
    </row>
    <row r="11" spans="1:31">
      <c r="A11" s="5">
        <v>87</v>
      </c>
      <c r="B11">
        <v>15</v>
      </c>
      <c r="C11">
        <v>5</v>
      </c>
      <c r="D11">
        <v>10</v>
      </c>
      <c r="E11">
        <v>10</v>
      </c>
      <c r="F11">
        <v>9</v>
      </c>
      <c r="G11">
        <v>1</v>
      </c>
      <c r="H11">
        <v>6</v>
      </c>
      <c r="I11">
        <v>4</v>
      </c>
      <c r="J11">
        <v>0.75</v>
      </c>
      <c r="K11" s="4">
        <v>5.965576171875</v>
      </c>
      <c r="L11" s="9">
        <v>1.96604919433594</v>
      </c>
      <c r="M11">
        <v>1.30701446533203</v>
      </c>
      <c r="N11">
        <v>5.0182933807373</v>
      </c>
      <c r="O11">
        <v>4</v>
      </c>
      <c r="P11">
        <v>4</v>
      </c>
      <c r="Q11">
        <v>12</v>
      </c>
      <c r="R11" s="15">
        <v>0.3333</v>
      </c>
      <c r="S11" s="15">
        <f t="shared" si="0"/>
        <v>0.4</v>
      </c>
      <c r="T11">
        <v>2.74654388427734</v>
      </c>
      <c r="U11">
        <v>2.45803046226501</v>
      </c>
      <c r="V11">
        <v>2.42247819900513</v>
      </c>
      <c r="W11" s="11">
        <v>0.0355522632598877</v>
      </c>
      <c r="X11">
        <v>0.324065685272217</v>
      </c>
      <c r="Y11">
        <v>0.324065685272217</v>
      </c>
      <c r="Z11">
        <v>0.4</v>
      </c>
      <c r="AA11">
        <v>0.8</v>
      </c>
      <c r="AB11">
        <v>0.666666666666667</v>
      </c>
      <c r="AC11">
        <v>0.727272727272727</v>
      </c>
      <c r="AD11">
        <v>0.2</v>
      </c>
      <c r="AE11">
        <v>0.4</v>
      </c>
    </row>
    <row r="12" spans="1:31">
      <c r="A12" s="5">
        <v>114</v>
      </c>
      <c r="B12">
        <v>16</v>
      </c>
      <c r="C12">
        <v>4</v>
      </c>
      <c r="D12">
        <v>10</v>
      </c>
      <c r="E12">
        <v>10</v>
      </c>
      <c r="F12">
        <v>9</v>
      </c>
      <c r="G12">
        <v>1</v>
      </c>
      <c r="H12">
        <v>7</v>
      </c>
      <c r="I12">
        <v>3</v>
      </c>
      <c r="J12">
        <v>0.8</v>
      </c>
      <c r="K12" s="4">
        <v>8.22604179382324</v>
      </c>
      <c r="L12" s="9">
        <v>1.97331619262695</v>
      </c>
      <c r="M12">
        <v>1.27695655822754</v>
      </c>
      <c r="N12">
        <v>6.61124801635742</v>
      </c>
      <c r="O12">
        <v>5</v>
      </c>
      <c r="P12">
        <v>5</v>
      </c>
      <c r="Q12">
        <v>14</v>
      </c>
      <c r="R12" s="15">
        <v>0.3571</v>
      </c>
      <c r="S12" s="15">
        <f t="shared" si="0"/>
        <v>0.5</v>
      </c>
      <c r="T12">
        <v>3.45174598693848</v>
      </c>
      <c r="U12">
        <v>3.08734536170959</v>
      </c>
      <c r="V12">
        <v>3.05312347412109</v>
      </c>
      <c r="W12" s="11">
        <v>0.034221887588501</v>
      </c>
      <c r="X12">
        <v>0.398622512817383</v>
      </c>
      <c r="Y12">
        <v>0.398622512817383</v>
      </c>
      <c r="Z12">
        <v>0.5</v>
      </c>
      <c r="AA12">
        <v>0.9</v>
      </c>
      <c r="AB12">
        <v>0.642857142857143</v>
      </c>
      <c r="AC12">
        <v>0.75</v>
      </c>
      <c r="AD12">
        <v>0.1</v>
      </c>
      <c r="AE12">
        <v>0.4</v>
      </c>
    </row>
    <row r="13" spans="1:31">
      <c r="A13" s="5">
        <v>218</v>
      </c>
      <c r="B13">
        <v>14</v>
      </c>
      <c r="C13">
        <v>6</v>
      </c>
      <c r="D13">
        <v>10</v>
      </c>
      <c r="E13">
        <v>10</v>
      </c>
      <c r="F13">
        <v>10</v>
      </c>
      <c r="G13">
        <v>0</v>
      </c>
      <c r="H13">
        <v>4</v>
      </c>
      <c r="I13">
        <v>6</v>
      </c>
      <c r="J13">
        <v>0.7</v>
      </c>
      <c r="K13" s="4">
        <v>5.94465255737305</v>
      </c>
      <c r="L13" s="9">
        <v>3.01742553710937</v>
      </c>
      <c r="M13">
        <v>1.45475387573242</v>
      </c>
      <c r="N13">
        <v>4.71360969543457</v>
      </c>
      <c r="O13">
        <v>2</v>
      </c>
      <c r="P13">
        <v>2</v>
      </c>
      <c r="Q13">
        <v>10</v>
      </c>
      <c r="R13" s="15">
        <v>0.2</v>
      </c>
      <c r="S13" s="15">
        <f t="shared" si="0"/>
        <v>0.2</v>
      </c>
      <c r="T13">
        <v>2.68185234069824</v>
      </c>
      <c r="U13">
        <v>2.38678312301636</v>
      </c>
      <c r="V13">
        <v>2.26810193061829</v>
      </c>
      <c r="W13" s="11">
        <v>0.118681192398071</v>
      </c>
      <c r="X13">
        <v>0.413750410079956</v>
      </c>
      <c r="Y13">
        <v>0.413750410079956</v>
      </c>
      <c r="Z13">
        <v>0.2</v>
      </c>
      <c r="AA13">
        <v>0.8</v>
      </c>
      <c r="AB13">
        <v>0.8</v>
      </c>
      <c r="AC13">
        <v>0.8</v>
      </c>
      <c r="AD13">
        <v>0.2</v>
      </c>
      <c r="AE13">
        <v>0.6</v>
      </c>
    </row>
    <row r="14" spans="1:31">
      <c r="A14" s="5">
        <v>99</v>
      </c>
      <c r="B14">
        <v>17</v>
      </c>
      <c r="C14">
        <v>3</v>
      </c>
      <c r="D14">
        <v>10</v>
      </c>
      <c r="E14">
        <v>10</v>
      </c>
      <c r="F14">
        <v>10</v>
      </c>
      <c r="G14">
        <v>0</v>
      </c>
      <c r="H14">
        <v>7</v>
      </c>
      <c r="I14">
        <v>3</v>
      </c>
      <c r="J14">
        <v>0.85</v>
      </c>
      <c r="K14" s="4">
        <v>7.71062469482422</v>
      </c>
      <c r="L14" s="9">
        <v>2.03985214233398</v>
      </c>
      <c r="M14">
        <v>1.37749862670898</v>
      </c>
      <c r="N14">
        <v>5.89325523376465</v>
      </c>
      <c r="O14">
        <v>5</v>
      </c>
      <c r="P14">
        <v>5</v>
      </c>
      <c r="Q14">
        <v>14</v>
      </c>
      <c r="R14" s="15">
        <v>0.3571</v>
      </c>
      <c r="S14" s="15">
        <f t="shared" si="0"/>
        <v>0.5</v>
      </c>
      <c r="T14">
        <v>3.28007507324219</v>
      </c>
      <c r="U14">
        <v>3.01269316673279</v>
      </c>
      <c r="V14">
        <v>2.85604023933411</v>
      </c>
      <c r="W14" s="11">
        <v>0.156652927398682</v>
      </c>
      <c r="X14">
        <v>0.424034833908081</v>
      </c>
      <c r="Y14">
        <v>0.424034833908081</v>
      </c>
      <c r="Z14">
        <v>0.5</v>
      </c>
      <c r="AA14">
        <v>0.9</v>
      </c>
      <c r="AB14">
        <v>0.642857142857143</v>
      </c>
      <c r="AC14">
        <v>0.75</v>
      </c>
      <c r="AD14">
        <v>0.1</v>
      </c>
      <c r="AE14">
        <v>0.4</v>
      </c>
    </row>
    <row r="15" customFormat="1" spans="1:31">
      <c r="A15" s="5">
        <v>189</v>
      </c>
      <c r="B15">
        <v>15</v>
      </c>
      <c r="C15">
        <v>5</v>
      </c>
      <c r="D15">
        <v>10</v>
      </c>
      <c r="E15">
        <v>10</v>
      </c>
      <c r="F15">
        <v>10</v>
      </c>
      <c r="G15">
        <v>0</v>
      </c>
      <c r="H15">
        <v>5</v>
      </c>
      <c r="I15">
        <v>5</v>
      </c>
      <c r="J15">
        <v>0.75</v>
      </c>
      <c r="K15" s="4">
        <v>6.65986824035645</v>
      </c>
      <c r="L15" s="9">
        <v>2.6420726776123</v>
      </c>
      <c r="M15">
        <v>1.22283172607422</v>
      </c>
      <c r="N15">
        <v>5.19709968566895</v>
      </c>
      <c r="O15">
        <v>3</v>
      </c>
      <c r="P15">
        <v>3</v>
      </c>
      <c r="Q15">
        <v>12</v>
      </c>
      <c r="R15" s="15">
        <v>0.25</v>
      </c>
      <c r="S15" s="15">
        <f t="shared" si="0"/>
        <v>0.3</v>
      </c>
      <c r="T15">
        <v>3.34237670898437</v>
      </c>
      <c r="U15">
        <v>2.99701118469238</v>
      </c>
      <c r="V15">
        <v>2.87053036689758</v>
      </c>
      <c r="W15" s="11">
        <v>0.1264808177948</v>
      </c>
      <c r="X15">
        <v>0.471846342086792</v>
      </c>
      <c r="Y15">
        <v>0.471846342086792</v>
      </c>
      <c r="Z15">
        <v>0.3</v>
      </c>
      <c r="AA15">
        <v>0.9</v>
      </c>
      <c r="AB15">
        <v>0.75</v>
      </c>
      <c r="AC15">
        <v>0.818181818181818</v>
      </c>
      <c r="AD15">
        <v>0.1</v>
      </c>
      <c r="AE15">
        <v>0.6</v>
      </c>
    </row>
    <row r="16" spans="1:31">
      <c r="A16" s="5">
        <v>19</v>
      </c>
      <c r="B16">
        <v>16</v>
      </c>
      <c r="C16">
        <v>4</v>
      </c>
      <c r="D16">
        <v>10</v>
      </c>
      <c r="E16">
        <v>10</v>
      </c>
      <c r="F16">
        <v>8</v>
      </c>
      <c r="G16">
        <v>2</v>
      </c>
      <c r="H16">
        <v>8</v>
      </c>
      <c r="I16">
        <v>2</v>
      </c>
      <c r="J16">
        <v>0.8</v>
      </c>
      <c r="K16" s="4">
        <v>7.57284927368164</v>
      </c>
      <c r="L16" s="9">
        <v>2.06085205078125</v>
      </c>
      <c r="M16">
        <v>1.82548141479492</v>
      </c>
      <c r="N16">
        <v>5.71315765380859</v>
      </c>
      <c r="O16">
        <v>6</v>
      </c>
      <c r="P16">
        <v>6</v>
      </c>
      <c r="Q16">
        <v>14</v>
      </c>
      <c r="R16" s="15">
        <v>0.4286</v>
      </c>
      <c r="S16" s="15">
        <f t="shared" si="0"/>
        <v>0.6</v>
      </c>
      <c r="T16">
        <v>2.96800994873047</v>
      </c>
      <c r="U16">
        <v>2.70471739768982</v>
      </c>
      <c r="V16">
        <v>2.66504859924316</v>
      </c>
      <c r="W16" s="11">
        <v>0.0396687984466553</v>
      </c>
      <c r="X16">
        <v>0.302961349487305</v>
      </c>
      <c r="Y16">
        <v>0.302961349487305</v>
      </c>
      <c r="Z16">
        <v>0.6</v>
      </c>
      <c r="AA16">
        <v>0.8</v>
      </c>
      <c r="AB16">
        <v>0.571428571428571</v>
      </c>
      <c r="AC16">
        <v>0.666666666666667</v>
      </c>
      <c r="AD16">
        <v>0.2</v>
      </c>
      <c r="AE16">
        <v>0.2</v>
      </c>
    </row>
    <row r="17" spans="1:31">
      <c r="A17" s="5">
        <v>153</v>
      </c>
      <c r="B17">
        <v>20</v>
      </c>
      <c r="C17">
        <v>0</v>
      </c>
      <c r="D17">
        <v>10</v>
      </c>
      <c r="E17">
        <v>10</v>
      </c>
      <c r="F17">
        <v>10</v>
      </c>
      <c r="G17">
        <v>0</v>
      </c>
      <c r="H17">
        <v>10</v>
      </c>
      <c r="I17">
        <v>0</v>
      </c>
      <c r="J17">
        <v>1</v>
      </c>
      <c r="K17" s="4">
        <v>9999</v>
      </c>
      <c r="L17" s="9">
        <v>2.47640419006348</v>
      </c>
      <c r="M17">
        <v>9999</v>
      </c>
      <c r="N17">
        <v>9999</v>
      </c>
      <c r="O17">
        <v>9</v>
      </c>
      <c r="P17">
        <v>9</v>
      </c>
      <c r="Q17">
        <v>19</v>
      </c>
      <c r="R17" s="15">
        <v>0.4737</v>
      </c>
      <c r="S17" s="15">
        <f t="shared" si="0"/>
        <v>0.9</v>
      </c>
      <c r="T17">
        <v>4.06075286865234</v>
      </c>
      <c r="U17">
        <v>3.81338047981262</v>
      </c>
      <c r="V17">
        <v>3.63348007202148</v>
      </c>
      <c r="W17" s="11">
        <v>0.179900407791138</v>
      </c>
      <c r="X17">
        <v>0.427272796630859</v>
      </c>
      <c r="Y17">
        <v>0.427272796630859</v>
      </c>
      <c r="Z17">
        <v>0.9</v>
      </c>
      <c r="AA17">
        <v>1</v>
      </c>
      <c r="AB17">
        <v>0.526315789473684</v>
      </c>
      <c r="AC17">
        <v>0.689655172413793</v>
      </c>
      <c r="AD17">
        <v>0</v>
      </c>
      <c r="AE17">
        <v>0.1</v>
      </c>
    </row>
    <row r="18" spans="1:31">
      <c r="A18" s="5">
        <v>116</v>
      </c>
      <c r="B18">
        <v>17</v>
      </c>
      <c r="C18">
        <v>3</v>
      </c>
      <c r="D18">
        <v>10</v>
      </c>
      <c r="E18">
        <v>10</v>
      </c>
      <c r="F18">
        <v>10</v>
      </c>
      <c r="G18">
        <v>0</v>
      </c>
      <c r="H18">
        <v>7</v>
      </c>
      <c r="I18">
        <v>3</v>
      </c>
      <c r="J18">
        <v>0.85</v>
      </c>
      <c r="K18" s="4">
        <v>6.92535781860352</v>
      </c>
      <c r="L18" s="9">
        <v>2.09585952758789</v>
      </c>
      <c r="M18">
        <v>1.63667106628418</v>
      </c>
      <c r="N18">
        <v>5.36865234375</v>
      </c>
      <c r="O18">
        <v>4</v>
      </c>
      <c r="P18">
        <v>4</v>
      </c>
      <c r="Q18">
        <v>13</v>
      </c>
      <c r="R18" s="15">
        <v>0.3077</v>
      </c>
      <c r="S18" s="15">
        <f t="shared" si="0"/>
        <v>0.4</v>
      </c>
      <c r="T18">
        <v>3.02155685424805</v>
      </c>
      <c r="U18">
        <v>2.7689311504364</v>
      </c>
      <c r="V18">
        <v>2.62383770942688</v>
      </c>
      <c r="W18" s="11">
        <v>0.145093441009522</v>
      </c>
      <c r="X18">
        <v>0.397719144821167</v>
      </c>
      <c r="Y18">
        <v>0.397719144821167</v>
      </c>
      <c r="Z18">
        <v>0.4</v>
      </c>
      <c r="AA18">
        <v>0.9</v>
      </c>
      <c r="AB18">
        <v>0.692307692307692</v>
      </c>
      <c r="AC18">
        <v>0.782608695652174</v>
      </c>
      <c r="AD18">
        <v>0.1</v>
      </c>
      <c r="AE18">
        <v>0.5</v>
      </c>
    </row>
    <row r="19" s="3" customFormat="1" spans="1:31">
      <c r="A19" s="7">
        <v>194</v>
      </c>
      <c r="B19" s="3">
        <v>15</v>
      </c>
      <c r="C19" s="3">
        <v>5</v>
      </c>
      <c r="D19" s="3">
        <v>10</v>
      </c>
      <c r="E19" s="3">
        <v>10</v>
      </c>
      <c r="F19" s="3">
        <v>10</v>
      </c>
      <c r="G19" s="3">
        <v>0</v>
      </c>
      <c r="H19" s="3">
        <v>5</v>
      </c>
      <c r="I19" s="3">
        <v>5</v>
      </c>
      <c r="J19" s="3">
        <v>0.75</v>
      </c>
      <c r="K19" s="11">
        <v>6.15128707885742</v>
      </c>
      <c r="L19" s="11">
        <v>2.78922080993652</v>
      </c>
      <c r="M19" s="3">
        <v>1.56164932250977</v>
      </c>
      <c r="N19" s="3">
        <v>4.26898956298828</v>
      </c>
      <c r="O19" s="3">
        <v>3</v>
      </c>
      <c r="P19" s="3">
        <v>3</v>
      </c>
      <c r="Q19" s="3">
        <v>13</v>
      </c>
      <c r="R19" s="17">
        <v>0.2308</v>
      </c>
      <c r="S19" s="17">
        <f t="shared" si="0"/>
        <v>0.3</v>
      </c>
      <c r="T19" s="3">
        <v>3.12369155883789</v>
      </c>
      <c r="U19" s="3">
        <v>2.84144401550293</v>
      </c>
      <c r="V19" s="3">
        <v>2.69109582901001</v>
      </c>
      <c r="W19" s="11">
        <v>0.15034818649292</v>
      </c>
      <c r="X19" s="3">
        <v>0.432595729827881</v>
      </c>
      <c r="Y19" s="3">
        <v>0.432595729827881</v>
      </c>
      <c r="Z19" s="3">
        <v>0.3</v>
      </c>
      <c r="AA19" s="3">
        <v>1</v>
      </c>
      <c r="AB19" s="3">
        <v>0.769230769230769</v>
      </c>
      <c r="AC19" s="3">
        <v>0.869565217391304</v>
      </c>
      <c r="AD19" s="3">
        <v>0</v>
      </c>
      <c r="AE19" s="3">
        <v>0.7</v>
      </c>
    </row>
    <row r="20" spans="1:31">
      <c r="A20" s="5">
        <v>197</v>
      </c>
      <c r="B20">
        <v>16</v>
      </c>
      <c r="C20">
        <v>4</v>
      </c>
      <c r="D20">
        <v>10</v>
      </c>
      <c r="E20">
        <v>10</v>
      </c>
      <c r="F20">
        <v>10</v>
      </c>
      <c r="G20">
        <v>0</v>
      </c>
      <c r="H20">
        <v>6</v>
      </c>
      <c r="I20">
        <v>4</v>
      </c>
      <c r="J20">
        <v>0.8</v>
      </c>
      <c r="K20" s="4">
        <v>6.63057708740234</v>
      </c>
      <c r="L20" s="9">
        <v>2.12068176269531</v>
      </c>
      <c r="M20">
        <v>1.46605491638184</v>
      </c>
      <c r="N20">
        <v>5.87992858886719</v>
      </c>
      <c r="O20">
        <v>5</v>
      </c>
      <c r="P20">
        <v>5</v>
      </c>
      <c r="Q20">
        <v>14</v>
      </c>
      <c r="R20" s="15">
        <v>0.3571</v>
      </c>
      <c r="S20" s="15">
        <f t="shared" si="0"/>
        <v>0.5</v>
      </c>
      <c r="T20">
        <v>2.89409828186035</v>
      </c>
      <c r="U20">
        <v>2.60639953613281</v>
      </c>
      <c r="V20">
        <v>2.51807570457458</v>
      </c>
      <c r="W20" s="11">
        <v>0.0883238315582275</v>
      </c>
      <c r="X20">
        <v>0.376022577285767</v>
      </c>
      <c r="Y20">
        <v>0.376022577285767</v>
      </c>
      <c r="Z20">
        <v>0.5</v>
      </c>
      <c r="AA20">
        <v>0.9</v>
      </c>
      <c r="AB20">
        <v>0.642857142857143</v>
      </c>
      <c r="AC20">
        <v>0.75</v>
      </c>
      <c r="AD20">
        <v>0.1</v>
      </c>
      <c r="AE20">
        <v>0.4</v>
      </c>
    </row>
    <row r="21" customFormat="1" spans="1:31">
      <c r="A21" s="5">
        <v>81</v>
      </c>
      <c r="B21">
        <v>16</v>
      </c>
      <c r="C21">
        <v>4</v>
      </c>
      <c r="D21">
        <v>10</v>
      </c>
      <c r="E21">
        <v>10</v>
      </c>
      <c r="F21">
        <v>10</v>
      </c>
      <c r="G21">
        <v>0</v>
      </c>
      <c r="H21">
        <v>6</v>
      </c>
      <c r="I21">
        <v>4</v>
      </c>
      <c r="J21">
        <v>0.8</v>
      </c>
      <c r="K21" s="4">
        <v>5.22684097290039</v>
      </c>
      <c r="L21" s="9">
        <v>1.39222145080566</v>
      </c>
      <c r="M21">
        <v>1.2137393951416</v>
      </c>
      <c r="N21">
        <v>5.9448299407959</v>
      </c>
      <c r="O21">
        <v>5</v>
      </c>
      <c r="P21">
        <v>5</v>
      </c>
      <c r="Q21">
        <v>13</v>
      </c>
      <c r="R21" s="15">
        <v>0.3846</v>
      </c>
      <c r="S21" s="15">
        <f t="shared" si="0"/>
        <v>0.5</v>
      </c>
      <c r="T21">
        <v>3.06912994384766</v>
      </c>
      <c r="U21">
        <v>2.68255996704102</v>
      </c>
      <c r="V21">
        <v>2.71582293510437</v>
      </c>
      <c r="W21" s="11">
        <v>0.0332629680633545</v>
      </c>
      <c r="X21">
        <v>0.353307008743286</v>
      </c>
      <c r="Y21">
        <v>0.353307008743286</v>
      </c>
      <c r="Z21">
        <v>0.5</v>
      </c>
      <c r="AA21">
        <v>0.8</v>
      </c>
      <c r="AB21">
        <v>0.615384615384615</v>
      </c>
      <c r="AC21">
        <v>0.695652173913043</v>
      </c>
      <c r="AD21">
        <v>0.2</v>
      </c>
      <c r="AE21">
        <v>0.3</v>
      </c>
    </row>
    <row r="22" spans="1:31">
      <c r="A22" s="5">
        <v>127</v>
      </c>
      <c r="B22">
        <v>16</v>
      </c>
      <c r="C22">
        <v>4</v>
      </c>
      <c r="D22">
        <v>10</v>
      </c>
      <c r="E22">
        <v>10</v>
      </c>
      <c r="F22">
        <v>9</v>
      </c>
      <c r="G22">
        <v>1</v>
      </c>
      <c r="H22">
        <v>7</v>
      </c>
      <c r="I22">
        <v>3</v>
      </c>
      <c r="J22">
        <v>0.8</v>
      </c>
      <c r="K22" s="4">
        <v>5.99333190917969</v>
      </c>
      <c r="L22" s="9">
        <v>1.1241512298584</v>
      </c>
      <c r="M22">
        <v>0.726982116699219</v>
      </c>
      <c r="N22">
        <v>5.63208389282227</v>
      </c>
      <c r="O22">
        <v>7</v>
      </c>
      <c r="P22">
        <v>7</v>
      </c>
      <c r="Q22">
        <v>16</v>
      </c>
      <c r="R22" s="15">
        <v>0.4375</v>
      </c>
      <c r="S22" s="15">
        <f t="shared" si="0"/>
        <v>0.7</v>
      </c>
      <c r="T22">
        <v>3.26272201538086</v>
      </c>
      <c r="U22">
        <v>2.90570330619812</v>
      </c>
      <c r="V22">
        <v>2.92646169662476</v>
      </c>
      <c r="W22" s="11">
        <v>0.0207583904266357</v>
      </c>
      <c r="X22">
        <v>0.336260318756104</v>
      </c>
      <c r="Y22">
        <v>0.336260318756104</v>
      </c>
      <c r="Z22">
        <v>0.7</v>
      </c>
      <c r="AA22">
        <v>0.9</v>
      </c>
      <c r="AB22">
        <v>0.5625</v>
      </c>
      <c r="AC22">
        <v>0.692307692307692</v>
      </c>
      <c r="AD22">
        <v>0.1</v>
      </c>
      <c r="AE22">
        <v>0.2</v>
      </c>
    </row>
    <row r="23" spans="1:31">
      <c r="A23" s="5">
        <v>62</v>
      </c>
      <c r="B23">
        <v>17</v>
      </c>
      <c r="C23">
        <v>3</v>
      </c>
      <c r="D23">
        <v>10</v>
      </c>
      <c r="E23">
        <v>10</v>
      </c>
      <c r="F23">
        <v>10</v>
      </c>
      <c r="G23">
        <v>0</v>
      </c>
      <c r="H23">
        <v>7</v>
      </c>
      <c r="I23">
        <v>3</v>
      </c>
      <c r="J23">
        <v>0.85</v>
      </c>
      <c r="K23" s="4">
        <v>6.43674087524414</v>
      </c>
      <c r="L23" s="9">
        <v>2.19828605651856</v>
      </c>
      <c r="M23">
        <v>1.60877799987793</v>
      </c>
      <c r="N23">
        <v>4.08989334106445</v>
      </c>
      <c r="O23">
        <v>4</v>
      </c>
      <c r="P23">
        <v>4</v>
      </c>
      <c r="Q23">
        <v>14</v>
      </c>
      <c r="R23" s="15">
        <v>0.2857</v>
      </c>
      <c r="S23" s="15">
        <f t="shared" si="0"/>
        <v>0.4</v>
      </c>
      <c r="T23">
        <v>3.19769287109375</v>
      </c>
      <c r="U23">
        <v>2.98229598999023</v>
      </c>
      <c r="V23">
        <v>2.81377530097961</v>
      </c>
      <c r="W23" s="11">
        <v>0.16852068901062</v>
      </c>
      <c r="X23">
        <v>0.383917570114136</v>
      </c>
      <c r="Y23">
        <v>0.383917570114136</v>
      </c>
      <c r="Z23">
        <v>0.4</v>
      </c>
      <c r="AA23">
        <v>1</v>
      </c>
      <c r="AB23">
        <v>0.714285714285714</v>
      </c>
      <c r="AC23">
        <v>0.833333333333333</v>
      </c>
      <c r="AD23">
        <v>0</v>
      </c>
      <c r="AE23">
        <v>0.6</v>
      </c>
    </row>
    <row r="24" spans="1:31">
      <c r="A24" s="5">
        <v>108</v>
      </c>
      <c r="B24">
        <v>16</v>
      </c>
      <c r="C24">
        <v>4</v>
      </c>
      <c r="D24">
        <v>10</v>
      </c>
      <c r="E24">
        <v>10</v>
      </c>
      <c r="F24">
        <v>9</v>
      </c>
      <c r="G24">
        <v>1</v>
      </c>
      <c r="H24">
        <v>7</v>
      </c>
      <c r="I24">
        <v>3</v>
      </c>
      <c r="J24">
        <v>0.8</v>
      </c>
      <c r="K24" s="4">
        <v>7.3200740814209</v>
      </c>
      <c r="L24" s="9">
        <v>2.23398208618164</v>
      </c>
      <c r="M24">
        <v>1.72373008728027</v>
      </c>
      <c r="N24">
        <v>5.56501007080078</v>
      </c>
      <c r="O24">
        <v>5</v>
      </c>
      <c r="P24">
        <v>5</v>
      </c>
      <c r="Q24">
        <v>14</v>
      </c>
      <c r="R24" s="15">
        <v>0.3571</v>
      </c>
      <c r="S24" s="15">
        <f t="shared" si="0"/>
        <v>0.5</v>
      </c>
      <c r="T24">
        <v>3.43692398071289</v>
      </c>
      <c r="U24">
        <v>3.13051795959473</v>
      </c>
      <c r="V24">
        <v>3.05516624450684</v>
      </c>
      <c r="W24" s="11">
        <v>0.0753517150878906</v>
      </c>
      <c r="X24">
        <v>0.381757736206055</v>
      </c>
      <c r="Y24">
        <v>0.381757736206055</v>
      </c>
      <c r="Z24">
        <v>0.5</v>
      </c>
      <c r="AA24">
        <v>0.9</v>
      </c>
      <c r="AB24">
        <v>0.642857142857143</v>
      </c>
      <c r="AC24">
        <v>0.75</v>
      </c>
      <c r="AD24">
        <v>0.1</v>
      </c>
      <c r="AE24">
        <v>0.4</v>
      </c>
    </row>
    <row r="25" s="4" customFormat="1" spans="11:31">
      <c r="K25" s="12" t="s">
        <v>29</v>
      </c>
      <c r="L25" s="9">
        <f>AVERAGE(L2:L24)</f>
        <v>1.73143254155698</v>
      </c>
      <c r="W25" s="11">
        <f t="shared" ref="W25:AE25" si="1">AVERAGE(W2:W24)</f>
        <v>0.0822616245435632</v>
      </c>
      <c r="Z25" s="4">
        <f t="shared" si="1"/>
        <v>0.552173913043478</v>
      </c>
      <c r="AA25" s="4">
        <f t="shared" si="1"/>
        <v>0.882608695652174</v>
      </c>
      <c r="AB25" s="4">
        <f t="shared" si="1"/>
        <v>0.631185557013394</v>
      </c>
      <c r="AC25" s="4">
        <f t="shared" si="1"/>
        <v>0.726798291880425</v>
      </c>
      <c r="AD25" s="4">
        <f t="shared" si="1"/>
        <v>0.117391304347826</v>
      </c>
      <c r="AE25" s="4">
        <f t="shared" si="1"/>
        <v>0.330434782608696</v>
      </c>
    </row>
    <row r="26" s="4" customFormat="1" spans="11:31">
      <c r="K26" s="13" t="s">
        <v>30</v>
      </c>
      <c r="L26" s="9">
        <f>MAX(L2:L24)</f>
        <v>3.01742553710937</v>
      </c>
      <c r="W26" s="11">
        <f t="shared" ref="W26:AE26" si="2">MAX(W2:W24)</f>
        <v>0.179900407791138</v>
      </c>
      <c r="Z26" s="4">
        <f t="shared" si="2"/>
        <v>0.9</v>
      </c>
      <c r="AA26" s="4">
        <f t="shared" si="2"/>
        <v>1</v>
      </c>
      <c r="AB26" s="4">
        <f t="shared" si="2"/>
        <v>0.833333333333333</v>
      </c>
      <c r="AC26" s="4">
        <f t="shared" si="2"/>
        <v>0.869565217391304</v>
      </c>
      <c r="AD26" s="4">
        <f t="shared" si="2"/>
        <v>0.5</v>
      </c>
      <c r="AE26" s="4">
        <f t="shared" si="2"/>
        <v>0.7</v>
      </c>
    </row>
    <row r="27" s="4" customFormat="1" spans="12:31">
      <c r="L27" s="9">
        <f>MIN(L2:L24)</f>
        <v>0.614130020141602</v>
      </c>
      <c r="W27" s="11">
        <f t="shared" ref="W27:AE27" si="3">MIN(W2:W24)</f>
        <v>0.0126359462738037</v>
      </c>
      <c r="Z27" s="4">
        <f t="shared" si="3"/>
        <v>0.1</v>
      </c>
      <c r="AA27" s="4">
        <f t="shared" si="3"/>
        <v>0.5</v>
      </c>
      <c r="AB27" s="4">
        <f t="shared" si="3"/>
        <v>0.470588235294118</v>
      </c>
      <c r="AC27" s="4">
        <f t="shared" si="3"/>
        <v>0.592592592592593</v>
      </c>
      <c r="AD27" s="4">
        <f t="shared" si="3"/>
        <v>0</v>
      </c>
      <c r="AE27" s="4">
        <f t="shared" si="3"/>
        <v>-0.1</v>
      </c>
    </row>
    <row r="28" spans="11:23">
      <c r="K28" s="4"/>
      <c r="L28" s="9"/>
      <c r="M28">
        <v>0.194</v>
      </c>
      <c r="W28" s="11"/>
    </row>
    <row r="29" spans="11:23">
      <c r="K29" s="4"/>
      <c r="L29" s="9"/>
      <c r="M29">
        <v>0.129</v>
      </c>
      <c r="W29" s="11"/>
    </row>
    <row r="30" spans="11:23">
      <c r="K30" s="4"/>
      <c r="L30" s="9"/>
      <c r="W30" s="11"/>
    </row>
    <row r="31" spans="11:23">
      <c r="K31" s="4" t="s">
        <v>31</v>
      </c>
      <c r="L31" s="4" t="s">
        <v>32</v>
      </c>
      <c r="N31" t="s">
        <v>98</v>
      </c>
      <c r="O31" t="s">
        <v>99</v>
      </c>
      <c r="R31" s="4" t="s">
        <v>70</v>
      </c>
      <c r="S31" s="4"/>
      <c r="T31" s="4"/>
      <c r="U31" s="4"/>
      <c r="W31" s="11"/>
    </row>
    <row r="32" spans="11:23">
      <c r="K32" s="4"/>
      <c r="L32" s="4"/>
      <c r="R32" s="4">
        <v>0.2</v>
      </c>
      <c r="S32" s="4">
        <v>-160</v>
      </c>
      <c r="T32" s="4">
        <v>640</v>
      </c>
      <c r="U32" s="4">
        <v>32</v>
      </c>
      <c r="W32" s="11"/>
    </row>
    <row r="33" s="1" customFormat="1" spans="11:23">
      <c r="K33" s="14" t="s">
        <v>49</v>
      </c>
      <c r="L33" s="14">
        <f>COUNTIF(L2:L24,"&lt;0.507")-COUNTIF(L2:L24,"&lt;0.378")</f>
        <v>0</v>
      </c>
      <c r="R33" s="4">
        <v>0.4</v>
      </c>
      <c r="S33" s="4">
        <v>-320</v>
      </c>
      <c r="T33" s="4">
        <v>480</v>
      </c>
      <c r="U33" s="4">
        <v>24</v>
      </c>
      <c r="W33" s="14"/>
    </row>
    <row r="34" s="1" customFormat="1" spans="11:23">
      <c r="K34" s="14" t="s">
        <v>50</v>
      </c>
      <c r="L34" s="14">
        <f>COUNTIF(L2:L24,"&lt;0.636")-COUNTIF(L2:L24,"&lt;0.507")</f>
        <v>1</v>
      </c>
      <c r="R34" s="4">
        <v>0.45</v>
      </c>
      <c r="S34" s="4">
        <v>-360</v>
      </c>
      <c r="T34" s="4">
        <v>440</v>
      </c>
      <c r="U34" s="4">
        <v>22</v>
      </c>
      <c r="W34" s="14"/>
    </row>
    <row r="35" s="2" customFormat="1" spans="11:23">
      <c r="K35" s="10" t="s">
        <v>51</v>
      </c>
      <c r="L35" s="10">
        <f>COUNTIF(L2:L24,"&lt;0.765")-COUNTIF(L2:L24,"&lt;0.636")</f>
        <v>6</v>
      </c>
      <c r="R35" s="4">
        <v>0.49</v>
      </c>
      <c r="S35" s="4">
        <v>-392</v>
      </c>
      <c r="T35" s="4">
        <v>408</v>
      </c>
      <c r="U35" s="4">
        <v>20.4</v>
      </c>
      <c r="W35" s="10"/>
    </row>
    <row r="36" s="1" customFormat="1" spans="11:23">
      <c r="K36" s="14" t="s">
        <v>52</v>
      </c>
      <c r="L36" s="14">
        <f>COUNTIF(L2:L24,"&lt;0.894")-COUNTIF(L2:L24,"&lt;0.765")</f>
        <v>0</v>
      </c>
      <c r="S36" s="14">
        <v>-380</v>
      </c>
      <c r="T36" s="14">
        <v>420</v>
      </c>
      <c r="U36" s="14">
        <v>21</v>
      </c>
      <c r="W36" s="14"/>
    </row>
    <row r="37" s="1" customFormat="1" spans="11:23">
      <c r="K37" s="14" t="s">
        <v>53</v>
      </c>
      <c r="L37" s="14">
        <f>COUNTIF(L2:L24,"&lt;1.023")-COUNTIF(L2:L24,"&lt;0.894")</f>
        <v>0</v>
      </c>
      <c r="W37" s="14"/>
    </row>
    <row r="38" s="1" customFormat="1" spans="11:23">
      <c r="K38" s="14" t="s">
        <v>54</v>
      </c>
      <c r="L38" s="14">
        <f>COUNTIF(L2:L24,"&lt;1.152")-COUNTIF(L2:L24,"&lt;1.023")</f>
        <v>1</v>
      </c>
      <c r="W38" s="14"/>
    </row>
    <row r="39" s="1" customFormat="1" spans="11:23">
      <c r="K39" s="14" t="s">
        <v>55</v>
      </c>
      <c r="L39" s="14">
        <f>COUNTIF(L2:L24,"&lt;1.281")-COUNTIF(L2:L24,"&lt;1.152")</f>
        <v>0</v>
      </c>
      <c r="W39" s="14"/>
    </row>
    <row r="40" s="1" customFormat="1" spans="11:23">
      <c r="K40" s="14" t="s">
        <v>56</v>
      </c>
      <c r="L40" s="14">
        <f>COUNTIF(L2:L24,"&lt;1.41")-COUNTIF(L2:L24,"&lt;1.281")</f>
        <v>1</v>
      </c>
      <c r="W40" s="14"/>
    </row>
    <row r="41" s="1" customFormat="1" spans="11:23">
      <c r="K41" s="14" t="s">
        <v>57</v>
      </c>
      <c r="L41" s="14">
        <f>COUNTIF(L2:L24,"&lt;1.539")-COUNTIF(L2:L24,"&lt;1.41")</f>
        <v>0</v>
      </c>
      <c r="M41" s="14">
        <v>2</v>
      </c>
      <c r="W41" s="14"/>
    </row>
    <row r="42" s="1" customFormat="1" spans="11:23">
      <c r="K42" s="14" t="s">
        <v>58</v>
      </c>
      <c r="L42" s="14">
        <f>COUNTIF(L2:L24,"&lt;1.668")-COUNTIF(L2:L24,"&lt;1.539")</f>
        <v>0</v>
      </c>
      <c r="M42" s="14">
        <v>3</v>
      </c>
      <c r="W42" s="14"/>
    </row>
    <row r="43" s="1" customFormat="1" spans="11:23">
      <c r="K43" s="14" t="s">
        <v>59</v>
      </c>
      <c r="L43" s="14">
        <f>COUNTIF(L2:L24,"&lt;1.797")-COUNTIF(L2:L24,"&lt;1.668")</f>
        <v>0</v>
      </c>
      <c r="M43" s="14">
        <v>4</v>
      </c>
      <c r="W43" s="14"/>
    </row>
    <row r="44" s="1" customFormat="1" spans="11:23">
      <c r="K44" s="14" t="s">
        <v>60</v>
      </c>
      <c r="L44" s="14">
        <f>COUNTIF(L2:L24,"&lt;1.926")-COUNTIF(L2:L24,"&lt;1.797")</f>
        <v>0</v>
      </c>
      <c r="M44" s="14">
        <v>7</v>
      </c>
      <c r="W44" s="14"/>
    </row>
    <row r="45" s="1" customFormat="1" spans="11:23">
      <c r="K45" s="14" t="s">
        <v>61</v>
      </c>
      <c r="L45" s="14">
        <f>COUNTIF(L2:L24,"&lt;2.055")-COUNTIF(L2:L24,"&lt;1.926")</f>
        <v>3</v>
      </c>
      <c r="M45" s="14">
        <v>8</v>
      </c>
      <c r="W45" s="14"/>
    </row>
    <row r="46" s="1" customFormat="1" spans="11:23">
      <c r="K46" s="14" t="s">
        <v>62</v>
      </c>
      <c r="L46" s="14">
        <f>COUNTIF(L2:L24,"&lt;2.184")-COUNTIF(L2:L24,"&lt;2.055")</f>
        <v>3</v>
      </c>
      <c r="M46" s="14">
        <v>7</v>
      </c>
      <c r="W46" s="14"/>
    </row>
    <row r="47" s="1" customFormat="1" spans="11:23">
      <c r="K47" s="14" t="s">
        <v>63</v>
      </c>
      <c r="L47" s="14">
        <f>COUNTIF(L2:L24,"&lt;2.313")-COUNTIF(L2:L24,"&lt;2.184")</f>
        <v>3</v>
      </c>
      <c r="M47" s="14">
        <v>4</v>
      </c>
      <c r="W47" s="14"/>
    </row>
    <row r="48" s="1" customFormat="1" spans="11:23">
      <c r="K48" s="14" t="s">
        <v>64</v>
      </c>
      <c r="L48" s="14">
        <f>COUNTIF(L2:L24,"&lt;2.442")-COUNTIF(L2:L24,"&lt;2.313")</f>
        <v>0</v>
      </c>
      <c r="M48" s="14">
        <v>3</v>
      </c>
      <c r="W48" s="14"/>
    </row>
    <row r="49" s="1" customFormat="1" spans="11:13">
      <c r="K49" s="14" t="s">
        <v>65</v>
      </c>
      <c r="L49" s="14">
        <f>COUNTIF(L2:L24,"&lt;2.571")-COUNTIF(L2:L24,"&lt;2.442")</f>
        <v>2</v>
      </c>
      <c r="M49" s="14">
        <v>2</v>
      </c>
    </row>
    <row r="50" s="1" customFormat="1" spans="11:13">
      <c r="K50" s="14" t="s">
        <v>66</v>
      </c>
      <c r="L50" s="14">
        <f>COUNTIF(L2:L24,"&lt;2.7")-COUNTIF(L2:L24,"&lt;2.571")</f>
        <v>1</v>
      </c>
      <c r="M50" s="14"/>
    </row>
    <row r="51" s="1" customFormat="1" spans="11:15">
      <c r="K51" s="14" t="s">
        <v>67</v>
      </c>
      <c r="L51" s="14">
        <f>COUNTIF(L2:L24,"&lt;2.829")-COUNTIF(L2:L24,"&lt;2.7")</f>
        <v>1</v>
      </c>
      <c r="N51" s="1">
        <v>0.378</v>
      </c>
      <c r="O51" s="1">
        <v>3.094</v>
      </c>
    </row>
    <row r="52" s="1" customFormat="1" spans="11:15">
      <c r="K52" s="14" t="s">
        <v>68</v>
      </c>
      <c r="L52" s="14">
        <f>COUNTIF(L2:L24,"&lt;2.958")-COUNTIF(L2:L24,"&lt;2.829")</f>
        <v>0</v>
      </c>
      <c r="N52" s="1">
        <v>21</v>
      </c>
      <c r="O52" s="1">
        <v>0.129</v>
      </c>
    </row>
    <row r="53" s="1" customFormat="1" spans="11:12">
      <c r="K53" s="14" t="s">
        <v>69</v>
      </c>
      <c r="L53" s="14">
        <f>COUNTIF(L2:L24,"&lt;3.087")-COUNTIF(L2:L24,"&lt;2.958")</f>
        <v>1</v>
      </c>
    </row>
    <row r="54" s="1" customFormat="1" spans="14:15">
      <c r="N54" s="1">
        <v>0.954</v>
      </c>
      <c r="O54" s="1">
        <v>0.133</v>
      </c>
    </row>
    <row r="55" s="1" customFormat="1" spans="14:15">
      <c r="N55" s="1">
        <v>1.355</v>
      </c>
      <c r="O55" s="1">
        <v>0.108</v>
      </c>
    </row>
    <row r="56" spans="14:15">
      <c r="N56" s="1">
        <v>1.72</v>
      </c>
      <c r="O56" s="1">
        <v>0.083</v>
      </c>
    </row>
  </sheetData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5"/>
  <sheetViews>
    <sheetView topLeftCell="H4" workbookViewId="0">
      <selection activeCell="R30" sqref="R30:U35"/>
    </sheetView>
  </sheetViews>
  <sheetFormatPr defaultColWidth="8.88888888888889" defaultRowHeight="14.4"/>
  <cols>
    <col min="11" max="12" width="20.7777777777778" customWidth="1"/>
    <col min="13" max="14" width="12.8888888888889"/>
    <col min="20" max="22" width="12.8888888888889"/>
    <col min="23" max="23" width="19.1111111111111" customWidth="1"/>
    <col min="24" max="25" width="12.8888888888889"/>
    <col min="28" max="28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customFormat="1" spans="1:31">
      <c r="A2" s="5">
        <v>163</v>
      </c>
      <c r="B2">
        <v>17</v>
      </c>
      <c r="C2">
        <v>3</v>
      </c>
      <c r="D2">
        <v>10</v>
      </c>
      <c r="E2">
        <v>10</v>
      </c>
      <c r="F2">
        <v>9</v>
      </c>
      <c r="G2">
        <v>1</v>
      </c>
      <c r="H2">
        <v>8</v>
      </c>
      <c r="I2">
        <v>2</v>
      </c>
      <c r="J2">
        <v>0.85</v>
      </c>
      <c r="K2" s="4">
        <v>7.43855476379395</v>
      </c>
      <c r="L2" s="9">
        <v>0.746505737304687</v>
      </c>
      <c r="M2">
        <v>0.477010726928711</v>
      </c>
      <c r="N2">
        <v>7.01756858825684</v>
      </c>
      <c r="O2">
        <v>7</v>
      </c>
      <c r="P2">
        <v>7</v>
      </c>
      <c r="Q2">
        <v>16</v>
      </c>
      <c r="R2" s="15">
        <v>0.4375</v>
      </c>
      <c r="S2" s="15">
        <f t="shared" ref="S2:S10" si="0">O2/E2</f>
        <v>0.7</v>
      </c>
      <c r="T2">
        <v>3.84499168395996</v>
      </c>
      <c r="U2">
        <v>3.44446730613708</v>
      </c>
      <c r="V2">
        <v>3.47289514541626</v>
      </c>
      <c r="W2" s="11">
        <v>0.0284278392791748</v>
      </c>
      <c r="X2">
        <v>0.372096538543701</v>
      </c>
      <c r="Y2">
        <v>0.372096538543701</v>
      </c>
      <c r="Z2">
        <v>0.7</v>
      </c>
      <c r="AA2">
        <v>0.9</v>
      </c>
      <c r="AB2">
        <v>0.5625</v>
      </c>
      <c r="AC2">
        <v>0.692307692307692</v>
      </c>
      <c r="AD2">
        <v>0.1</v>
      </c>
      <c r="AE2">
        <v>0.2</v>
      </c>
    </row>
    <row r="3" s="2" customFormat="1" spans="1:31">
      <c r="A3" s="5">
        <v>233</v>
      </c>
      <c r="B3">
        <v>20</v>
      </c>
      <c r="C3">
        <v>0</v>
      </c>
      <c r="D3">
        <v>10</v>
      </c>
      <c r="E3">
        <v>10</v>
      </c>
      <c r="F3">
        <v>10</v>
      </c>
      <c r="G3">
        <v>0</v>
      </c>
      <c r="H3">
        <v>10</v>
      </c>
      <c r="I3">
        <v>0</v>
      </c>
      <c r="J3">
        <v>1</v>
      </c>
      <c r="K3" s="4">
        <v>9999</v>
      </c>
      <c r="L3" s="9">
        <v>0.672918319702148</v>
      </c>
      <c r="M3">
        <v>9999</v>
      </c>
      <c r="N3">
        <v>9999</v>
      </c>
      <c r="O3">
        <v>9</v>
      </c>
      <c r="P3">
        <v>9</v>
      </c>
      <c r="Q3">
        <v>17</v>
      </c>
      <c r="R3" s="15">
        <v>0.5294</v>
      </c>
      <c r="S3" s="15">
        <f t="shared" si="0"/>
        <v>0.9</v>
      </c>
      <c r="T3">
        <v>4.22455978393555</v>
      </c>
      <c r="U3">
        <v>3.87861633300781</v>
      </c>
      <c r="V3">
        <v>3.86161231994629</v>
      </c>
      <c r="W3" s="11">
        <v>0.0170040130615234</v>
      </c>
      <c r="X3">
        <v>0.362947463989258</v>
      </c>
      <c r="Y3">
        <v>0.362947463989258</v>
      </c>
      <c r="Z3">
        <v>0.9</v>
      </c>
      <c r="AA3">
        <v>0.8</v>
      </c>
      <c r="AB3">
        <v>0.470588235294118</v>
      </c>
      <c r="AC3">
        <v>0.592592592592593</v>
      </c>
      <c r="AD3">
        <v>0.2</v>
      </c>
      <c r="AE3">
        <v>-0.1</v>
      </c>
    </row>
    <row r="4" spans="1:31">
      <c r="A4" s="5">
        <v>128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9.73309898376465</v>
      </c>
      <c r="L4" s="9">
        <v>0.717172622680664</v>
      </c>
      <c r="M4">
        <v>0.580852508544922</v>
      </c>
      <c r="N4">
        <v>8.65452194213867</v>
      </c>
      <c r="O4">
        <v>6</v>
      </c>
      <c r="P4">
        <v>6</v>
      </c>
      <c r="Q4">
        <v>14</v>
      </c>
      <c r="R4" s="15">
        <v>0.4286</v>
      </c>
      <c r="S4" s="15">
        <f t="shared" si="0"/>
        <v>0.6</v>
      </c>
      <c r="T4">
        <v>4.21047019958496</v>
      </c>
      <c r="U4">
        <v>3.87132596969604</v>
      </c>
      <c r="V4">
        <v>3.78663492202759</v>
      </c>
      <c r="W4" s="11">
        <v>0.084691047668457</v>
      </c>
      <c r="X4">
        <v>0.423835277557373</v>
      </c>
      <c r="Y4">
        <v>0.423835277557373</v>
      </c>
      <c r="Z4">
        <v>0.6</v>
      </c>
      <c r="AA4">
        <v>0.8</v>
      </c>
      <c r="AB4">
        <v>0.571428571428571</v>
      </c>
      <c r="AC4">
        <v>0.666666666666667</v>
      </c>
      <c r="AD4">
        <v>0.2</v>
      </c>
      <c r="AE4">
        <v>0.2</v>
      </c>
    </row>
    <row r="5" spans="1:31">
      <c r="A5" s="5">
        <v>175</v>
      </c>
      <c r="B5">
        <v>20</v>
      </c>
      <c r="C5">
        <v>0</v>
      </c>
      <c r="D5">
        <v>10</v>
      </c>
      <c r="E5">
        <v>10</v>
      </c>
      <c r="F5">
        <v>10</v>
      </c>
      <c r="G5">
        <v>0</v>
      </c>
      <c r="H5">
        <v>10</v>
      </c>
      <c r="I5">
        <v>0</v>
      </c>
      <c r="J5">
        <v>1</v>
      </c>
      <c r="K5" s="4">
        <v>9999</v>
      </c>
      <c r="L5" s="9">
        <v>0.729522705078125</v>
      </c>
      <c r="M5">
        <v>9999</v>
      </c>
      <c r="N5">
        <v>9999</v>
      </c>
      <c r="O5">
        <v>9</v>
      </c>
      <c r="P5">
        <v>9</v>
      </c>
      <c r="Q5">
        <v>18</v>
      </c>
      <c r="R5" s="15">
        <v>0.5</v>
      </c>
      <c r="S5" s="15">
        <f t="shared" si="0"/>
        <v>0.9</v>
      </c>
      <c r="T5">
        <v>4.20437049865723</v>
      </c>
      <c r="U5">
        <v>3.89416456222534</v>
      </c>
      <c r="V5">
        <v>3.80965113639831</v>
      </c>
      <c r="W5" s="11">
        <v>0.0845134258270264</v>
      </c>
      <c r="X5">
        <v>0.394719362258911</v>
      </c>
      <c r="Y5">
        <v>0.394719362258911</v>
      </c>
      <c r="Z5">
        <v>0.9</v>
      </c>
      <c r="AA5">
        <v>0.9</v>
      </c>
      <c r="AB5">
        <v>0.5</v>
      </c>
      <c r="AC5">
        <v>0.642857142857143</v>
      </c>
      <c r="AD5">
        <v>0.1</v>
      </c>
      <c r="AE5">
        <v>0</v>
      </c>
    </row>
    <row r="6" spans="1:31">
      <c r="A6" s="18">
        <v>90</v>
      </c>
      <c r="B6" s="1">
        <v>19</v>
      </c>
      <c r="C6" s="1">
        <v>1</v>
      </c>
      <c r="D6" s="1">
        <v>10</v>
      </c>
      <c r="E6" s="1">
        <v>10</v>
      </c>
      <c r="F6" s="1">
        <v>10</v>
      </c>
      <c r="G6" s="1">
        <v>0</v>
      </c>
      <c r="H6" s="1">
        <v>9</v>
      </c>
      <c r="I6" s="1">
        <v>1</v>
      </c>
      <c r="J6" s="1">
        <v>0.95</v>
      </c>
      <c r="K6" s="14">
        <v>10.1075839996338</v>
      </c>
      <c r="L6" s="14">
        <v>0.614130020141602</v>
      </c>
      <c r="M6" s="1">
        <v>0.511381149291992</v>
      </c>
      <c r="N6" s="1">
        <v>9.52082443237305</v>
      </c>
      <c r="O6" s="1">
        <v>8</v>
      </c>
      <c r="P6" s="1">
        <v>8</v>
      </c>
      <c r="Q6" s="1">
        <v>17</v>
      </c>
      <c r="R6" s="19">
        <v>0.4706</v>
      </c>
      <c r="S6" s="19">
        <f t="shared" si="0"/>
        <v>0.8</v>
      </c>
      <c r="T6" s="1">
        <v>4.15169715881348</v>
      </c>
      <c r="U6" s="1">
        <v>3.7891092300415</v>
      </c>
      <c r="V6" s="1">
        <v>3.73117065429687</v>
      </c>
      <c r="W6" s="14">
        <v>0.0579385757446289</v>
      </c>
      <c r="X6" s="1">
        <v>0.420526504516602</v>
      </c>
      <c r="Y6" s="1">
        <v>0.420526504516602</v>
      </c>
      <c r="Z6" s="1">
        <v>0.8</v>
      </c>
      <c r="AA6" s="1">
        <v>0.9</v>
      </c>
      <c r="AB6" s="1">
        <v>0.529411764705882</v>
      </c>
      <c r="AC6" s="1">
        <v>0.666666666666667</v>
      </c>
      <c r="AD6" s="1">
        <v>0.1</v>
      </c>
      <c r="AE6" s="1">
        <v>0.1</v>
      </c>
    </row>
    <row r="7" spans="1:31">
      <c r="A7" s="5">
        <v>210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9.86070442199707</v>
      </c>
      <c r="L7" s="9">
        <v>0.746892929077148</v>
      </c>
      <c r="M7">
        <v>0.638494491577148</v>
      </c>
      <c r="N7">
        <v>9.04244613647461</v>
      </c>
      <c r="O7">
        <v>8</v>
      </c>
      <c r="P7">
        <v>8</v>
      </c>
      <c r="Q7">
        <v>18</v>
      </c>
      <c r="R7" s="15">
        <v>0.4444</v>
      </c>
      <c r="S7" s="15">
        <f t="shared" si="0"/>
        <v>0.8</v>
      </c>
      <c r="T7">
        <v>3.79890632629394</v>
      </c>
      <c r="U7">
        <v>3.4881284236908</v>
      </c>
      <c r="V7">
        <v>3.40635061264038</v>
      </c>
      <c r="W7" s="11">
        <v>0.081777811050415</v>
      </c>
      <c r="X7">
        <v>0.392555713653565</v>
      </c>
      <c r="Y7">
        <v>0.392555713653565</v>
      </c>
      <c r="Z7">
        <v>0.8</v>
      </c>
      <c r="AA7">
        <v>1</v>
      </c>
      <c r="AB7">
        <v>0.555555555555556</v>
      </c>
      <c r="AC7">
        <v>0.714285714285714</v>
      </c>
      <c r="AD7">
        <v>0</v>
      </c>
      <c r="AE7">
        <v>0.2</v>
      </c>
    </row>
    <row r="8" s="2" customFormat="1" spans="1:31">
      <c r="A8" s="6">
        <v>49</v>
      </c>
      <c r="B8" s="2">
        <v>19</v>
      </c>
      <c r="C8" s="2">
        <v>1</v>
      </c>
      <c r="D8" s="2">
        <v>10</v>
      </c>
      <c r="E8" s="2">
        <v>10</v>
      </c>
      <c r="F8" s="2">
        <v>10</v>
      </c>
      <c r="G8" s="2">
        <v>0</v>
      </c>
      <c r="H8" s="2">
        <v>9</v>
      </c>
      <c r="I8" s="2">
        <v>1</v>
      </c>
      <c r="J8" s="2">
        <v>0.95</v>
      </c>
      <c r="K8" s="10">
        <v>10.185977935791</v>
      </c>
      <c r="L8" s="10">
        <v>0.695898056030273</v>
      </c>
      <c r="M8" s="2">
        <v>0.55952262878418</v>
      </c>
      <c r="N8" s="2">
        <v>9.18076133728027</v>
      </c>
      <c r="O8" s="2">
        <v>7</v>
      </c>
      <c r="P8" s="2">
        <v>7</v>
      </c>
      <c r="Q8" s="2">
        <v>17</v>
      </c>
      <c r="R8" s="16">
        <v>0.4118</v>
      </c>
      <c r="S8" s="16">
        <f t="shared" si="0"/>
        <v>0.7</v>
      </c>
      <c r="T8" s="2">
        <v>4.50112533569336</v>
      </c>
      <c r="U8" s="2">
        <v>4.1234827041626</v>
      </c>
      <c r="V8" s="2">
        <v>4.04776477813721</v>
      </c>
      <c r="W8" s="10">
        <v>0.0757179260253906</v>
      </c>
      <c r="X8" s="2">
        <v>0.453360557556152</v>
      </c>
      <c r="Y8" s="2">
        <v>0.453360557556152</v>
      </c>
      <c r="Z8" s="2">
        <v>0.7</v>
      </c>
      <c r="AA8" s="2">
        <v>1</v>
      </c>
      <c r="AB8" s="2">
        <v>0.588235294117647</v>
      </c>
      <c r="AC8" s="2">
        <v>0.740740740740741</v>
      </c>
      <c r="AD8" s="2">
        <v>0</v>
      </c>
      <c r="AE8" s="2">
        <v>0.3</v>
      </c>
    </row>
    <row r="9" s="3" customFormat="1" spans="1:31">
      <c r="A9" s="7">
        <v>0</v>
      </c>
      <c r="B9" s="3">
        <v>15</v>
      </c>
      <c r="C9" s="3">
        <v>5</v>
      </c>
      <c r="D9" s="3">
        <v>10</v>
      </c>
      <c r="E9" s="3">
        <v>10</v>
      </c>
      <c r="F9" s="3">
        <v>10</v>
      </c>
      <c r="G9" s="3">
        <v>0</v>
      </c>
      <c r="H9" s="3">
        <v>5</v>
      </c>
      <c r="I9" s="3">
        <v>5</v>
      </c>
      <c r="J9" s="3">
        <v>0.75</v>
      </c>
      <c r="K9" s="11">
        <v>5.3276195526123</v>
      </c>
      <c r="L9" s="11">
        <v>2.51959800720215</v>
      </c>
      <c r="M9" s="3">
        <v>2.0445671081543</v>
      </c>
      <c r="N9" s="3">
        <v>4.66598129272461</v>
      </c>
      <c r="O9" s="3">
        <v>5</v>
      </c>
      <c r="P9" s="3">
        <v>5</v>
      </c>
      <c r="Q9" s="3">
        <v>15</v>
      </c>
      <c r="R9" s="17">
        <v>0.3333</v>
      </c>
      <c r="S9" s="17">
        <f t="shared" si="0"/>
        <v>0.5</v>
      </c>
      <c r="T9" s="3">
        <v>2.39527320861816</v>
      </c>
      <c r="U9" s="3">
        <v>2.14884233474731</v>
      </c>
      <c r="V9" s="3">
        <v>2.07234907150269</v>
      </c>
      <c r="W9" s="11">
        <v>0.0764932632446289</v>
      </c>
      <c r="X9" s="3">
        <v>0.322924137115479</v>
      </c>
      <c r="Y9" s="3">
        <v>0.322924137115479</v>
      </c>
      <c r="Z9" s="3">
        <v>0.5</v>
      </c>
      <c r="AA9" s="3">
        <v>1</v>
      </c>
      <c r="AB9" s="3">
        <v>0.666666666666667</v>
      </c>
      <c r="AC9" s="3">
        <v>0.8</v>
      </c>
      <c r="AD9" s="3">
        <v>0</v>
      </c>
      <c r="AE9" s="3">
        <v>0.5</v>
      </c>
    </row>
    <row r="10" spans="1:31">
      <c r="A10" s="5">
        <v>118</v>
      </c>
      <c r="B10">
        <v>13</v>
      </c>
      <c r="C10">
        <v>7</v>
      </c>
      <c r="D10">
        <v>10</v>
      </c>
      <c r="E10">
        <v>10</v>
      </c>
      <c r="F10">
        <v>9</v>
      </c>
      <c r="G10">
        <v>1</v>
      </c>
      <c r="H10">
        <v>4</v>
      </c>
      <c r="I10">
        <v>6</v>
      </c>
      <c r="J10">
        <v>0.65</v>
      </c>
      <c r="K10" s="4">
        <v>4.69274139404297</v>
      </c>
      <c r="L10" s="9">
        <v>2.24993515014648</v>
      </c>
      <c r="M10">
        <v>1.34408950805664</v>
      </c>
      <c r="N10">
        <v>4.5972785949707</v>
      </c>
      <c r="O10">
        <v>1</v>
      </c>
      <c r="P10">
        <v>1</v>
      </c>
      <c r="Q10">
        <v>6</v>
      </c>
      <c r="R10" s="15">
        <v>0.1667</v>
      </c>
      <c r="S10" s="15">
        <f t="shared" si="0"/>
        <v>0.1</v>
      </c>
      <c r="T10">
        <v>2.32436370849609</v>
      </c>
      <c r="U10">
        <v>2.08884620666504</v>
      </c>
      <c r="V10">
        <v>2.07621026039123</v>
      </c>
      <c r="W10" s="11">
        <v>0.0126359462738037</v>
      </c>
      <c r="X10">
        <v>0.248153448104858</v>
      </c>
      <c r="Y10">
        <v>0.248153448104858</v>
      </c>
      <c r="Z10">
        <v>0.1</v>
      </c>
      <c r="AA10">
        <v>0.5</v>
      </c>
      <c r="AB10">
        <v>0.833333333333333</v>
      </c>
      <c r="AC10">
        <v>0.625</v>
      </c>
      <c r="AD10">
        <v>0.5</v>
      </c>
      <c r="AE10">
        <v>0.4</v>
      </c>
    </row>
    <row r="11" spans="1:31">
      <c r="A11" s="5">
        <v>114</v>
      </c>
      <c r="B11">
        <v>16</v>
      </c>
      <c r="C11">
        <v>4</v>
      </c>
      <c r="D11">
        <v>10</v>
      </c>
      <c r="E11">
        <v>10</v>
      </c>
      <c r="F11">
        <v>9</v>
      </c>
      <c r="G11">
        <v>1</v>
      </c>
      <c r="H11">
        <v>7</v>
      </c>
      <c r="I11">
        <v>3</v>
      </c>
      <c r="J11">
        <v>0.8</v>
      </c>
      <c r="K11" s="4">
        <v>8.22604179382324</v>
      </c>
      <c r="L11" s="9">
        <v>1.97331619262695</v>
      </c>
      <c r="M11">
        <v>1.27695655822754</v>
      </c>
      <c r="N11">
        <v>6.61124801635742</v>
      </c>
      <c r="O11">
        <v>5</v>
      </c>
      <c r="P11">
        <v>5</v>
      </c>
      <c r="Q11">
        <v>14</v>
      </c>
      <c r="R11" s="15">
        <v>0.3571</v>
      </c>
      <c r="S11" s="15">
        <f t="shared" ref="S11:S23" si="1">O11/E11</f>
        <v>0.5</v>
      </c>
      <c r="T11">
        <v>3.45174598693848</v>
      </c>
      <c r="U11">
        <v>3.08734536170959</v>
      </c>
      <c r="V11">
        <v>3.05312347412109</v>
      </c>
      <c r="W11" s="11">
        <v>0.034221887588501</v>
      </c>
      <c r="X11">
        <v>0.398622512817383</v>
      </c>
      <c r="Y11">
        <v>0.398622512817383</v>
      </c>
      <c r="Z11">
        <v>0.5</v>
      </c>
      <c r="AA11">
        <v>0.9</v>
      </c>
      <c r="AB11">
        <v>0.642857142857143</v>
      </c>
      <c r="AC11">
        <v>0.75</v>
      </c>
      <c r="AD11">
        <v>0.1</v>
      </c>
      <c r="AE11">
        <v>0.4</v>
      </c>
    </row>
    <row r="12" spans="1:31">
      <c r="A12" s="5">
        <v>218</v>
      </c>
      <c r="B12">
        <v>14</v>
      </c>
      <c r="C12">
        <v>6</v>
      </c>
      <c r="D12">
        <v>10</v>
      </c>
      <c r="E12">
        <v>10</v>
      </c>
      <c r="F12">
        <v>10</v>
      </c>
      <c r="G12">
        <v>0</v>
      </c>
      <c r="H12">
        <v>4</v>
      </c>
      <c r="I12">
        <v>6</v>
      </c>
      <c r="J12">
        <v>0.7</v>
      </c>
      <c r="K12" s="4">
        <v>5.94465255737305</v>
      </c>
      <c r="L12" s="9">
        <v>3.01742553710937</v>
      </c>
      <c r="M12">
        <v>1.45475387573242</v>
      </c>
      <c r="N12">
        <v>4.71360969543457</v>
      </c>
      <c r="O12">
        <v>2</v>
      </c>
      <c r="P12">
        <v>2</v>
      </c>
      <c r="Q12">
        <v>10</v>
      </c>
      <c r="R12" s="15">
        <v>0.2</v>
      </c>
      <c r="S12" s="15">
        <f t="shared" si="1"/>
        <v>0.2</v>
      </c>
      <c r="T12">
        <v>2.68185234069824</v>
      </c>
      <c r="U12">
        <v>2.38678312301636</v>
      </c>
      <c r="V12">
        <v>2.26810193061829</v>
      </c>
      <c r="W12" s="11">
        <v>0.118681192398071</v>
      </c>
      <c r="X12">
        <v>0.413750410079956</v>
      </c>
      <c r="Y12">
        <v>0.413750410079956</v>
      </c>
      <c r="Z12">
        <v>0.2</v>
      </c>
      <c r="AA12">
        <v>0.8</v>
      </c>
      <c r="AB12">
        <v>0.8</v>
      </c>
      <c r="AC12">
        <v>0.8</v>
      </c>
      <c r="AD12">
        <v>0.2</v>
      </c>
      <c r="AE12">
        <v>0.6</v>
      </c>
    </row>
    <row r="13" spans="1:31">
      <c r="A13" s="5">
        <v>99</v>
      </c>
      <c r="B13">
        <v>17</v>
      </c>
      <c r="C13">
        <v>3</v>
      </c>
      <c r="D13">
        <v>10</v>
      </c>
      <c r="E13">
        <v>10</v>
      </c>
      <c r="F13">
        <v>10</v>
      </c>
      <c r="G13">
        <v>0</v>
      </c>
      <c r="H13">
        <v>7</v>
      </c>
      <c r="I13">
        <v>3</v>
      </c>
      <c r="J13">
        <v>0.85</v>
      </c>
      <c r="K13" s="4">
        <v>7.71062469482422</v>
      </c>
      <c r="L13" s="9">
        <v>2.03985214233398</v>
      </c>
      <c r="M13">
        <v>1.37749862670898</v>
      </c>
      <c r="N13">
        <v>5.89325523376465</v>
      </c>
      <c r="O13">
        <v>5</v>
      </c>
      <c r="P13">
        <v>5</v>
      </c>
      <c r="Q13">
        <v>14</v>
      </c>
      <c r="R13" s="15">
        <v>0.3571</v>
      </c>
      <c r="S13" s="15">
        <f t="shared" si="1"/>
        <v>0.5</v>
      </c>
      <c r="T13">
        <v>3.28007507324219</v>
      </c>
      <c r="U13">
        <v>3.01269316673279</v>
      </c>
      <c r="V13">
        <v>2.85604023933411</v>
      </c>
      <c r="W13" s="11">
        <v>0.156652927398682</v>
      </c>
      <c r="X13">
        <v>0.424034833908081</v>
      </c>
      <c r="Y13">
        <v>0.424034833908081</v>
      </c>
      <c r="Z13">
        <v>0.5</v>
      </c>
      <c r="AA13">
        <v>0.9</v>
      </c>
      <c r="AB13">
        <v>0.642857142857143</v>
      </c>
      <c r="AC13">
        <v>0.75</v>
      </c>
      <c r="AD13">
        <v>0.1</v>
      </c>
      <c r="AE13">
        <v>0.4</v>
      </c>
    </row>
    <row r="14" customFormat="1" spans="1:31">
      <c r="A14" s="5">
        <v>189</v>
      </c>
      <c r="B14">
        <v>15</v>
      </c>
      <c r="C14">
        <v>5</v>
      </c>
      <c r="D14">
        <v>10</v>
      </c>
      <c r="E14">
        <v>10</v>
      </c>
      <c r="F14">
        <v>10</v>
      </c>
      <c r="G14">
        <v>0</v>
      </c>
      <c r="H14">
        <v>5</v>
      </c>
      <c r="I14">
        <v>5</v>
      </c>
      <c r="J14">
        <v>0.75</v>
      </c>
      <c r="K14" s="4">
        <v>6.65986824035645</v>
      </c>
      <c r="L14" s="9">
        <v>2.6420726776123</v>
      </c>
      <c r="M14">
        <v>1.22283172607422</v>
      </c>
      <c r="N14">
        <v>5.19709968566895</v>
      </c>
      <c r="O14">
        <v>3</v>
      </c>
      <c r="P14">
        <v>3</v>
      </c>
      <c r="Q14">
        <v>12</v>
      </c>
      <c r="R14" s="15">
        <v>0.25</v>
      </c>
      <c r="S14" s="15">
        <f t="shared" si="1"/>
        <v>0.3</v>
      </c>
      <c r="T14">
        <v>3.34237670898437</v>
      </c>
      <c r="U14">
        <v>2.99701118469238</v>
      </c>
      <c r="V14">
        <v>2.87053036689758</v>
      </c>
      <c r="W14" s="11">
        <v>0.1264808177948</v>
      </c>
      <c r="X14">
        <v>0.471846342086792</v>
      </c>
      <c r="Y14">
        <v>0.471846342086792</v>
      </c>
      <c r="Z14">
        <v>0.3</v>
      </c>
      <c r="AA14">
        <v>0.9</v>
      </c>
      <c r="AB14">
        <v>0.75</v>
      </c>
      <c r="AC14">
        <v>0.818181818181818</v>
      </c>
      <c r="AD14">
        <v>0.1</v>
      </c>
      <c r="AE14">
        <v>0.6</v>
      </c>
    </row>
    <row r="15" spans="1:31">
      <c r="A15" s="5">
        <v>19</v>
      </c>
      <c r="B15">
        <v>16</v>
      </c>
      <c r="C15">
        <v>4</v>
      </c>
      <c r="D15">
        <v>10</v>
      </c>
      <c r="E15">
        <v>10</v>
      </c>
      <c r="F15">
        <v>8</v>
      </c>
      <c r="G15">
        <v>2</v>
      </c>
      <c r="H15">
        <v>8</v>
      </c>
      <c r="I15">
        <v>2</v>
      </c>
      <c r="J15">
        <v>0.8</v>
      </c>
      <c r="K15" s="4">
        <v>7.57284927368164</v>
      </c>
      <c r="L15" s="9">
        <v>2.06085205078125</v>
      </c>
      <c r="M15">
        <v>1.82548141479492</v>
      </c>
      <c r="N15">
        <v>5.71315765380859</v>
      </c>
      <c r="O15">
        <v>6</v>
      </c>
      <c r="P15">
        <v>6</v>
      </c>
      <c r="Q15">
        <v>14</v>
      </c>
      <c r="R15" s="15">
        <v>0.4286</v>
      </c>
      <c r="S15" s="15">
        <f t="shared" si="1"/>
        <v>0.6</v>
      </c>
      <c r="T15">
        <v>2.96800994873047</v>
      </c>
      <c r="U15">
        <v>2.70471739768982</v>
      </c>
      <c r="V15">
        <v>2.66504859924316</v>
      </c>
      <c r="W15" s="11">
        <v>0.0396687984466553</v>
      </c>
      <c r="X15">
        <v>0.302961349487305</v>
      </c>
      <c r="Y15">
        <v>0.302961349487305</v>
      </c>
      <c r="Z15">
        <v>0.6</v>
      </c>
      <c r="AA15">
        <v>0.8</v>
      </c>
      <c r="AB15">
        <v>0.571428571428571</v>
      </c>
      <c r="AC15">
        <v>0.666666666666667</v>
      </c>
      <c r="AD15">
        <v>0.2</v>
      </c>
      <c r="AE15">
        <v>0.2</v>
      </c>
    </row>
    <row r="16" spans="1:31">
      <c r="A16" s="5">
        <v>153</v>
      </c>
      <c r="B16">
        <v>20</v>
      </c>
      <c r="C16">
        <v>0</v>
      </c>
      <c r="D16">
        <v>10</v>
      </c>
      <c r="E16">
        <v>10</v>
      </c>
      <c r="F16">
        <v>10</v>
      </c>
      <c r="G16">
        <v>0</v>
      </c>
      <c r="H16">
        <v>10</v>
      </c>
      <c r="I16">
        <v>0</v>
      </c>
      <c r="J16">
        <v>1</v>
      </c>
      <c r="K16" s="4">
        <v>9999</v>
      </c>
      <c r="L16" s="9">
        <v>2.47640419006348</v>
      </c>
      <c r="M16">
        <v>9999</v>
      </c>
      <c r="N16">
        <v>9999</v>
      </c>
      <c r="O16">
        <v>9</v>
      </c>
      <c r="P16">
        <v>9</v>
      </c>
      <c r="Q16">
        <v>19</v>
      </c>
      <c r="R16" s="15">
        <v>0.4737</v>
      </c>
      <c r="S16" s="15">
        <f t="shared" si="1"/>
        <v>0.9</v>
      </c>
      <c r="T16">
        <v>4.06075286865234</v>
      </c>
      <c r="U16">
        <v>3.81338047981262</v>
      </c>
      <c r="V16">
        <v>3.63348007202148</v>
      </c>
      <c r="W16" s="11">
        <v>0.179900407791138</v>
      </c>
      <c r="X16">
        <v>0.427272796630859</v>
      </c>
      <c r="Y16">
        <v>0.427272796630859</v>
      </c>
      <c r="Z16">
        <v>0.9</v>
      </c>
      <c r="AA16">
        <v>1</v>
      </c>
      <c r="AB16">
        <v>0.526315789473684</v>
      </c>
      <c r="AC16">
        <v>0.689655172413793</v>
      </c>
      <c r="AD16">
        <v>0</v>
      </c>
      <c r="AE16">
        <v>0.1</v>
      </c>
    </row>
    <row r="17" spans="1:31">
      <c r="A17" s="5">
        <v>116</v>
      </c>
      <c r="B17">
        <v>17</v>
      </c>
      <c r="C17">
        <v>3</v>
      </c>
      <c r="D17">
        <v>10</v>
      </c>
      <c r="E17">
        <v>10</v>
      </c>
      <c r="F17">
        <v>10</v>
      </c>
      <c r="G17">
        <v>0</v>
      </c>
      <c r="H17">
        <v>7</v>
      </c>
      <c r="I17">
        <v>3</v>
      </c>
      <c r="J17">
        <v>0.85</v>
      </c>
      <c r="K17" s="4">
        <v>6.92535781860352</v>
      </c>
      <c r="L17" s="9">
        <v>2.09585952758789</v>
      </c>
      <c r="M17">
        <v>1.63667106628418</v>
      </c>
      <c r="N17">
        <v>5.36865234375</v>
      </c>
      <c r="O17">
        <v>4</v>
      </c>
      <c r="P17">
        <v>4</v>
      </c>
      <c r="Q17">
        <v>13</v>
      </c>
      <c r="R17" s="15">
        <v>0.3077</v>
      </c>
      <c r="S17" s="15">
        <f t="shared" si="1"/>
        <v>0.4</v>
      </c>
      <c r="T17">
        <v>3.02155685424805</v>
      </c>
      <c r="U17">
        <v>2.7689311504364</v>
      </c>
      <c r="V17">
        <v>2.62383770942688</v>
      </c>
      <c r="W17" s="11">
        <v>0.145093441009522</v>
      </c>
      <c r="X17">
        <v>0.397719144821167</v>
      </c>
      <c r="Y17">
        <v>0.397719144821167</v>
      </c>
      <c r="Z17">
        <v>0.4</v>
      </c>
      <c r="AA17">
        <v>0.9</v>
      </c>
      <c r="AB17">
        <v>0.692307692307692</v>
      </c>
      <c r="AC17">
        <v>0.782608695652174</v>
      </c>
      <c r="AD17">
        <v>0.1</v>
      </c>
      <c r="AE17">
        <v>0.5</v>
      </c>
    </row>
    <row r="18" s="3" customFormat="1" spans="1:31">
      <c r="A18" s="7">
        <v>194</v>
      </c>
      <c r="B18" s="3">
        <v>15</v>
      </c>
      <c r="C18" s="3">
        <v>5</v>
      </c>
      <c r="D18" s="3">
        <v>10</v>
      </c>
      <c r="E18" s="3">
        <v>10</v>
      </c>
      <c r="F18" s="3">
        <v>10</v>
      </c>
      <c r="G18" s="3">
        <v>0</v>
      </c>
      <c r="H18" s="3">
        <v>5</v>
      </c>
      <c r="I18" s="3">
        <v>5</v>
      </c>
      <c r="J18" s="3">
        <v>0.75</v>
      </c>
      <c r="K18" s="11">
        <v>6.15128707885742</v>
      </c>
      <c r="L18" s="11">
        <v>2.78922080993652</v>
      </c>
      <c r="M18" s="3">
        <v>1.56164932250977</v>
      </c>
      <c r="N18" s="3">
        <v>4.26898956298828</v>
      </c>
      <c r="O18" s="3">
        <v>3</v>
      </c>
      <c r="P18" s="3">
        <v>3</v>
      </c>
      <c r="Q18" s="3">
        <v>13</v>
      </c>
      <c r="R18" s="17">
        <v>0.2308</v>
      </c>
      <c r="S18" s="17">
        <f t="shared" si="1"/>
        <v>0.3</v>
      </c>
      <c r="T18" s="3">
        <v>3.12369155883789</v>
      </c>
      <c r="U18" s="3">
        <v>2.84144401550293</v>
      </c>
      <c r="V18" s="3">
        <v>2.69109582901001</v>
      </c>
      <c r="W18" s="11">
        <v>0.15034818649292</v>
      </c>
      <c r="X18" s="3">
        <v>0.432595729827881</v>
      </c>
      <c r="Y18" s="3">
        <v>0.432595729827881</v>
      </c>
      <c r="Z18" s="3">
        <v>0.3</v>
      </c>
      <c r="AA18" s="3">
        <v>1</v>
      </c>
      <c r="AB18" s="3">
        <v>0.769230769230769</v>
      </c>
      <c r="AC18" s="3">
        <v>0.869565217391304</v>
      </c>
      <c r="AD18" s="3">
        <v>0</v>
      </c>
      <c r="AE18" s="3">
        <v>0.7</v>
      </c>
    </row>
    <row r="19" spans="1:31">
      <c r="A19" s="5">
        <v>197</v>
      </c>
      <c r="B19">
        <v>16</v>
      </c>
      <c r="C19">
        <v>4</v>
      </c>
      <c r="D19">
        <v>10</v>
      </c>
      <c r="E19">
        <v>10</v>
      </c>
      <c r="F19">
        <v>10</v>
      </c>
      <c r="G19">
        <v>0</v>
      </c>
      <c r="H19">
        <v>6</v>
      </c>
      <c r="I19">
        <v>4</v>
      </c>
      <c r="J19">
        <v>0.8</v>
      </c>
      <c r="K19" s="4">
        <v>6.63057708740234</v>
      </c>
      <c r="L19" s="9">
        <v>2.12068176269531</v>
      </c>
      <c r="M19">
        <v>1.46605491638184</v>
      </c>
      <c r="N19">
        <v>5.87992858886719</v>
      </c>
      <c r="O19">
        <v>5</v>
      </c>
      <c r="P19">
        <v>5</v>
      </c>
      <c r="Q19">
        <v>14</v>
      </c>
      <c r="R19" s="15">
        <v>0.3571</v>
      </c>
      <c r="S19" s="15">
        <f t="shared" si="1"/>
        <v>0.5</v>
      </c>
      <c r="T19">
        <v>2.89409828186035</v>
      </c>
      <c r="U19">
        <v>2.60639953613281</v>
      </c>
      <c r="V19">
        <v>2.51807570457458</v>
      </c>
      <c r="W19" s="11">
        <v>0.0883238315582275</v>
      </c>
      <c r="X19">
        <v>0.376022577285767</v>
      </c>
      <c r="Y19">
        <v>0.376022577285767</v>
      </c>
      <c r="Z19">
        <v>0.5</v>
      </c>
      <c r="AA19">
        <v>0.9</v>
      </c>
      <c r="AB19">
        <v>0.642857142857143</v>
      </c>
      <c r="AC19">
        <v>0.75</v>
      </c>
      <c r="AD19">
        <v>0.1</v>
      </c>
      <c r="AE19">
        <v>0.4</v>
      </c>
    </row>
    <row r="20" customFormat="1" spans="1:31">
      <c r="A20" s="5">
        <v>81</v>
      </c>
      <c r="B20">
        <v>16</v>
      </c>
      <c r="C20">
        <v>4</v>
      </c>
      <c r="D20">
        <v>10</v>
      </c>
      <c r="E20">
        <v>10</v>
      </c>
      <c r="F20">
        <v>10</v>
      </c>
      <c r="G20">
        <v>0</v>
      </c>
      <c r="H20">
        <v>6</v>
      </c>
      <c r="I20">
        <v>4</v>
      </c>
      <c r="J20">
        <v>0.8</v>
      </c>
      <c r="K20" s="4">
        <v>5.22684097290039</v>
      </c>
      <c r="L20" s="9">
        <v>1.39222145080566</v>
      </c>
      <c r="M20">
        <v>1.2137393951416</v>
      </c>
      <c r="N20">
        <v>5.9448299407959</v>
      </c>
      <c r="O20">
        <v>5</v>
      </c>
      <c r="P20">
        <v>5</v>
      </c>
      <c r="Q20">
        <v>13</v>
      </c>
      <c r="R20" s="15">
        <v>0.3846</v>
      </c>
      <c r="S20" s="15">
        <f t="shared" si="1"/>
        <v>0.5</v>
      </c>
      <c r="T20">
        <v>3.06912994384766</v>
      </c>
      <c r="U20">
        <v>2.68255996704102</v>
      </c>
      <c r="V20">
        <v>2.71582293510437</v>
      </c>
      <c r="W20" s="11">
        <v>0.0332629680633545</v>
      </c>
      <c r="X20">
        <v>0.353307008743286</v>
      </c>
      <c r="Y20">
        <v>0.353307008743286</v>
      </c>
      <c r="Z20">
        <v>0.5</v>
      </c>
      <c r="AA20">
        <v>0.8</v>
      </c>
      <c r="AB20">
        <v>0.615384615384615</v>
      </c>
      <c r="AC20">
        <v>0.695652173913043</v>
      </c>
      <c r="AD20">
        <v>0.2</v>
      </c>
      <c r="AE20">
        <v>0.3</v>
      </c>
    </row>
    <row r="21" spans="1:31">
      <c r="A21" s="5">
        <v>127</v>
      </c>
      <c r="B21">
        <v>16</v>
      </c>
      <c r="C21">
        <v>4</v>
      </c>
      <c r="D21">
        <v>10</v>
      </c>
      <c r="E21">
        <v>10</v>
      </c>
      <c r="F21">
        <v>9</v>
      </c>
      <c r="G21">
        <v>1</v>
      </c>
      <c r="H21">
        <v>7</v>
      </c>
      <c r="I21">
        <v>3</v>
      </c>
      <c r="J21">
        <v>0.8</v>
      </c>
      <c r="K21" s="4">
        <v>5.99333190917969</v>
      </c>
      <c r="L21" s="9">
        <v>1.1241512298584</v>
      </c>
      <c r="M21">
        <v>0.726982116699219</v>
      </c>
      <c r="N21">
        <v>5.63208389282227</v>
      </c>
      <c r="O21">
        <v>7</v>
      </c>
      <c r="P21">
        <v>7</v>
      </c>
      <c r="Q21">
        <v>16</v>
      </c>
      <c r="R21" s="15">
        <v>0.4375</v>
      </c>
      <c r="S21" s="15">
        <f t="shared" si="1"/>
        <v>0.7</v>
      </c>
      <c r="T21">
        <v>3.26272201538086</v>
      </c>
      <c r="U21">
        <v>2.90570330619812</v>
      </c>
      <c r="V21">
        <v>2.92646169662476</v>
      </c>
      <c r="W21" s="11">
        <v>0.0207583904266357</v>
      </c>
      <c r="X21">
        <v>0.336260318756104</v>
      </c>
      <c r="Y21">
        <v>0.336260318756104</v>
      </c>
      <c r="Z21">
        <v>0.7</v>
      </c>
      <c r="AA21">
        <v>0.9</v>
      </c>
      <c r="AB21">
        <v>0.5625</v>
      </c>
      <c r="AC21">
        <v>0.692307692307692</v>
      </c>
      <c r="AD21">
        <v>0.1</v>
      </c>
      <c r="AE21">
        <v>0.2</v>
      </c>
    </row>
    <row r="22" spans="1:31">
      <c r="A22" s="5">
        <v>62</v>
      </c>
      <c r="B22">
        <v>17</v>
      </c>
      <c r="C22">
        <v>3</v>
      </c>
      <c r="D22">
        <v>10</v>
      </c>
      <c r="E22">
        <v>10</v>
      </c>
      <c r="F22">
        <v>10</v>
      </c>
      <c r="G22">
        <v>0</v>
      </c>
      <c r="H22">
        <v>7</v>
      </c>
      <c r="I22">
        <v>3</v>
      </c>
      <c r="J22">
        <v>0.85</v>
      </c>
      <c r="K22" s="4">
        <v>6.43674087524414</v>
      </c>
      <c r="L22" s="9">
        <v>2.19828605651856</v>
      </c>
      <c r="M22">
        <v>1.60877799987793</v>
      </c>
      <c r="N22">
        <v>4.08989334106445</v>
      </c>
      <c r="O22">
        <v>4</v>
      </c>
      <c r="P22">
        <v>4</v>
      </c>
      <c r="Q22">
        <v>14</v>
      </c>
      <c r="R22" s="15">
        <v>0.2857</v>
      </c>
      <c r="S22" s="15">
        <f t="shared" si="1"/>
        <v>0.4</v>
      </c>
      <c r="T22">
        <v>3.19769287109375</v>
      </c>
      <c r="U22">
        <v>2.98229598999023</v>
      </c>
      <c r="V22">
        <v>2.81377530097961</v>
      </c>
      <c r="W22" s="11">
        <v>0.16852068901062</v>
      </c>
      <c r="X22">
        <v>0.383917570114136</v>
      </c>
      <c r="Y22">
        <v>0.383917570114136</v>
      </c>
      <c r="Z22">
        <v>0.4</v>
      </c>
      <c r="AA22">
        <v>1</v>
      </c>
      <c r="AB22">
        <v>0.714285714285714</v>
      </c>
      <c r="AC22">
        <v>0.833333333333333</v>
      </c>
      <c r="AD22">
        <v>0</v>
      </c>
      <c r="AE22">
        <v>0.6</v>
      </c>
    </row>
    <row r="23" spans="1:31">
      <c r="A23" s="5">
        <v>108</v>
      </c>
      <c r="B23">
        <v>16</v>
      </c>
      <c r="C23">
        <v>4</v>
      </c>
      <c r="D23">
        <v>10</v>
      </c>
      <c r="E23">
        <v>10</v>
      </c>
      <c r="F23">
        <v>9</v>
      </c>
      <c r="G23">
        <v>1</v>
      </c>
      <c r="H23">
        <v>7</v>
      </c>
      <c r="I23">
        <v>3</v>
      </c>
      <c r="J23">
        <v>0.8</v>
      </c>
      <c r="K23" s="4">
        <v>7.3200740814209</v>
      </c>
      <c r="L23" s="9">
        <v>2.23398208618164</v>
      </c>
      <c r="M23">
        <v>1.72373008728027</v>
      </c>
      <c r="N23">
        <v>5.56501007080078</v>
      </c>
      <c r="O23">
        <v>5</v>
      </c>
      <c r="P23">
        <v>5</v>
      </c>
      <c r="Q23">
        <v>14</v>
      </c>
      <c r="R23" s="15">
        <v>0.3571</v>
      </c>
      <c r="S23" s="15">
        <f t="shared" si="1"/>
        <v>0.5</v>
      </c>
      <c r="T23">
        <v>3.43692398071289</v>
      </c>
      <c r="U23">
        <v>3.13051795959473</v>
      </c>
      <c r="V23">
        <v>3.05516624450684</v>
      </c>
      <c r="W23" s="11">
        <v>0.0753517150878906</v>
      </c>
      <c r="X23">
        <v>0.381757736206055</v>
      </c>
      <c r="Y23">
        <v>0.381757736206055</v>
      </c>
      <c r="Z23">
        <v>0.5</v>
      </c>
      <c r="AA23">
        <v>0.9</v>
      </c>
      <c r="AB23">
        <v>0.642857142857143</v>
      </c>
      <c r="AC23">
        <v>0.75</v>
      </c>
      <c r="AD23">
        <v>0.1</v>
      </c>
      <c r="AE23">
        <v>0.4</v>
      </c>
    </row>
    <row r="24" s="4" customFormat="1" spans="11:31">
      <c r="K24" s="12" t="s">
        <v>29</v>
      </c>
      <c r="L24" s="9">
        <f>AVERAGE(L2:L23)</f>
        <v>1.72076814824884</v>
      </c>
      <c r="W24" s="11">
        <f t="shared" ref="W24:AE24" si="2">AVERAGE(W2:W23)</f>
        <v>0.0843847773291848</v>
      </c>
      <c r="Z24" s="4">
        <f t="shared" si="2"/>
        <v>0.559090909090909</v>
      </c>
      <c r="AA24" s="4">
        <f t="shared" si="2"/>
        <v>0.886363636363636</v>
      </c>
      <c r="AB24" s="4">
        <f t="shared" si="2"/>
        <v>0.629572779301881</v>
      </c>
      <c r="AC24" s="4">
        <f t="shared" si="2"/>
        <v>0.72677672663532</v>
      </c>
      <c r="AD24" s="4">
        <f t="shared" si="2"/>
        <v>0.113636363636364</v>
      </c>
      <c r="AE24" s="4">
        <f t="shared" si="2"/>
        <v>0.327272727272727</v>
      </c>
    </row>
    <row r="25" s="4" customFormat="1" spans="11:31">
      <c r="K25" s="13" t="s">
        <v>30</v>
      </c>
      <c r="L25" s="9">
        <f>MAX(L2:L23)</f>
        <v>3.01742553710937</v>
      </c>
      <c r="W25" s="11">
        <f t="shared" ref="W25:AE25" si="3">MAX(W2:W23)</f>
        <v>0.179900407791138</v>
      </c>
      <c r="Z25" s="4">
        <f t="shared" si="3"/>
        <v>0.9</v>
      </c>
      <c r="AA25" s="4">
        <f t="shared" si="3"/>
        <v>1</v>
      </c>
      <c r="AB25" s="4">
        <f t="shared" si="3"/>
        <v>0.833333333333333</v>
      </c>
      <c r="AC25" s="4">
        <f t="shared" si="3"/>
        <v>0.869565217391304</v>
      </c>
      <c r="AD25" s="4">
        <f t="shared" si="3"/>
        <v>0.5</v>
      </c>
      <c r="AE25" s="4">
        <f t="shared" si="3"/>
        <v>0.7</v>
      </c>
    </row>
    <row r="26" s="4" customFormat="1" spans="12:31">
      <c r="L26" s="9">
        <f>MIN(L2:L23)</f>
        <v>0.614130020141602</v>
      </c>
      <c r="W26" s="11">
        <f t="shared" ref="W26:AE26" si="4">MIN(W2:W23)</f>
        <v>0.0126359462738037</v>
      </c>
      <c r="Z26" s="4">
        <f t="shared" si="4"/>
        <v>0.1</v>
      </c>
      <c r="AA26" s="4">
        <f t="shared" si="4"/>
        <v>0.5</v>
      </c>
      <c r="AB26" s="4">
        <f t="shared" si="4"/>
        <v>0.470588235294118</v>
      </c>
      <c r="AC26" s="4">
        <f t="shared" si="4"/>
        <v>0.592592592592593</v>
      </c>
      <c r="AD26" s="4">
        <f t="shared" si="4"/>
        <v>0</v>
      </c>
      <c r="AE26" s="4">
        <f t="shared" si="4"/>
        <v>-0.1</v>
      </c>
    </row>
    <row r="27" spans="11:23">
      <c r="K27" s="4"/>
      <c r="L27" s="9"/>
      <c r="M27">
        <v>0.194</v>
      </c>
      <c r="W27" s="11"/>
    </row>
    <row r="28" spans="11:23">
      <c r="K28" s="4"/>
      <c r="L28" s="9"/>
      <c r="M28">
        <v>0.129</v>
      </c>
      <c r="W28" s="11"/>
    </row>
    <row r="29" spans="11:23">
      <c r="K29" s="4"/>
      <c r="L29" s="9"/>
      <c r="W29" s="11"/>
    </row>
    <row r="30" spans="11:23">
      <c r="K30" s="4" t="s">
        <v>31</v>
      </c>
      <c r="L30" s="4" t="s">
        <v>32</v>
      </c>
      <c r="N30" t="s">
        <v>98</v>
      </c>
      <c r="O30" t="s">
        <v>99</v>
      </c>
      <c r="R30" s="4" t="s">
        <v>70</v>
      </c>
      <c r="S30" s="4"/>
      <c r="T30" s="4"/>
      <c r="U30" s="4"/>
      <c r="W30" s="11"/>
    </row>
    <row r="31" spans="11:23">
      <c r="K31" s="4"/>
      <c r="L31" s="4"/>
      <c r="R31" s="4">
        <v>0.2</v>
      </c>
      <c r="S31" s="4">
        <v>-160</v>
      </c>
      <c r="T31" s="4">
        <v>640</v>
      </c>
      <c r="U31" s="4">
        <v>32</v>
      </c>
      <c r="W31" s="11"/>
    </row>
    <row r="32" s="1" customFormat="1" spans="11:23">
      <c r="K32" s="14" t="s">
        <v>49</v>
      </c>
      <c r="L32" s="14">
        <f>COUNTIF(L2:L23,"&lt;0.507")-COUNTIF(L2:L23,"&lt;0.378")</f>
        <v>0</v>
      </c>
      <c r="R32" s="4">
        <v>0.4</v>
      </c>
      <c r="S32" s="4">
        <v>-320</v>
      </c>
      <c r="T32" s="4">
        <v>480</v>
      </c>
      <c r="U32" s="4">
        <v>24</v>
      </c>
      <c r="W32" s="14"/>
    </row>
    <row r="33" s="1" customFormat="1" spans="11:23">
      <c r="K33" s="14" t="s">
        <v>50</v>
      </c>
      <c r="L33" s="14">
        <f>COUNTIF(L2:L23,"&lt;0.636")-COUNTIF(L2:L23,"&lt;0.507")</f>
        <v>1</v>
      </c>
      <c r="R33" s="4">
        <v>0.45</v>
      </c>
      <c r="S33" s="4">
        <v>-360</v>
      </c>
      <c r="T33" s="4">
        <v>440</v>
      </c>
      <c r="U33" s="4">
        <v>22</v>
      </c>
      <c r="W33" s="14"/>
    </row>
    <row r="34" s="2" customFormat="1" spans="11:23">
      <c r="K34" s="10" t="s">
        <v>51</v>
      </c>
      <c r="L34" s="10">
        <f>COUNTIF(L2:L23,"&lt;0.765")-COUNTIF(L2:L23,"&lt;0.636")</f>
        <v>6</v>
      </c>
      <c r="R34" s="4">
        <v>0.49</v>
      </c>
      <c r="S34" s="4">
        <v>-392</v>
      </c>
      <c r="T34" s="4">
        <v>408</v>
      </c>
      <c r="U34" s="4">
        <v>20.4</v>
      </c>
      <c r="W34" s="10"/>
    </row>
    <row r="35" s="1" customFormat="1" spans="11:23">
      <c r="K35" s="14" t="s">
        <v>52</v>
      </c>
      <c r="L35" s="14">
        <f>COUNTIF(L2:L23,"&lt;0.894")-COUNTIF(L2:L23,"&lt;0.765")</f>
        <v>0</v>
      </c>
      <c r="S35" s="14">
        <v>-380</v>
      </c>
      <c r="T35" s="14">
        <v>420</v>
      </c>
      <c r="U35" s="14">
        <v>21</v>
      </c>
      <c r="W35" s="14"/>
    </row>
    <row r="36" s="1" customFormat="1" spans="11:23">
      <c r="K36" s="14" t="s">
        <v>53</v>
      </c>
      <c r="L36" s="14">
        <f>COUNTIF(L2:L23,"&lt;1.023")-COUNTIF(L2:L23,"&lt;0.894")</f>
        <v>0</v>
      </c>
      <c r="W36" s="14"/>
    </row>
    <row r="37" s="1" customFormat="1" spans="11:23">
      <c r="K37" s="14" t="s">
        <v>54</v>
      </c>
      <c r="L37" s="14">
        <f>COUNTIF(L2:L23,"&lt;1.152")-COUNTIF(L2:L23,"&lt;1.023")</f>
        <v>1</v>
      </c>
      <c r="W37" s="14"/>
    </row>
    <row r="38" s="1" customFormat="1" spans="11:23">
      <c r="K38" s="14" t="s">
        <v>55</v>
      </c>
      <c r="L38" s="14">
        <f>COUNTIF(L2:L23,"&lt;1.281")-COUNTIF(L2:L23,"&lt;1.152")</f>
        <v>0</v>
      </c>
      <c r="W38" s="14"/>
    </row>
    <row r="39" s="1" customFormat="1" spans="11:23">
      <c r="K39" s="14" t="s">
        <v>56</v>
      </c>
      <c r="L39" s="14">
        <f>COUNTIF(L2:L23,"&lt;1.41")-COUNTIF(L2:L23,"&lt;1.281")</f>
        <v>1</v>
      </c>
      <c r="W39" s="14"/>
    </row>
    <row r="40" s="1" customFormat="1" spans="11:23">
      <c r="K40" s="14" t="s">
        <v>57</v>
      </c>
      <c r="L40" s="14">
        <f>COUNTIF(L2:L23,"&lt;1.539")-COUNTIF(L2:L23,"&lt;1.41")</f>
        <v>0</v>
      </c>
      <c r="M40" s="14">
        <v>2</v>
      </c>
      <c r="W40" s="14"/>
    </row>
    <row r="41" s="1" customFormat="1" spans="11:23">
      <c r="K41" s="14" t="s">
        <v>58</v>
      </c>
      <c r="L41" s="14">
        <f>COUNTIF(L2:L23,"&lt;1.668")-COUNTIF(L2:L23,"&lt;1.539")</f>
        <v>0</v>
      </c>
      <c r="M41" s="14">
        <v>3</v>
      </c>
      <c r="W41" s="14"/>
    </row>
    <row r="42" s="1" customFormat="1" spans="11:23">
      <c r="K42" s="14" t="s">
        <v>59</v>
      </c>
      <c r="L42" s="14">
        <f>COUNTIF(L2:L23,"&lt;1.797")-COUNTIF(L2:L23,"&lt;1.668")</f>
        <v>0</v>
      </c>
      <c r="M42" s="14">
        <v>4</v>
      </c>
      <c r="W42" s="14"/>
    </row>
    <row r="43" s="1" customFormat="1" spans="11:23">
      <c r="K43" s="14" t="s">
        <v>60</v>
      </c>
      <c r="L43" s="14">
        <f>COUNTIF(L2:L23,"&lt;1.926")-COUNTIF(L2:L23,"&lt;1.797")</f>
        <v>0</v>
      </c>
      <c r="M43" s="14">
        <v>7</v>
      </c>
      <c r="W43" s="14"/>
    </row>
    <row r="44" s="1" customFormat="1" spans="11:23">
      <c r="K44" s="14" t="s">
        <v>61</v>
      </c>
      <c r="L44" s="14">
        <f>COUNTIF(L2:L23,"&lt;2.055")-COUNTIF(L2:L23,"&lt;1.926")</f>
        <v>2</v>
      </c>
      <c r="M44" s="14">
        <v>8</v>
      </c>
      <c r="W44" s="14"/>
    </row>
    <row r="45" s="1" customFormat="1" spans="11:23">
      <c r="K45" s="14" t="s">
        <v>62</v>
      </c>
      <c r="L45" s="14">
        <f>COUNTIF(L2:L23,"&lt;2.184")-COUNTIF(L2:L23,"&lt;2.055")</f>
        <v>3</v>
      </c>
      <c r="M45" s="14">
        <v>7</v>
      </c>
      <c r="W45" s="14"/>
    </row>
    <row r="46" s="1" customFormat="1" spans="11:23">
      <c r="K46" s="14" t="s">
        <v>63</v>
      </c>
      <c r="L46" s="14">
        <f>COUNTIF(L2:L23,"&lt;2.313")-COUNTIF(L2:L23,"&lt;2.184")</f>
        <v>3</v>
      </c>
      <c r="M46" s="14">
        <v>4</v>
      </c>
      <c r="W46" s="14"/>
    </row>
    <row r="47" s="1" customFormat="1" spans="11:23">
      <c r="K47" s="14" t="s">
        <v>64</v>
      </c>
      <c r="L47" s="14">
        <f>COUNTIF(L2:L23,"&lt;2.442")-COUNTIF(L2:L23,"&lt;2.313")</f>
        <v>0</v>
      </c>
      <c r="M47" s="14">
        <v>3</v>
      </c>
      <c r="W47" s="14"/>
    </row>
    <row r="48" s="1" customFormat="1" spans="11:13">
      <c r="K48" s="14" t="s">
        <v>65</v>
      </c>
      <c r="L48" s="14">
        <f>COUNTIF(L2:L23,"&lt;2.571")-COUNTIF(L2:L23,"&lt;2.442")</f>
        <v>2</v>
      </c>
      <c r="M48" s="14">
        <v>2</v>
      </c>
    </row>
    <row r="49" s="1" customFormat="1" spans="11:13">
      <c r="K49" s="14" t="s">
        <v>66</v>
      </c>
      <c r="L49" s="14">
        <f>COUNTIF(L2:L23,"&lt;2.7")-COUNTIF(L2:L23,"&lt;2.571")</f>
        <v>1</v>
      </c>
      <c r="M49" s="14"/>
    </row>
    <row r="50" s="1" customFormat="1" spans="11:15">
      <c r="K50" s="14" t="s">
        <v>67</v>
      </c>
      <c r="L50" s="14">
        <f>COUNTIF(L2:L23,"&lt;2.829")-COUNTIF(L2:L23,"&lt;2.7")</f>
        <v>1</v>
      </c>
      <c r="N50" s="1">
        <v>0.378</v>
      </c>
      <c r="O50" s="1">
        <v>3.094</v>
      </c>
    </row>
    <row r="51" s="1" customFormat="1" spans="11:15">
      <c r="K51" s="14" t="s">
        <v>68</v>
      </c>
      <c r="L51" s="14">
        <f>COUNTIF(L2:L23,"&lt;2.958")-COUNTIF(L2:L23,"&lt;2.829")</f>
        <v>0</v>
      </c>
      <c r="N51" s="1">
        <v>21</v>
      </c>
      <c r="O51" s="1">
        <v>0.129</v>
      </c>
    </row>
    <row r="52" s="1" customFormat="1" spans="11:12">
      <c r="K52" s="14" t="s">
        <v>69</v>
      </c>
      <c r="L52" s="14">
        <f>COUNTIF(L2:L23,"&lt;3.087")-COUNTIF(L2:L23,"&lt;2.958")</f>
        <v>1</v>
      </c>
    </row>
    <row r="53" s="1" customFormat="1" spans="14:15">
      <c r="N53" s="1">
        <v>0.954</v>
      </c>
      <c r="O53" s="1">
        <v>0.133</v>
      </c>
    </row>
    <row r="54" s="1" customFormat="1" spans="14:15">
      <c r="N54" s="1">
        <v>1.355</v>
      </c>
      <c r="O54" s="1">
        <v>0.108</v>
      </c>
    </row>
    <row r="55" spans="14:15">
      <c r="N55" s="1">
        <v>1.72</v>
      </c>
      <c r="O55" s="1">
        <v>0.083</v>
      </c>
    </row>
  </sheetData>
  <pageMargins left="0.75" right="0.75" top="1" bottom="1" header="0.5" footer="0.5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5"/>
  <sheetViews>
    <sheetView topLeftCell="G31" workbookViewId="0">
      <selection activeCell="R40" sqref="R40:U45"/>
    </sheetView>
  </sheetViews>
  <sheetFormatPr defaultColWidth="8.88888888888889" defaultRowHeight="14.4"/>
  <cols>
    <col min="11" max="12" width="21" customWidth="1"/>
    <col min="13" max="14" width="12.8888888888889"/>
    <col min="20" max="22" width="12.8888888888889"/>
    <col min="23" max="23" width="19.8888888888889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12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10.6145267486572</v>
      </c>
      <c r="L2" s="9">
        <v>0.670864105224609</v>
      </c>
      <c r="M2">
        <v>0.574762344360352</v>
      </c>
      <c r="N2">
        <v>10.087516784668</v>
      </c>
      <c r="O2">
        <v>9</v>
      </c>
      <c r="P2">
        <v>9</v>
      </c>
      <c r="Q2">
        <v>19</v>
      </c>
      <c r="R2" s="15">
        <v>0.4737</v>
      </c>
      <c r="S2" s="15">
        <f t="shared" ref="S2:S19" si="0">O2/E2</f>
        <v>0.9</v>
      </c>
      <c r="T2">
        <v>4.63347625732422</v>
      </c>
      <c r="U2">
        <v>4.21989345550537</v>
      </c>
      <c r="V2">
        <v>4.17025804519653</v>
      </c>
      <c r="W2" s="11">
        <v>0.0496354103088379</v>
      </c>
      <c r="X2">
        <v>0.463218212127685</v>
      </c>
      <c r="Y2">
        <v>0.463218212127685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customFormat="1" spans="1:31">
      <c r="A3" s="5">
        <v>163</v>
      </c>
      <c r="B3">
        <v>17</v>
      </c>
      <c r="C3">
        <v>3</v>
      </c>
      <c r="D3">
        <v>10</v>
      </c>
      <c r="E3">
        <v>10</v>
      </c>
      <c r="F3">
        <v>9</v>
      </c>
      <c r="G3">
        <v>1</v>
      </c>
      <c r="H3">
        <v>8</v>
      </c>
      <c r="I3">
        <v>2</v>
      </c>
      <c r="J3">
        <v>0.85</v>
      </c>
      <c r="K3" s="4">
        <v>7.43855476379395</v>
      </c>
      <c r="L3" s="9">
        <v>0.746505737304687</v>
      </c>
      <c r="M3">
        <v>0.477010726928711</v>
      </c>
      <c r="N3">
        <v>7.01756858825684</v>
      </c>
      <c r="O3">
        <v>7</v>
      </c>
      <c r="P3">
        <v>7</v>
      </c>
      <c r="Q3">
        <v>16</v>
      </c>
      <c r="R3" s="15">
        <v>0.4375</v>
      </c>
      <c r="S3" s="15">
        <f t="shared" si="0"/>
        <v>0.7</v>
      </c>
      <c r="T3">
        <v>3.84499168395996</v>
      </c>
      <c r="U3">
        <v>3.44446730613708</v>
      </c>
      <c r="V3">
        <v>3.47289514541626</v>
      </c>
      <c r="W3" s="11">
        <v>0.0284278392791748</v>
      </c>
      <c r="X3">
        <v>0.372096538543701</v>
      </c>
      <c r="Y3">
        <v>0.372096538543701</v>
      </c>
      <c r="Z3">
        <v>0.7</v>
      </c>
      <c r="AA3">
        <v>0.9</v>
      </c>
      <c r="AB3">
        <v>0.5625</v>
      </c>
      <c r="AC3">
        <v>0.692307692307692</v>
      </c>
      <c r="AD3">
        <v>0.1</v>
      </c>
      <c r="AE3">
        <v>0.2</v>
      </c>
    </row>
    <row r="4" s="1" customFormat="1" spans="1:31">
      <c r="A4" s="5">
        <v>155</v>
      </c>
      <c r="B4">
        <v>18</v>
      </c>
      <c r="C4">
        <v>2</v>
      </c>
      <c r="D4">
        <v>10</v>
      </c>
      <c r="E4">
        <v>10</v>
      </c>
      <c r="F4">
        <v>10</v>
      </c>
      <c r="G4">
        <v>0</v>
      </c>
      <c r="H4">
        <v>8</v>
      </c>
      <c r="I4">
        <v>2</v>
      </c>
      <c r="J4">
        <v>0.9</v>
      </c>
      <c r="K4" s="4">
        <v>6.76684951782227</v>
      </c>
      <c r="L4" s="9">
        <v>0.678230285644531</v>
      </c>
      <c r="M4">
        <v>0.774417877197266</v>
      </c>
      <c r="N4">
        <v>8.09170532226562</v>
      </c>
      <c r="O4">
        <v>8</v>
      </c>
      <c r="P4">
        <v>8</v>
      </c>
      <c r="Q4">
        <v>17</v>
      </c>
      <c r="R4" s="15">
        <v>0.4706</v>
      </c>
      <c r="S4" s="15">
        <f t="shared" si="0"/>
        <v>0.8</v>
      </c>
      <c r="T4">
        <v>3.89630317687988</v>
      </c>
      <c r="U4">
        <v>3.45246338844299</v>
      </c>
      <c r="V4">
        <v>3.55084538459778</v>
      </c>
      <c r="W4" s="11">
        <v>0.0983819961547852</v>
      </c>
      <c r="X4">
        <v>0.345457792282104</v>
      </c>
      <c r="Y4">
        <v>0.345457792282104</v>
      </c>
      <c r="Z4">
        <v>0.8</v>
      </c>
      <c r="AA4">
        <v>0.9</v>
      </c>
      <c r="AB4">
        <v>0.529411764705882</v>
      </c>
      <c r="AC4">
        <v>0.666666666666667</v>
      </c>
      <c r="AD4">
        <v>0.1</v>
      </c>
      <c r="AE4">
        <v>0.1</v>
      </c>
    </row>
    <row r="5" spans="1:31">
      <c r="A5" s="5">
        <v>69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10.0285949707031</v>
      </c>
      <c r="L5" s="9">
        <v>0.747514724731445</v>
      </c>
      <c r="M5">
        <v>0.625762939453125</v>
      </c>
      <c r="N5">
        <v>9.09481048583984</v>
      </c>
      <c r="O5">
        <v>6</v>
      </c>
      <c r="P5">
        <v>6</v>
      </c>
      <c r="Q5">
        <v>14</v>
      </c>
      <c r="R5" s="15">
        <v>0.4286</v>
      </c>
      <c r="S5" s="15">
        <f t="shared" si="0"/>
        <v>0.6</v>
      </c>
      <c r="T5">
        <v>3.83040618896484</v>
      </c>
      <c r="U5">
        <v>3.52026915550232</v>
      </c>
      <c r="V5">
        <v>3.42554235458374</v>
      </c>
      <c r="W5" s="11">
        <v>0.0947268009185791</v>
      </c>
      <c r="X5">
        <v>0.404863834381104</v>
      </c>
      <c r="Y5">
        <v>0.404863834381104</v>
      </c>
      <c r="Z5">
        <v>0.6</v>
      </c>
      <c r="AA5">
        <v>0.8</v>
      </c>
      <c r="AB5">
        <v>0.571428571428571</v>
      </c>
      <c r="AC5">
        <v>0.666666666666667</v>
      </c>
      <c r="AD5">
        <v>0.2</v>
      </c>
      <c r="AE5">
        <v>0.2</v>
      </c>
    </row>
    <row r="6" spans="1:31">
      <c r="A6" s="5">
        <v>180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10.7439308166504</v>
      </c>
      <c r="L6" s="9">
        <v>0.757331848144531</v>
      </c>
      <c r="M6">
        <v>0.634435653686523</v>
      </c>
      <c r="N6">
        <v>9.8673038482666</v>
      </c>
      <c r="O6">
        <v>7</v>
      </c>
      <c r="P6">
        <v>7</v>
      </c>
      <c r="Q6">
        <v>17</v>
      </c>
      <c r="R6" s="15">
        <v>0.4118</v>
      </c>
      <c r="S6" s="15">
        <f t="shared" si="0"/>
        <v>0.7</v>
      </c>
      <c r="T6">
        <v>4.50893974304199</v>
      </c>
      <c r="U6">
        <v>4.11934566497803</v>
      </c>
      <c r="V6">
        <v>4.03300619125366</v>
      </c>
      <c r="W6" s="11">
        <v>0.0863394737243652</v>
      </c>
      <c r="X6">
        <v>0.47593355178833</v>
      </c>
      <c r="Y6">
        <v>0.47593355178833</v>
      </c>
      <c r="Z6">
        <v>0.7</v>
      </c>
      <c r="AA6">
        <v>1</v>
      </c>
      <c r="AB6">
        <v>0.588235294117647</v>
      </c>
      <c r="AC6">
        <v>0.740740740740741</v>
      </c>
      <c r="AD6">
        <v>0</v>
      </c>
      <c r="AE6">
        <v>0.3</v>
      </c>
    </row>
    <row r="7" spans="1:31">
      <c r="A7" s="5">
        <v>128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9.73309898376465</v>
      </c>
      <c r="L7" s="9">
        <v>0.717172622680664</v>
      </c>
      <c r="M7">
        <v>0.580852508544922</v>
      </c>
      <c r="N7">
        <v>8.65452194213867</v>
      </c>
      <c r="O7">
        <v>6</v>
      </c>
      <c r="P7">
        <v>6</v>
      </c>
      <c r="Q7">
        <v>14</v>
      </c>
      <c r="R7" s="15">
        <v>0.4286</v>
      </c>
      <c r="S7" s="15">
        <f t="shared" si="0"/>
        <v>0.6</v>
      </c>
      <c r="T7">
        <v>4.21047019958496</v>
      </c>
      <c r="U7">
        <v>3.87132596969604</v>
      </c>
      <c r="V7">
        <v>3.78663492202759</v>
      </c>
      <c r="W7" s="11">
        <v>0.084691047668457</v>
      </c>
      <c r="X7">
        <v>0.423835277557373</v>
      </c>
      <c r="Y7">
        <v>0.423835277557373</v>
      </c>
      <c r="Z7">
        <v>0.6</v>
      </c>
      <c r="AA7">
        <v>0.8</v>
      </c>
      <c r="AB7">
        <v>0.571428571428571</v>
      </c>
      <c r="AC7">
        <v>0.666666666666667</v>
      </c>
      <c r="AD7">
        <v>0.2</v>
      </c>
      <c r="AE7">
        <v>0.2</v>
      </c>
    </row>
    <row r="8" spans="1:31">
      <c r="A8" s="5">
        <v>175</v>
      </c>
      <c r="B8">
        <v>20</v>
      </c>
      <c r="C8">
        <v>0</v>
      </c>
      <c r="D8">
        <v>10</v>
      </c>
      <c r="E8">
        <v>10</v>
      </c>
      <c r="F8">
        <v>10</v>
      </c>
      <c r="G8">
        <v>0</v>
      </c>
      <c r="H8">
        <v>10</v>
      </c>
      <c r="I8">
        <v>0</v>
      </c>
      <c r="J8">
        <v>1</v>
      </c>
      <c r="K8" s="4">
        <v>9999</v>
      </c>
      <c r="L8" s="9">
        <v>0.729522705078125</v>
      </c>
      <c r="M8">
        <v>9999</v>
      </c>
      <c r="N8">
        <v>9999</v>
      </c>
      <c r="O8">
        <v>9</v>
      </c>
      <c r="P8">
        <v>9</v>
      </c>
      <c r="Q8">
        <v>18</v>
      </c>
      <c r="R8" s="15">
        <v>0.5</v>
      </c>
      <c r="S8" s="15">
        <f t="shared" si="0"/>
        <v>0.9</v>
      </c>
      <c r="T8">
        <v>4.20437049865723</v>
      </c>
      <c r="U8">
        <v>3.89416456222534</v>
      </c>
      <c r="V8">
        <v>3.80965113639831</v>
      </c>
      <c r="W8" s="11">
        <v>0.0845134258270264</v>
      </c>
      <c r="X8">
        <v>0.394719362258911</v>
      </c>
      <c r="Y8">
        <v>0.394719362258911</v>
      </c>
      <c r="Z8">
        <v>0.9</v>
      </c>
      <c r="AA8">
        <v>0.9</v>
      </c>
      <c r="AB8">
        <v>0.5</v>
      </c>
      <c r="AC8">
        <v>0.642857142857143</v>
      </c>
      <c r="AD8">
        <v>0.1</v>
      </c>
      <c r="AE8">
        <v>0</v>
      </c>
    </row>
    <row r="9" spans="1:31">
      <c r="A9" s="5">
        <v>22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11.74973487854</v>
      </c>
      <c r="L9" s="9">
        <v>0.573421478271484</v>
      </c>
      <c r="M9">
        <v>0.409221649169922</v>
      </c>
      <c r="N9">
        <v>10.7761573791504</v>
      </c>
      <c r="O9">
        <v>8</v>
      </c>
      <c r="P9">
        <v>8</v>
      </c>
      <c r="Q9">
        <v>18</v>
      </c>
      <c r="R9" s="15">
        <v>0.4444</v>
      </c>
      <c r="S9" s="15">
        <f t="shared" si="0"/>
        <v>0.8</v>
      </c>
      <c r="T9">
        <v>5.33336067199707</v>
      </c>
      <c r="U9">
        <v>4.85945892333984</v>
      </c>
      <c r="V9">
        <v>4.77616167068481</v>
      </c>
      <c r="W9" s="11">
        <v>0.0832972526550293</v>
      </c>
      <c r="X9">
        <v>0.557199001312256</v>
      </c>
      <c r="Y9">
        <v>0.557199001312256</v>
      </c>
      <c r="Z9">
        <v>0.8</v>
      </c>
      <c r="AA9">
        <v>1</v>
      </c>
      <c r="AB9">
        <v>0.555555555555556</v>
      </c>
      <c r="AC9">
        <v>0.714285714285714</v>
      </c>
      <c r="AD9">
        <v>0</v>
      </c>
      <c r="AE9">
        <v>0.2</v>
      </c>
    </row>
    <row r="10" spans="1:31">
      <c r="A10" s="5">
        <v>210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9.86070442199707</v>
      </c>
      <c r="L10" s="9">
        <v>0.746892929077148</v>
      </c>
      <c r="M10">
        <v>0.638494491577148</v>
      </c>
      <c r="N10">
        <v>9.04244613647461</v>
      </c>
      <c r="O10">
        <v>8</v>
      </c>
      <c r="P10">
        <v>8</v>
      </c>
      <c r="Q10">
        <v>18</v>
      </c>
      <c r="R10" s="15">
        <v>0.4444</v>
      </c>
      <c r="S10" s="15">
        <f t="shared" si="0"/>
        <v>0.8</v>
      </c>
      <c r="T10">
        <v>3.79890632629394</v>
      </c>
      <c r="U10">
        <v>3.4881284236908</v>
      </c>
      <c r="V10">
        <v>3.40635061264038</v>
      </c>
      <c r="W10" s="11">
        <v>0.081777811050415</v>
      </c>
      <c r="X10">
        <v>0.392555713653565</v>
      </c>
      <c r="Y10">
        <v>0.392555713653565</v>
      </c>
      <c r="Z10">
        <v>0.8</v>
      </c>
      <c r="AA10">
        <v>1</v>
      </c>
      <c r="AB10">
        <v>0.555555555555556</v>
      </c>
      <c r="AC10">
        <v>0.714285714285714</v>
      </c>
      <c r="AD10">
        <v>0</v>
      </c>
      <c r="AE10">
        <v>0.2</v>
      </c>
    </row>
    <row r="11" s="2" customFormat="1" spans="1:31">
      <c r="A11" s="6">
        <v>49</v>
      </c>
      <c r="B11" s="2">
        <v>19</v>
      </c>
      <c r="C11" s="2">
        <v>1</v>
      </c>
      <c r="D11" s="2">
        <v>10</v>
      </c>
      <c r="E11" s="2">
        <v>10</v>
      </c>
      <c r="F11" s="2">
        <v>10</v>
      </c>
      <c r="G11" s="2">
        <v>0</v>
      </c>
      <c r="H11" s="2">
        <v>9</v>
      </c>
      <c r="I11" s="2">
        <v>1</v>
      </c>
      <c r="J11" s="2">
        <v>0.95</v>
      </c>
      <c r="K11" s="10">
        <v>10.185977935791</v>
      </c>
      <c r="L11" s="10">
        <v>0.695898056030273</v>
      </c>
      <c r="M11" s="2">
        <v>0.55952262878418</v>
      </c>
      <c r="N11" s="2">
        <v>9.18076133728027</v>
      </c>
      <c r="O11" s="2">
        <v>7</v>
      </c>
      <c r="P11" s="2">
        <v>7</v>
      </c>
      <c r="Q11" s="2">
        <v>17</v>
      </c>
      <c r="R11" s="16">
        <v>0.4118</v>
      </c>
      <c r="S11" s="16">
        <f t="shared" si="0"/>
        <v>0.7</v>
      </c>
      <c r="T11" s="2">
        <v>4.50112533569336</v>
      </c>
      <c r="U11" s="2">
        <v>4.1234827041626</v>
      </c>
      <c r="V11" s="2">
        <v>4.04776477813721</v>
      </c>
      <c r="W11" s="10">
        <v>0.0757179260253906</v>
      </c>
      <c r="X11" s="2">
        <v>0.453360557556152</v>
      </c>
      <c r="Y11" s="2">
        <v>0.453360557556152</v>
      </c>
      <c r="Z11" s="2">
        <v>0.7</v>
      </c>
      <c r="AA11" s="2">
        <v>1</v>
      </c>
      <c r="AB11" s="2">
        <v>0.588235294117647</v>
      </c>
      <c r="AC11" s="2">
        <v>0.740740740740741</v>
      </c>
      <c r="AD11" s="2">
        <v>0</v>
      </c>
      <c r="AE11" s="2">
        <v>0.3</v>
      </c>
    </row>
    <row r="12" spans="1:31">
      <c r="A12" s="5">
        <v>40</v>
      </c>
      <c r="B12">
        <v>17</v>
      </c>
      <c r="C12">
        <v>3</v>
      </c>
      <c r="D12">
        <v>10</v>
      </c>
      <c r="E12">
        <v>10</v>
      </c>
      <c r="F12">
        <v>9</v>
      </c>
      <c r="G12">
        <v>1</v>
      </c>
      <c r="H12">
        <v>8</v>
      </c>
      <c r="I12">
        <v>2</v>
      </c>
      <c r="J12">
        <v>0.85</v>
      </c>
      <c r="K12" s="4">
        <v>8.01934051513672</v>
      </c>
      <c r="L12" s="9">
        <v>1.82939147949219</v>
      </c>
      <c r="M12">
        <v>1.49921607971191</v>
      </c>
      <c r="N12">
        <v>6.08656692504883</v>
      </c>
      <c r="O12">
        <v>6</v>
      </c>
      <c r="P12">
        <v>6</v>
      </c>
      <c r="Q12">
        <v>15</v>
      </c>
      <c r="R12" s="15">
        <v>0.4</v>
      </c>
      <c r="S12" s="15">
        <f t="shared" si="0"/>
        <v>0.6</v>
      </c>
      <c r="T12">
        <v>3.05672454833984</v>
      </c>
      <c r="U12">
        <v>2.80530095100403</v>
      </c>
      <c r="V12">
        <v>2.71086621284485</v>
      </c>
      <c r="W12" s="11">
        <v>0.0944347381591797</v>
      </c>
      <c r="X12">
        <v>0.345858335494995</v>
      </c>
      <c r="Y12">
        <v>0.345858335494995</v>
      </c>
      <c r="Z12">
        <v>0.6</v>
      </c>
      <c r="AA12">
        <v>0.9</v>
      </c>
      <c r="AB12">
        <v>0.6</v>
      </c>
      <c r="AC12">
        <v>0.72</v>
      </c>
      <c r="AD12">
        <v>0.1</v>
      </c>
      <c r="AE12">
        <v>0.3</v>
      </c>
    </row>
    <row r="13" s="3" customFormat="1" spans="1:31">
      <c r="A13" s="7">
        <v>0</v>
      </c>
      <c r="B13" s="3">
        <v>15</v>
      </c>
      <c r="C13" s="3">
        <v>5</v>
      </c>
      <c r="D13" s="3">
        <v>10</v>
      </c>
      <c r="E13" s="3">
        <v>10</v>
      </c>
      <c r="F13" s="3">
        <v>10</v>
      </c>
      <c r="G13" s="3">
        <v>0</v>
      </c>
      <c r="H13" s="3">
        <v>5</v>
      </c>
      <c r="I13" s="3">
        <v>5</v>
      </c>
      <c r="J13" s="3">
        <v>0.75</v>
      </c>
      <c r="K13" s="11">
        <v>5.3276195526123</v>
      </c>
      <c r="L13" s="11">
        <v>2.51959800720215</v>
      </c>
      <c r="M13" s="3">
        <v>2.0445671081543</v>
      </c>
      <c r="N13" s="3">
        <v>4.66598129272461</v>
      </c>
      <c r="O13" s="3">
        <v>5</v>
      </c>
      <c r="P13" s="3">
        <v>5</v>
      </c>
      <c r="Q13" s="3">
        <v>15</v>
      </c>
      <c r="R13" s="17">
        <v>0.3333</v>
      </c>
      <c r="S13" s="17">
        <f t="shared" si="0"/>
        <v>0.5</v>
      </c>
      <c r="T13" s="3">
        <v>2.39527320861816</v>
      </c>
      <c r="U13" s="3">
        <v>2.14884233474731</v>
      </c>
      <c r="V13" s="3">
        <v>2.07234907150269</v>
      </c>
      <c r="W13" s="11">
        <v>0.0764932632446289</v>
      </c>
      <c r="X13" s="3">
        <v>0.322924137115479</v>
      </c>
      <c r="Y13" s="3">
        <v>0.322924137115479</v>
      </c>
      <c r="Z13" s="3">
        <v>0.5</v>
      </c>
      <c r="AA13" s="3">
        <v>1</v>
      </c>
      <c r="AB13" s="3">
        <v>0.666666666666667</v>
      </c>
      <c r="AC13" s="3">
        <v>0.8</v>
      </c>
      <c r="AD13" s="3">
        <v>0</v>
      </c>
      <c r="AE13" s="3">
        <v>0.5</v>
      </c>
    </row>
    <row r="14" spans="1:31">
      <c r="A14" s="5">
        <v>118</v>
      </c>
      <c r="B14">
        <v>13</v>
      </c>
      <c r="C14">
        <v>7</v>
      </c>
      <c r="D14">
        <v>10</v>
      </c>
      <c r="E14">
        <v>10</v>
      </c>
      <c r="F14">
        <v>9</v>
      </c>
      <c r="G14">
        <v>1</v>
      </c>
      <c r="H14">
        <v>4</v>
      </c>
      <c r="I14">
        <v>6</v>
      </c>
      <c r="J14">
        <v>0.65</v>
      </c>
      <c r="K14" s="4">
        <v>4.69274139404297</v>
      </c>
      <c r="L14" s="9">
        <v>2.24993515014648</v>
      </c>
      <c r="M14">
        <v>1.34408950805664</v>
      </c>
      <c r="N14">
        <v>4.5972785949707</v>
      </c>
      <c r="O14">
        <v>1</v>
      </c>
      <c r="P14">
        <v>1</v>
      </c>
      <c r="Q14">
        <v>6</v>
      </c>
      <c r="R14" s="15">
        <v>0.1667</v>
      </c>
      <c r="S14" s="15">
        <f t="shared" si="0"/>
        <v>0.1</v>
      </c>
      <c r="T14">
        <v>2.32436370849609</v>
      </c>
      <c r="U14">
        <v>2.08884620666504</v>
      </c>
      <c r="V14">
        <v>2.07621026039123</v>
      </c>
      <c r="W14" s="11">
        <v>0.0126359462738037</v>
      </c>
      <c r="X14">
        <v>0.248153448104858</v>
      </c>
      <c r="Y14">
        <v>0.248153448104858</v>
      </c>
      <c r="Z14">
        <v>0.1</v>
      </c>
      <c r="AA14">
        <v>0.5</v>
      </c>
      <c r="AB14">
        <v>0.833333333333333</v>
      </c>
      <c r="AC14">
        <v>0.625</v>
      </c>
      <c r="AD14">
        <v>0.5</v>
      </c>
      <c r="AE14">
        <v>0.4</v>
      </c>
    </row>
    <row r="15" spans="1:31">
      <c r="A15" s="5">
        <v>148</v>
      </c>
      <c r="B15">
        <v>16</v>
      </c>
      <c r="C15">
        <v>4</v>
      </c>
      <c r="D15">
        <v>10</v>
      </c>
      <c r="E15">
        <v>10</v>
      </c>
      <c r="F15">
        <v>10</v>
      </c>
      <c r="G15">
        <v>0</v>
      </c>
      <c r="H15">
        <v>6</v>
      </c>
      <c r="I15">
        <v>4</v>
      </c>
      <c r="J15">
        <v>0.8</v>
      </c>
      <c r="K15" s="4">
        <v>5.98124694824219</v>
      </c>
      <c r="L15" s="9">
        <v>1.4102840423584</v>
      </c>
      <c r="M15">
        <v>0.666097640991211</v>
      </c>
      <c r="N15">
        <v>5.7578067779541</v>
      </c>
      <c r="O15">
        <v>5</v>
      </c>
      <c r="P15">
        <v>5</v>
      </c>
      <c r="Q15">
        <v>14</v>
      </c>
      <c r="R15" s="15">
        <v>0.3571</v>
      </c>
      <c r="S15" s="15">
        <f t="shared" si="0"/>
        <v>0.5</v>
      </c>
      <c r="T15">
        <v>3.24358749389648</v>
      </c>
      <c r="U15">
        <v>2.86260199546814</v>
      </c>
      <c r="V15">
        <v>2.83324432373047</v>
      </c>
      <c r="W15" s="11">
        <v>0.0293576717376709</v>
      </c>
      <c r="X15">
        <v>0.410343170166016</v>
      </c>
      <c r="Y15">
        <v>0.410343170166016</v>
      </c>
      <c r="Z15">
        <v>0.5</v>
      </c>
      <c r="AA15">
        <v>0.9</v>
      </c>
      <c r="AB15">
        <v>0.642857142857143</v>
      </c>
      <c r="AC15">
        <v>0.75</v>
      </c>
      <c r="AD15">
        <v>0.1</v>
      </c>
      <c r="AE15">
        <v>0.4</v>
      </c>
    </row>
    <row r="16" spans="1:31">
      <c r="A16" s="5">
        <v>87</v>
      </c>
      <c r="B16">
        <v>15</v>
      </c>
      <c r="C16">
        <v>5</v>
      </c>
      <c r="D16">
        <v>10</v>
      </c>
      <c r="E16">
        <v>10</v>
      </c>
      <c r="F16">
        <v>9</v>
      </c>
      <c r="G16">
        <v>1</v>
      </c>
      <c r="H16">
        <v>6</v>
      </c>
      <c r="I16">
        <v>4</v>
      </c>
      <c r="J16">
        <v>0.75</v>
      </c>
      <c r="K16" s="4">
        <v>5.965576171875</v>
      </c>
      <c r="L16" s="9">
        <v>1.96604919433594</v>
      </c>
      <c r="M16">
        <v>1.30701446533203</v>
      </c>
      <c r="N16">
        <v>5.0182933807373</v>
      </c>
      <c r="O16">
        <v>4</v>
      </c>
      <c r="P16">
        <v>4</v>
      </c>
      <c r="Q16">
        <v>12</v>
      </c>
      <c r="R16" s="15">
        <v>0.3333</v>
      </c>
      <c r="S16" s="15">
        <f t="shared" si="0"/>
        <v>0.4</v>
      </c>
      <c r="T16">
        <v>2.74654388427734</v>
      </c>
      <c r="U16">
        <v>2.45803046226501</v>
      </c>
      <c r="V16">
        <v>2.42247819900513</v>
      </c>
      <c r="W16" s="11">
        <v>0.0355522632598877</v>
      </c>
      <c r="X16">
        <v>0.324065685272217</v>
      </c>
      <c r="Y16">
        <v>0.324065685272217</v>
      </c>
      <c r="Z16">
        <v>0.4</v>
      </c>
      <c r="AA16">
        <v>0.8</v>
      </c>
      <c r="AB16">
        <v>0.666666666666667</v>
      </c>
      <c r="AC16">
        <v>0.727272727272727</v>
      </c>
      <c r="AD16">
        <v>0.2</v>
      </c>
      <c r="AE16">
        <v>0.4</v>
      </c>
    </row>
    <row r="17" spans="1:31">
      <c r="A17" s="5">
        <v>114</v>
      </c>
      <c r="B17">
        <v>16</v>
      </c>
      <c r="C17">
        <v>4</v>
      </c>
      <c r="D17">
        <v>10</v>
      </c>
      <c r="E17">
        <v>10</v>
      </c>
      <c r="F17">
        <v>9</v>
      </c>
      <c r="G17">
        <v>1</v>
      </c>
      <c r="H17">
        <v>7</v>
      </c>
      <c r="I17">
        <v>3</v>
      </c>
      <c r="J17">
        <v>0.8</v>
      </c>
      <c r="K17" s="4">
        <v>8.22604179382324</v>
      </c>
      <c r="L17" s="9">
        <v>1.97331619262695</v>
      </c>
      <c r="M17">
        <v>1.27695655822754</v>
      </c>
      <c r="N17">
        <v>6.61124801635742</v>
      </c>
      <c r="O17">
        <v>5</v>
      </c>
      <c r="P17">
        <v>5</v>
      </c>
      <c r="Q17">
        <v>14</v>
      </c>
      <c r="R17" s="15">
        <v>0.3571</v>
      </c>
      <c r="S17" s="15">
        <f t="shared" si="0"/>
        <v>0.5</v>
      </c>
      <c r="T17">
        <v>3.45174598693848</v>
      </c>
      <c r="U17">
        <v>3.08734536170959</v>
      </c>
      <c r="V17">
        <v>3.05312347412109</v>
      </c>
      <c r="W17" s="11">
        <v>0.034221887588501</v>
      </c>
      <c r="X17">
        <v>0.398622512817383</v>
      </c>
      <c r="Y17">
        <v>0.398622512817383</v>
      </c>
      <c r="Z17">
        <v>0.5</v>
      </c>
      <c r="AA17">
        <v>0.9</v>
      </c>
      <c r="AB17">
        <v>0.642857142857143</v>
      </c>
      <c r="AC17">
        <v>0.75</v>
      </c>
      <c r="AD17">
        <v>0.1</v>
      </c>
      <c r="AE17">
        <v>0.4</v>
      </c>
    </row>
    <row r="18" spans="1:31">
      <c r="A18" s="5">
        <v>218</v>
      </c>
      <c r="B18">
        <v>14</v>
      </c>
      <c r="C18">
        <v>6</v>
      </c>
      <c r="D18">
        <v>10</v>
      </c>
      <c r="E18">
        <v>10</v>
      </c>
      <c r="F18">
        <v>10</v>
      </c>
      <c r="G18">
        <v>0</v>
      </c>
      <c r="H18">
        <v>4</v>
      </c>
      <c r="I18">
        <v>6</v>
      </c>
      <c r="J18">
        <v>0.7</v>
      </c>
      <c r="K18" s="4">
        <v>5.94465255737305</v>
      </c>
      <c r="L18" s="9">
        <v>3.01742553710937</v>
      </c>
      <c r="M18">
        <v>1.45475387573242</v>
      </c>
      <c r="N18">
        <v>4.71360969543457</v>
      </c>
      <c r="O18">
        <v>2</v>
      </c>
      <c r="P18">
        <v>2</v>
      </c>
      <c r="Q18">
        <v>10</v>
      </c>
      <c r="R18" s="15">
        <v>0.2</v>
      </c>
      <c r="S18" s="15">
        <f t="shared" si="0"/>
        <v>0.2</v>
      </c>
      <c r="T18">
        <v>2.68185234069824</v>
      </c>
      <c r="U18">
        <v>2.38678312301636</v>
      </c>
      <c r="V18">
        <v>2.26810193061829</v>
      </c>
      <c r="W18" s="11">
        <v>0.118681192398071</v>
      </c>
      <c r="X18">
        <v>0.413750410079956</v>
      </c>
      <c r="Y18">
        <v>0.413750410079956</v>
      </c>
      <c r="Z18">
        <v>0.2</v>
      </c>
      <c r="AA18">
        <v>0.8</v>
      </c>
      <c r="AB18">
        <v>0.8</v>
      </c>
      <c r="AC18">
        <v>0.8</v>
      </c>
      <c r="AD18">
        <v>0.2</v>
      </c>
      <c r="AE18">
        <v>0.6</v>
      </c>
    </row>
    <row r="19" spans="1:31">
      <c r="A19" s="5">
        <v>19</v>
      </c>
      <c r="B19">
        <v>16</v>
      </c>
      <c r="C19">
        <v>4</v>
      </c>
      <c r="D19">
        <v>10</v>
      </c>
      <c r="E19">
        <v>10</v>
      </c>
      <c r="F19">
        <v>8</v>
      </c>
      <c r="G19">
        <v>2</v>
      </c>
      <c r="H19">
        <v>8</v>
      </c>
      <c r="I19">
        <v>2</v>
      </c>
      <c r="J19">
        <v>0.8</v>
      </c>
      <c r="K19" s="4">
        <v>7.57284927368164</v>
      </c>
      <c r="L19" s="9">
        <v>2.06085205078125</v>
      </c>
      <c r="M19">
        <v>1.82548141479492</v>
      </c>
      <c r="N19">
        <v>5.71315765380859</v>
      </c>
      <c r="O19">
        <v>6</v>
      </c>
      <c r="P19">
        <v>6</v>
      </c>
      <c r="Q19">
        <v>14</v>
      </c>
      <c r="R19" s="15">
        <v>0.4286</v>
      </c>
      <c r="S19" s="15">
        <f t="shared" si="0"/>
        <v>0.6</v>
      </c>
      <c r="T19">
        <v>2.96800994873047</v>
      </c>
      <c r="U19">
        <v>2.70471739768982</v>
      </c>
      <c r="V19">
        <v>2.66504859924316</v>
      </c>
      <c r="W19" s="11">
        <v>0.0396687984466553</v>
      </c>
      <c r="X19">
        <v>0.302961349487305</v>
      </c>
      <c r="Y19">
        <v>0.302961349487305</v>
      </c>
      <c r="Z19">
        <v>0.6</v>
      </c>
      <c r="AA19">
        <v>0.8</v>
      </c>
      <c r="AB19">
        <v>0.571428571428571</v>
      </c>
      <c r="AC19">
        <v>0.666666666666667</v>
      </c>
      <c r="AD19">
        <v>0.2</v>
      </c>
      <c r="AE19">
        <v>0.2</v>
      </c>
    </row>
    <row r="20" spans="1:31">
      <c r="A20" s="5">
        <v>116</v>
      </c>
      <c r="B20">
        <v>17</v>
      </c>
      <c r="C20">
        <v>3</v>
      </c>
      <c r="D20">
        <v>10</v>
      </c>
      <c r="E20">
        <v>10</v>
      </c>
      <c r="F20">
        <v>10</v>
      </c>
      <c r="G20">
        <v>0</v>
      </c>
      <c r="H20">
        <v>7</v>
      </c>
      <c r="I20">
        <v>3</v>
      </c>
      <c r="J20">
        <v>0.85</v>
      </c>
      <c r="K20" s="4">
        <v>6.92535781860352</v>
      </c>
      <c r="L20" s="9">
        <v>2.09585952758789</v>
      </c>
      <c r="M20">
        <v>1.63667106628418</v>
      </c>
      <c r="N20">
        <v>5.36865234375</v>
      </c>
      <c r="O20">
        <v>4</v>
      </c>
      <c r="P20">
        <v>4</v>
      </c>
      <c r="Q20">
        <v>13</v>
      </c>
      <c r="R20" s="15">
        <v>0.3077</v>
      </c>
      <c r="S20" s="15">
        <f t="shared" ref="S20:S33" si="1">O20/E20</f>
        <v>0.4</v>
      </c>
      <c r="T20">
        <v>3.02155685424805</v>
      </c>
      <c r="U20">
        <v>2.7689311504364</v>
      </c>
      <c r="V20">
        <v>2.62383770942688</v>
      </c>
      <c r="W20" s="11">
        <v>0.145093441009522</v>
      </c>
      <c r="X20">
        <v>0.397719144821167</v>
      </c>
      <c r="Y20">
        <v>0.397719144821167</v>
      </c>
      <c r="Z20">
        <v>0.4</v>
      </c>
      <c r="AA20">
        <v>0.9</v>
      </c>
      <c r="AB20">
        <v>0.692307692307692</v>
      </c>
      <c r="AC20">
        <v>0.782608695652174</v>
      </c>
      <c r="AD20">
        <v>0.1</v>
      </c>
      <c r="AE20">
        <v>0.5</v>
      </c>
    </row>
    <row r="21" spans="1:31">
      <c r="A21" s="5">
        <v>97</v>
      </c>
      <c r="B21">
        <v>18</v>
      </c>
      <c r="C21">
        <v>2</v>
      </c>
      <c r="D21">
        <v>10</v>
      </c>
      <c r="E21">
        <v>10</v>
      </c>
      <c r="F21">
        <v>10</v>
      </c>
      <c r="G21">
        <v>0</v>
      </c>
      <c r="H21">
        <v>8</v>
      </c>
      <c r="I21">
        <v>2</v>
      </c>
      <c r="J21">
        <v>0.9</v>
      </c>
      <c r="K21" s="4">
        <v>8.7938404083252</v>
      </c>
      <c r="L21" s="9">
        <v>2.09990119934082</v>
      </c>
      <c r="M21">
        <v>1.68595314025879</v>
      </c>
      <c r="N21">
        <v>6.29766464233398</v>
      </c>
      <c r="O21">
        <v>5</v>
      </c>
      <c r="P21">
        <v>5</v>
      </c>
      <c r="Q21">
        <v>15</v>
      </c>
      <c r="R21" s="15">
        <v>0.3333</v>
      </c>
      <c r="S21" s="15">
        <f t="shared" si="1"/>
        <v>0.5</v>
      </c>
      <c r="T21">
        <v>3.64662933349609</v>
      </c>
      <c r="U21">
        <v>3.40152192115784</v>
      </c>
      <c r="V21">
        <v>3.16915655136108</v>
      </c>
      <c r="W21" s="11">
        <v>0.232365369796753</v>
      </c>
      <c r="X21">
        <v>0.47747278213501</v>
      </c>
      <c r="Y21">
        <v>0.47747278213501</v>
      </c>
      <c r="Z21">
        <v>0.5</v>
      </c>
      <c r="AA21">
        <v>1</v>
      </c>
      <c r="AB21">
        <v>0.666666666666667</v>
      </c>
      <c r="AC21">
        <v>0.8</v>
      </c>
      <c r="AD21">
        <v>0</v>
      </c>
      <c r="AE21">
        <v>0.5</v>
      </c>
    </row>
    <row r="22" spans="1:31">
      <c r="A22" s="5">
        <v>197</v>
      </c>
      <c r="B22">
        <v>16</v>
      </c>
      <c r="C22">
        <v>4</v>
      </c>
      <c r="D22">
        <v>10</v>
      </c>
      <c r="E22">
        <v>10</v>
      </c>
      <c r="F22">
        <v>10</v>
      </c>
      <c r="G22">
        <v>0</v>
      </c>
      <c r="H22">
        <v>6</v>
      </c>
      <c r="I22">
        <v>4</v>
      </c>
      <c r="J22">
        <v>0.8</v>
      </c>
      <c r="K22" s="4">
        <v>6.63057708740234</v>
      </c>
      <c r="L22" s="9">
        <v>2.12068176269531</v>
      </c>
      <c r="M22">
        <v>1.46605491638184</v>
      </c>
      <c r="N22">
        <v>5.87992858886719</v>
      </c>
      <c r="O22">
        <v>5</v>
      </c>
      <c r="P22">
        <v>5</v>
      </c>
      <c r="Q22">
        <v>14</v>
      </c>
      <c r="R22" s="15">
        <v>0.3571</v>
      </c>
      <c r="S22" s="15">
        <f t="shared" si="1"/>
        <v>0.5</v>
      </c>
      <c r="T22">
        <v>2.89409828186035</v>
      </c>
      <c r="U22">
        <v>2.60639953613281</v>
      </c>
      <c r="V22">
        <v>2.51807570457458</v>
      </c>
      <c r="W22" s="11">
        <v>0.0883238315582275</v>
      </c>
      <c r="X22">
        <v>0.376022577285767</v>
      </c>
      <c r="Y22">
        <v>0.376022577285767</v>
      </c>
      <c r="Z22">
        <v>0.5</v>
      </c>
      <c r="AA22">
        <v>0.9</v>
      </c>
      <c r="AB22">
        <v>0.642857142857143</v>
      </c>
      <c r="AC22">
        <v>0.75</v>
      </c>
      <c r="AD22">
        <v>0.1</v>
      </c>
      <c r="AE22">
        <v>0.4</v>
      </c>
    </row>
    <row r="23" s="3" customFormat="1" spans="1:31">
      <c r="A23" s="7">
        <v>165</v>
      </c>
      <c r="B23" s="3">
        <v>19</v>
      </c>
      <c r="C23" s="3">
        <v>1</v>
      </c>
      <c r="D23" s="3">
        <v>10</v>
      </c>
      <c r="E23" s="3">
        <v>10</v>
      </c>
      <c r="F23" s="3">
        <v>10</v>
      </c>
      <c r="G23" s="3">
        <v>0</v>
      </c>
      <c r="H23" s="3">
        <v>9</v>
      </c>
      <c r="I23" s="3">
        <v>1</v>
      </c>
      <c r="J23" s="3">
        <v>0.95</v>
      </c>
      <c r="K23" s="11">
        <v>11.2014617919922</v>
      </c>
      <c r="L23" s="11">
        <v>2.16875839233398</v>
      </c>
      <c r="M23" s="3">
        <v>1.97000312805176</v>
      </c>
      <c r="N23" s="3">
        <v>8.04880905151367</v>
      </c>
      <c r="O23" s="3">
        <v>4</v>
      </c>
      <c r="P23" s="3">
        <v>4</v>
      </c>
      <c r="Q23" s="3">
        <v>14</v>
      </c>
      <c r="R23" s="17">
        <v>0.2857</v>
      </c>
      <c r="S23" s="17">
        <f t="shared" si="1"/>
        <v>0.4</v>
      </c>
      <c r="T23" s="3">
        <v>4.02603912353516</v>
      </c>
      <c r="U23" s="3">
        <v>3.8017110824585</v>
      </c>
      <c r="V23" s="3">
        <v>3.54072332382202</v>
      </c>
      <c r="W23" s="11">
        <v>0.260987758636475</v>
      </c>
      <c r="X23" s="3">
        <v>0.485315799713135</v>
      </c>
      <c r="Y23" s="3">
        <v>0.485315799713135</v>
      </c>
      <c r="Z23" s="3">
        <v>0.4</v>
      </c>
      <c r="AA23" s="3">
        <v>1</v>
      </c>
      <c r="AB23" s="3">
        <v>0.714285714285714</v>
      </c>
      <c r="AC23" s="3">
        <v>0.833333333333333</v>
      </c>
      <c r="AD23" s="3">
        <v>0</v>
      </c>
      <c r="AE23" s="3">
        <v>0.6</v>
      </c>
    </row>
    <row r="24" spans="1:31">
      <c r="A24" s="5">
        <v>77</v>
      </c>
      <c r="B24">
        <v>17</v>
      </c>
      <c r="C24">
        <v>3</v>
      </c>
      <c r="D24">
        <v>10</v>
      </c>
      <c r="E24">
        <v>10</v>
      </c>
      <c r="F24">
        <v>10</v>
      </c>
      <c r="G24">
        <v>0</v>
      </c>
      <c r="H24">
        <v>7</v>
      </c>
      <c r="I24">
        <v>3</v>
      </c>
      <c r="J24">
        <v>0.85</v>
      </c>
      <c r="K24" s="4">
        <v>6.76483726501465</v>
      </c>
      <c r="L24" s="9">
        <v>2.19599914550781</v>
      </c>
      <c r="M24">
        <v>1.52364540100098</v>
      </c>
      <c r="N24">
        <v>4.28574180603027</v>
      </c>
      <c r="O24">
        <v>4</v>
      </c>
      <c r="P24">
        <v>4</v>
      </c>
      <c r="Q24">
        <v>14</v>
      </c>
      <c r="R24" s="15">
        <v>0.2857</v>
      </c>
      <c r="S24" s="15">
        <f t="shared" si="1"/>
        <v>0.4</v>
      </c>
      <c r="T24">
        <v>3.29983711242676</v>
      </c>
      <c r="U24">
        <v>3.0693199634552</v>
      </c>
      <c r="V24">
        <v>2.88389730453491</v>
      </c>
      <c r="W24" s="11">
        <v>0.185422658920288</v>
      </c>
      <c r="X24">
        <v>0.415939807891846</v>
      </c>
      <c r="Y24">
        <v>0.415939807891846</v>
      </c>
      <c r="Z24">
        <v>0.4</v>
      </c>
      <c r="AA24">
        <v>1</v>
      </c>
      <c r="AB24">
        <v>0.714285714285714</v>
      </c>
      <c r="AC24">
        <v>0.833333333333333</v>
      </c>
      <c r="AD24">
        <v>0</v>
      </c>
      <c r="AE24">
        <v>0.6</v>
      </c>
    </row>
    <row r="25" spans="1:31">
      <c r="A25" s="5">
        <v>62</v>
      </c>
      <c r="B25">
        <v>17</v>
      </c>
      <c r="C25">
        <v>3</v>
      </c>
      <c r="D25">
        <v>10</v>
      </c>
      <c r="E25">
        <v>10</v>
      </c>
      <c r="F25">
        <v>10</v>
      </c>
      <c r="G25">
        <v>0</v>
      </c>
      <c r="H25">
        <v>7</v>
      </c>
      <c r="I25">
        <v>3</v>
      </c>
      <c r="J25">
        <v>0.85</v>
      </c>
      <c r="K25" s="4">
        <v>6.43674087524414</v>
      </c>
      <c r="L25" s="9">
        <v>2.19828605651856</v>
      </c>
      <c r="M25">
        <v>1.60877799987793</v>
      </c>
      <c r="N25">
        <v>4.08989334106445</v>
      </c>
      <c r="O25">
        <v>4</v>
      </c>
      <c r="P25">
        <v>4</v>
      </c>
      <c r="Q25">
        <v>14</v>
      </c>
      <c r="R25" s="15">
        <v>0.2857</v>
      </c>
      <c r="S25" s="15">
        <f t="shared" si="1"/>
        <v>0.4</v>
      </c>
      <c r="T25">
        <v>3.19769287109375</v>
      </c>
      <c r="U25">
        <v>2.98229598999023</v>
      </c>
      <c r="V25">
        <v>2.81377530097961</v>
      </c>
      <c r="W25" s="11">
        <v>0.16852068901062</v>
      </c>
      <c r="X25">
        <v>0.383917570114136</v>
      </c>
      <c r="Y25">
        <v>0.383917570114136</v>
      </c>
      <c r="Z25">
        <v>0.4</v>
      </c>
      <c r="AA25">
        <v>1</v>
      </c>
      <c r="AB25">
        <v>0.714285714285714</v>
      </c>
      <c r="AC25">
        <v>0.833333333333333</v>
      </c>
      <c r="AD25">
        <v>0</v>
      </c>
      <c r="AE25">
        <v>0.6</v>
      </c>
    </row>
    <row r="26" spans="1:31">
      <c r="A26" s="5">
        <v>211</v>
      </c>
      <c r="B26">
        <v>18</v>
      </c>
      <c r="C26">
        <v>2</v>
      </c>
      <c r="D26">
        <v>10</v>
      </c>
      <c r="E26">
        <v>10</v>
      </c>
      <c r="F26">
        <v>10</v>
      </c>
      <c r="G26">
        <v>0</v>
      </c>
      <c r="H26">
        <v>8</v>
      </c>
      <c r="I26">
        <v>2</v>
      </c>
      <c r="J26">
        <v>0.9</v>
      </c>
      <c r="K26" s="4">
        <v>7.68403053283691</v>
      </c>
      <c r="L26" s="9">
        <v>2.21537208557129</v>
      </c>
      <c r="M26">
        <v>1.90961265563965</v>
      </c>
      <c r="N26">
        <v>5.30702590942383</v>
      </c>
      <c r="O26">
        <v>5</v>
      </c>
      <c r="P26">
        <v>5</v>
      </c>
      <c r="Q26">
        <v>15</v>
      </c>
      <c r="R26" s="15">
        <v>0.3333</v>
      </c>
      <c r="S26" s="15">
        <f t="shared" si="1"/>
        <v>0.5</v>
      </c>
      <c r="T26">
        <v>3.52238845825195</v>
      </c>
      <c r="U26">
        <v>3.29049468040466</v>
      </c>
      <c r="V26">
        <v>3.07876801490784</v>
      </c>
      <c r="W26" s="11">
        <v>0.211726665496826</v>
      </c>
      <c r="X26">
        <v>0.443620443344116</v>
      </c>
      <c r="Y26">
        <v>0.443620443344116</v>
      </c>
      <c r="Z26">
        <v>0.5</v>
      </c>
      <c r="AA26">
        <v>1</v>
      </c>
      <c r="AB26">
        <v>0.666666666666667</v>
      </c>
      <c r="AC26">
        <v>0.8</v>
      </c>
      <c r="AD26">
        <v>0</v>
      </c>
      <c r="AE26">
        <v>0.5</v>
      </c>
    </row>
    <row r="27" spans="1:31">
      <c r="A27" s="5">
        <v>108</v>
      </c>
      <c r="B27">
        <v>16</v>
      </c>
      <c r="C27">
        <v>4</v>
      </c>
      <c r="D27">
        <v>10</v>
      </c>
      <c r="E27">
        <v>10</v>
      </c>
      <c r="F27">
        <v>9</v>
      </c>
      <c r="G27">
        <v>1</v>
      </c>
      <c r="H27">
        <v>7</v>
      </c>
      <c r="I27">
        <v>3</v>
      </c>
      <c r="J27">
        <v>0.8</v>
      </c>
      <c r="K27" s="4">
        <v>7.3200740814209</v>
      </c>
      <c r="L27" s="9">
        <v>2.23398208618164</v>
      </c>
      <c r="M27">
        <v>1.72373008728027</v>
      </c>
      <c r="N27">
        <v>5.56501007080078</v>
      </c>
      <c r="O27">
        <v>5</v>
      </c>
      <c r="P27">
        <v>5</v>
      </c>
      <c r="Q27">
        <v>14</v>
      </c>
      <c r="R27" s="15">
        <v>0.3571</v>
      </c>
      <c r="S27" s="15">
        <f t="shared" si="1"/>
        <v>0.5</v>
      </c>
      <c r="T27">
        <v>3.43692398071289</v>
      </c>
      <c r="U27">
        <v>3.13051795959473</v>
      </c>
      <c r="V27">
        <v>3.05516624450684</v>
      </c>
      <c r="W27" s="11">
        <v>0.0753517150878906</v>
      </c>
      <c r="X27">
        <v>0.381757736206055</v>
      </c>
      <c r="Y27">
        <v>0.381757736206055</v>
      </c>
      <c r="Z27">
        <v>0.5</v>
      </c>
      <c r="AA27">
        <v>0.9</v>
      </c>
      <c r="AB27">
        <v>0.642857142857143</v>
      </c>
      <c r="AC27">
        <v>0.75</v>
      </c>
      <c r="AD27">
        <v>0.1</v>
      </c>
      <c r="AE27">
        <v>0.4</v>
      </c>
    </row>
    <row r="28" spans="1:31">
      <c r="A28" s="5">
        <v>118</v>
      </c>
      <c r="B28">
        <v>13</v>
      </c>
      <c r="C28">
        <v>7</v>
      </c>
      <c r="D28">
        <v>10</v>
      </c>
      <c r="E28">
        <v>10</v>
      </c>
      <c r="F28">
        <v>9</v>
      </c>
      <c r="G28">
        <v>1</v>
      </c>
      <c r="H28">
        <v>4</v>
      </c>
      <c r="I28">
        <v>6</v>
      </c>
      <c r="J28">
        <v>0.65</v>
      </c>
      <c r="K28" s="4">
        <v>4.69274139404297</v>
      </c>
      <c r="L28" s="9">
        <v>2.24993515014648</v>
      </c>
      <c r="M28">
        <v>1.34408950805664</v>
      </c>
      <c r="N28">
        <v>4.5972785949707</v>
      </c>
      <c r="O28">
        <v>1</v>
      </c>
      <c r="P28">
        <v>1</v>
      </c>
      <c r="Q28">
        <v>6</v>
      </c>
      <c r="R28" s="15">
        <v>0.1667</v>
      </c>
      <c r="S28" s="15">
        <f t="shared" si="1"/>
        <v>0.1</v>
      </c>
      <c r="T28">
        <v>2.32436370849609</v>
      </c>
      <c r="U28">
        <v>2.08884620666504</v>
      </c>
      <c r="V28">
        <v>2.07621026039123</v>
      </c>
      <c r="W28" s="11">
        <v>0.0126359462738037</v>
      </c>
      <c r="X28">
        <v>0.248153448104858</v>
      </c>
      <c r="Y28">
        <v>0.248153448104858</v>
      </c>
      <c r="Z28">
        <v>0.1</v>
      </c>
      <c r="AA28">
        <v>0.5</v>
      </c>
      <c r="AB28">
        <v>0.833333333333333</v>
      </c>
      <c r="AC28">
        <v>0.625</v>
      </c>
      <c r="AD28">
        <v>0.5</v>
      </c>
      <c r="AE28">
        <v>0.4</v>
      </c>
    </row>
    <row r="29" spans="1:31">
      <c r="A29" s="5">
        <v>34</v>
      </c>
      <c r="B29">
        <v>18</v>
      </c>
      <c r="C29">
        <v>2</v>
      </c>
      <c r="D29">
        <v>10</v>
      </c>
      <c r="E29">
        <v>10</v>
      </c>
      <c r="F29">
        <v>10</v>
      </c>
      <c r="G29">
        <v>0</v>
      </c>
      <c r="H29">
        <v>8</v>
      </c>
      <c r="I29">
        <v>2</v>
      </c>
      <c r="J29">
        <v>0.9</v>
      </c>
      <c r="K29" s="4">
        <v>7.79927825927734</v>
      </c>
      <c r="L29" s="9">
        <v>2.2674560546875</v>
      </c>
      <c r="M29">
        <v>2.07476615905762</v>
      </c>
      <c r="N29">
        <v>5.95134353637695</v>
      </c>
      <c r="O29">
        <v>7</v>
      </c>
      <c r="P29">
        <v>7</v>
      </c>
      <c r="Q29">
        <v>17</v>
      </c>
      <c r="R29" s="15">
        <v>0.4118</v>
      </c>
      <c r="S29" s="15">
        <f t="shared" si="1"/>
        <v>0.7</v>
      </c>
      <c r="T29">
        <v>3.13784217834473</v>
      </c>
      <c r="U29">
        <v>2.9325258731842</v>
      </c>
      <c r="V29">
        <v>2.76069188117981</v>
      </c>
      <c r="W29" s="11">
        <v>0.171833992004395</v>
      </c>
      <c r="X29">
        <v>0.377150297164917</v>
      </c>
      <c r="Y29">
        <v>0.377150297164917</v>
      </c>
      <c r="Z29">
        <v>0.7</v>
      </c>
      <c r="AA29">
        <v>1</v>
      </c>
      <c r="AB29">
        <v>0.588235294117647</v>
      </c>
      <c r="AC29">
        <v>0.740740740740741</v>
      </c>
      <c r="AD29">
        <v>0</v>
      </c>
      <c r="AE29">
        <v>0.3</v>
      </c>
    </row>
    <row r="30" spans="1:31">
      <c r="A30" s="5">
        <v>238</v>
      </c>
      <c r="B30">
        <v>17</v>
      </c>
      <c r="C30">
        <v>3</v>
      </c>
      <c r="D30">
        <v>10</v>
      </c>
      <c r="E30">
        <v>10</v>
      </c>
      <c r="F30">
        <v>10</v>
      </c>
      <c r="G30">
        <v>0</v>
      </c>
      <c r="H30">
        <v>7</v>
      </c>
      <c r="I30">
        <v>3</v>
      </c>
      <c r="J30">
        <v>0.85</v>
      </c>
      <c r="K30" s="4">
        <v>7.12096786499023</v>
      </c>
      <c r="L30" s="9">
        <v>2.29454612731934</v>
      </c>
      <c r="M30">
        <v>1.68270111083984</v>
      </c>
      <c r="N30">
        <v>4.85541343688965</v>
      </c>
      <c r="O30">
        <v>6</v>
      </c>
      <c r="P30">
        <v>6</v>
      </c>
      <c r="Q30">
        <v>16</v>
      </c>
      <c r="R30" s="15">
        <v>0.375</v>
      </c>
      <c r="S30" s="15">
        <f t="shared" si="1"/>
        <v>0.6</v>
      </c>
      <c r="T30">
        <v>3.69624328613281</v>
      </c>
      <c r="U30">
        <v>3.40891075134277</v>
      </c>
      <c r="V30">
        <v>3.22098231315613</v>
      </c>
      <c r="W30" s="11">
        <v>0.187928438186646</v>
      </c>
      <c r="X30">
        <v>0.475260972976685</v>
      </c>
      <c r="Y30">
        <v>0.475260972976685</v>
      </c>
      <c r="Z30">
        <v>0.6</v>
      </c>
      <c r="AA30">
        <v>1</v>
      </c>
      <c r="AB30">
        <v>0.625</v>
      </c>
      <c r="AC30">
        <v>0.769230769230769</v>
      </c>
      <c r="AD30">
        <v>0</v>
      </c>
      <c r="AE30">
        <v>0.4</v>
      </c>
    </row>
    <row r="31" s="3" customFormat="1" spans="1:31">
      <c r="A31" s="7">
        <v>172</v>
      </c>
      <c r="B31" s="3">
        <v>16</v>
      </c>
      <c r="C31" s="3">
        <v>4</v>
      </c>
      <c r="D31" s="3">
        <v>10</v>
      </c>
      <c r="E31" s="3">
        <v>10</v>
      </c>
      <c r="F31" s="3">
        <v>10</v>
      </c>
      <c r="G31" s="3">
        <v>0</v>
      </c>
      <c r="H31" s="3">
        <v>6</v>
      </c>
      <c r="I31" s="3">
        <v>4</v>
      </c>
      <c r="J31" s="3">
        <v>0.8</v>
      </c>
      <c r="K31" s="11">
        <v>6.88183403015137</v>
      </c>
      <c r="L31" s="11">
        <v>2.30311775207519</v>
      </c>
      <c r="M31" s="3">
        <v>1.34054565429687</v>
      </c>
      <c r="N31" s="3">
        <v>5.22476005554199</v>
      </c>
      <c r="O31" s="3">
        <v>3</v>
      </c>
      <c r="P31" s="3">
        <v>3</v>
      </c>
      <c r="Q31" s="3">
        <v>12</v>
      </c>
      <c r="R31" s="17">
        <v>0.25</v>
      </c>
      <c r="S31" s="17">
        <f t="shared" si="1"/>
        <v>0.3</v>
      </c>
      <c r="T31" s="3">
        <v>3.45645523071289</v>
      </c>
      <c r="U31" s="3">
        <v>3.13708758354187</v>
      </c>
      <c r="V31" s="3">
        <v>2.9930419921875</v>
      </c>
      <c r="W31" s="11">
        <v>0.14404559135437</v>
      </c>
      <c r="X31" s="3">
        <v>0.463413238525391</v>
      </c>
      <c r="Y31" s="3">
        <v>0.463413238525391</v>
      </c>
      <c r="Z31" s="3">
        <v>0.3</v>
      </c>
      <c r="AA31" s="3">
        <v>0.9</v>
      </c>
      <c r="AB31" s="3">
        <v>0.75</v>
      </c>
      <c r="AC31" s="3">
        <v>0.818181818181818</v>
      </c>
      <c r="AD31" s="3">
        <v>0.1</v>
      </c>
      <c r="AE31" s="3">
        <v>0.6</v>
      </c>
    </row>
    <row r="32" spans="1:31">
      <c r="A32" s="5">
        <v>84</v>
      </c>
      <c r="B32">
        <v>17</v>
      </c>
      <c r="C32">
        <v>3</v>
      </c>
      <c r="D32">
        <v>10</v>
      </c>
      <c r="E32">
        <v>10</v>
      </c>
      <c r="F32">
        <v>10</v>
      </c>
      <c r="G32">
        <v>0</v>
      </c>
      <c r="H32">
        <v>7</v>
      </c>
      <c r="I32">
        <v>3</v>
      </c>
      <c r="J32">
        <v>0.85</v>
      </c>
      <c r="K32" s="4">
        <v>7.79148483276367</v>
      </c>
      <c r="L32" s="9">
        <v>2.34443283081055</v>
      </c>
      <c r="M32">
        <v>1.53893280029297</v>
      </c>
      <c r="N32">
        <v>5.09651374816895</v>
      </c>
      <c r="O32">
        <v>3</v>
      </c>
      <c r="P32">
        <v>3</v>
      </c>
      <c r="Q32">
        <v>12</v>
      </c>
      <c r="R32" s="15">
        <v>0.25</v>
      </c>
      <c r="S32" s="15">
        <f t="shared" si="1"/>
        <v>0.3</v>
      </c>
      <c r="T32">
        <v>3.77038764953613</v>
      </c>
      <c r="U32">
        <v>3.48172307014465</v>
      </c>
      <c r="V32">
        <v>3.24515295028686</v>
      </c>
      <c r="W32" s="11">
        <v>0.236570119857788</v>
      </c>
      <c r="X32">
        <v>0.525234699249268</v>
      </c>
      <c r="Y32">
        <v>0.525234699249268</v>
      </c>
      <c r="Z32">
        <v>0.3</v>
      </c>
      <c r="AA32">
        <v>0.9</v>
      </c>
      <c r="AB32">
        <v>0.75</v>
      </c>
      <c r="AC32">
        <v>0.818181818181818</v>
      </c>
      <c r="AD32">
        <v>0.1</v>
      </c>
      <c r="AE32">
        <v>0.6</v>
      </c>
    </row>
    <row r="33" spans="1:31">
      <c r="A33" s="5">
        <v>125</v>
      </c>
      <c r="B33">
        <v>16</v>
      </c>
      <c r="C33">
        <v>4</v>
      </c>
      <c r="D33">
        <v>10</v>
      </c>
      <c r="E33">
        <v>10</v>
      </c>
      <c r="F33">
        <v>10</v>
      </c>
      <c r="G33">
        <v>0</v>
      </c>
      <c r="H33">
        <v>6</v>
      </c>
      <c r="I33">
        <v>4</v>
      </c>
      <c r="J33">
        <v>0.8</v>
      </c>
      <c r="K33" s="4">
        <v>6.40916633605957</v>
      </c>
      <c r="L33" s="9">
        <v>2.34681510925293</v>
      </c>
      <c r="M33">
        <v>1.4934196472168</v>
      </c>
      <c r="N33">
        <v>4.6370906829834</v>
      </c>
      <c r="O33">
        <v>4</v>
      </c>
      <c r="P33">
        <v>4</v>
      </c>
      <c r="Q33">
        <v>13</v>
      </c>
      <c r="R33" s="15">
        <v>0.3077</v>
      </c>
      <c r="S33" s="15">
        <f t="shared" si="1"/>
        <v>0.4</v>
      </c>
      <c r="T33">
        <v>3.30171394348144</v>
      </c>
      <c r="U33">
        <v>3.00785160064697</v>
      </c>
      <c r="V33">
        <v>2.85300207138061</v>
      </c>
      <c r="W33" s="11">
        <v>0.154849529266357</v>
      </c>
      <c r="X33">
        <v>0.44871187210083</v>
      </c>
      <c r="Y33">
        <v>0.44871187210083</v>
      </c>
      <c r="Z33">
        <v>0.4</v>
      </c>
      <c r="AA33">
        <v>0.9</v>
      </c>
      <c r="AB33">
        <v>0.692307692307692</v>
      </c>
      <c r="AC33">
        <v>0.782608695652174</v>
      </c>
      <c r="AD33">
        <v>0.1</v>
      </c>
      <c r="AE33">
        <v>0.5</v>
      </c>
    </row>
    <row r="34" s="4" customFormat="1" spans="11:31">
      <c r="K34" s="12" t="s">
        <v>29</v>
      </c>
      <c r="L34" s="9">
        <f>AVERAGE(L2:L33)</f>
        <v>1.72579216957092</v>
      </c>
      <c r="W34" s="11">
        <f t="shared" ref="W34:AE34" si="2">AVERAGE(W2:W33)</f>
        <v>0.108881577849388</v>
      </c>
      <c r="Z34" s="4">
        <f t="shared" si="2"/>
        <v>0.528125</v>
      </c>
      <c r="AA34" s="4">
        <f t="shared" si="2"/>
        <v>0.9</v>
      </c>
      <c r="AB34" s="4">
        <f t="shared" si="2"/>
        <v>0.645798896692618</v>
      </c>
      <c r="AC34" s="4">
        <f t="shared" si="2"/>
        <v>0.740948901537826</v>
      </c>
      <c r="AD34" s="4">
        <f t="shared" si="2"/>
        <v>0.1</v>
      </c>
      <c r="AE34" s="4">
        <f t="shared" si="2"/>
        <v>0.371875</v>
      </c>
    </row>
    <row r="35" s="4" customFormat="1" spans="11:31">
      <c r="K35" s="13" t="s">
        <v>30</v>
      </c>
      <c r="L35" s="9">
        <f>MAX(L2:L33)</f>
        <v>3.01742553710937</v>
      </c>
      <c r="W35" s="11">
        <f t="shared" ref="W35:AE35" si="3">MAX(W2:W33)</f>
        <v>0.260987758636475</v>
      </c>
      <c r="Z35" s="4">
        <f t="shared" si="3"/>
        <v>0.9</v>
      </c>
      <c r="AA35" s="4">
        <f t="shared" si="3"/>
        <v>1</v>
      </c>
      <c r="AB35" s="4">
        <f t="shared" si="3"/>
        <v>0.833333333333333</v>
      </c>
      <c r="AC35" s="4">
        <f t="shared" si="3"/>
        <v>0.833333333333333</v>
      </c>
      <c r="AD35" s="4">
        <f t="shared" si="3"/>
        <v>0.5</v>
      </c>
      <c r="AE35" s="4">
        <f t="shared" si="3"/>
        <v>0.6</v>
      </c>
    </row>
    <row r="36" s="4" customFormat="1" spans="12:31">
      <c r="L36" s="9">
        <f>MIN(L2:L33)</f>
        <v>0.573421478271484</v>
      </c>
      <c r="W36" s="11">
        <f t="shared" ref="W36:AE36" si="4">MIN(W2:W33)</f>
        <v>0.0126359462738037</v>
      </c>
      <c r="Z36" s="4">
        <f t="shared" si="4"/>
        <v>0.1</v>
      </c>
      <c r="AA36" s="4">
        <f t="shared" si="4"/>
        <v>0.5</v>
      </c>
      <c r="AB36" s="4">
        <f t="shared" si="4"/>
        <v>0.5</v>
      </c>
      <c r="AC36" s="4">
        <f t="shared" si="4"/>
        <v>0.625</v>
      </c>
      <c r="AD36" s="4">
        <f t="shared" si="4"/>
        <v>0</v>
      </c>
      <c r="AE36" s="4">
        <f t="shared" si="4"/>
        <v>0</v>
      </c>
    </row>
    <row r="37" spans="11:23">
      <c r="K37" s="4"/>
      <c r="L37" s="9"/>
      <c r="M37">
        <v>0.194</v>
      </c>
      <c r="W37" s="11"/>
    </row>
    <row r="38" spans="11:23">
      <c r="K38" s="4"/>
      <c r="L38" s="9"/>
      <c r="M38">
        <v>0.129</v>
      </c>
      <c r="W38" s="11"/>
    </row>
    <row r="39" spans="11:23">
      <c r="K39" s="4"/>
      <c r="L39" s="9"/>
      <c r="W39" s="11"/>
    </row>
    <row r="40" spans="11:23">
      <c r="K40" s="4" t="s">
        <v>31</v>
      </c>
      <c r="L40" s="4" t="s">
        <v>32</v>
      </c>
      <c r="N40" t="s">
        <v>98</v>
      </c>
      <c r="O40" t="s">
        <v>99</v>
      </c>
      <c r="R40" s="4" t="s">
        <v>70</v>
      </c>
      <c r="S40" s="4"/>
      <c r="T40" s="4"/>
      <c r="U40" s="4"/>
      <c r="W40" s="11"/>
    </row>
    <row r="41" spans="11:23">
      <c r="K41" s="4"/>
      <c r="L41" s="4"/>
      <c r="R41" s="4">
        <v>0.2</v>
      </c>
      <c r="S41" s="4">
        <v>-160</v>
      </c>
      <c r="T41" s="4">
        <v>640</v>
      </c>
      <c r="U41" s="4">
        <v>32</v>
      </c>
      <c r="W41" s="11"/>
    </row>
    <row r="42" s="1" customFormat="1" spans="11:23">
      <c r="K42" s="14" t="s">
        <v>49</v>
      </c>
      <c r="L42" s="14">
        <f>COUNTIF(L2:L33,"&lt;0.507")-COUNTIF(L2:L33,"&lt;0.378")</f>
        <v>0</v>
      </c>
      <c r="R42" s="4">
        <v>0.4</v>
      </c>
      <c r="S42" s="4">
        <v>-320</v>
      </c>
      <c r="T42" s="4">
        <v>480</v>
      </c>
      <c r="U42" s="4">
        <v>24</v>
      </c>
      <c r="W42" s="14"/>
    </row>
    <row r="43" s="1" customFormat="1" spans="11:23">
      <c r="K43" s="14" t="s">
        <v>50</v>
      </c>
      <c r="L43" s="14">
        <f>COUNTIF(L2:L33,"&lt;0.636")-COUNTIF(L2:L33,"&lt;0.507")</f>
        <v>1</v>
      </c>
      <c r="R43" s="4">
        <v>0.45</v>
      </c>
      <c r="S43" s="4">
        <v>-360</v>
      </c>
      <c r="T43" s="4">
        <v>440</v>
      </c>
      <c r="U43" s="4">
        <v>22</v>
      </c>
      <c r="W43" s="14"/>
    </row>
    <row r="44" s="2" customFormat="1" spans="11:23">
      <c r="K44" s="10" t="s">
        <v>51</v>
      </c>
      <c r="L44" s="10">
        <f>COUNTIF(L2:L33,"&lt;0.765")-COUNTIF(L2:L33,"&lt;0.636")</f>
        <v>9</v>
      </c>
      <c r="R44" s="4">
        <v>0.49</v>
      </c>
      <c r="S44" s="4">
        <v>-392</v>
      </c>
      <c r="T44" s="4">
        <v>408</v>
      </c>
      <c r="U44" s="4">
        <v>20.4</v>
      </c>
      <c r="W44" s="10"/>
    </row>
    <row r="45" s="1" customFormat="1" spans="11:23">
      <c r="K45" s="14" t="s">
        <v>52</v>
      </c>
      <c r="L45" s="14">
        <f>COUNTIF(L2:L33,"&lt;0.894")-COUNTIF(L2:L33,"&lt;0.765")</f>
        <v>0</v>
      </c>
      <c r="S45" s="14">
        <v>-380</v>
      </c>
      <c r="T45" s="14">
        <v>420</v>
      </c>
      <c r="U45" s="14">
        <v>21</v>
      </c>
      <c r="W45" s="14"/>
    </row>
    <row r="46" s="1" customFormat="1" spans="11:23">
      <c r="K46" s="14" t="s">
        <v>53</v>
      </c>
      <c r="L46" s="14">
        <f>COUNTIF(L2:L33,"&lt;1.023")-COUNTIF(L2:L33,"&lt;0.894")</f>
        <v>0</v>
      </c>
      <c r="W46" s="14"/>
    </row>
    <row r="47" s="1" customFormat="1" spans="11:23">
      <c r="K47" s="14" t="s">
        <v>54</v>
      </c>
      <c r="L47" s="14">
        <f>COUNTIF(L2:L33,"&lt;1.152")-COUNTIF(L2:L33,"&lt;1.023")</f>
        <v>0</v>
      </c>
      <c r="W47" s="14"/>
    </row>
    <row r="48" s="1" customFormat="1" spans="11:23">
      <c r="K48" s="14" t="s">
        <v>55</v>
      </c>
      <c r="L48" s="14">
        <f>COUNTIF(L2:L33,"&lt;1.281")-COUNTIF(L2:L33,"&lt;1.152")</f>
        <v>0</v>
      </c>
      <c r="W48" s="14"/>
    </row>
    <row r="49" s="1" customFormat="1" spans="11:23">
      <c r="K49" s="14" t="s">
        <v>56</v>
      </c>
      <c r="L49" s="14">
        <f>COUNTIF(L2:L33,"&lt;1.41")-COUNTIF(L2:L33,"&lt;1.281")</f>
        <v>0</v>
      </c>
      <c r="W49" s="14"/>
    </row>
    <row r="50" s="1" customFormat="1" spans="11:23">
      <c r="K50" s="14" t="s">
        <v>57</v>
      </c>
      <c r="L50" s="14">
        <f>COUNTIF(L2:L33,"&lt;1.539")-COUNTIF(L2:L33,"&lt;1.41")</f>
        <v>1</v>
      </c>
      <c r="M50" s="14">
        <v>2</v>
      </c>
      <c r="W50" s="14"/>
    </row>
    <row r="51" s="1" customFormat="1" spans="11:23">
      <c r="K51" s="14" t="s">
        <v>58</v>
      </c>
      <c r="L51" s="14">
        <f>COUNTIF(L2:L33,"&lt;1.668")-COUNTIF(L2:L33,"&lt;1.539")</f>
        <v>0</v>
      </c>
      <c r="M51" s="14">
        <v>3</v>
      </c>
      <c r="W51" s="14"/>
    </row>
    <row r="52" s="1" customFormat="1" spans="11:23">
      <c r="K52" s="14" t="s">
        <v>59</v>
      </c>
      <c r="L52" s="14">
        <f>COUNTIF(L2:L33,"&lt;1.797")-COUNTIF(L2:L33,"&lt;1.668")</f>
        <v>0</v>
      </c>
      <c r="M52" s="14">
        <v>4</v>
      </c>
      <c r="W52" s="14"/>
    </row>
    <row r="53" s="1" customFormat="1" spans="11:23">
      <c r="K53" s="14" t="s">
        <v>60</v>
      </c>
      <c r="L53" s="14">
        <f>COUNTIF(L2:L33,"&lt;1.926")-COUNTIF(L2:L33,"&lt;1.797")</f>
        <v>1</v>
      </c>
      <c r="M53" s="14">
        <v>7</v>
      </c>
      <c r="W53" s="14"/>
    </row>
    <row r="54" s="1" customFormat="1" spans="11:23">
      <c r="K54" s="14" t="s">
        <v>61</v>
      </c>
      <c r="L54" s="14">
        <f>COUNTIF(L2:L33,"&lt;2.055")-COUNTIF(L2:L33,"&lt;1.926")</f>
        <v>2</v>
      </c>
      <c r="M54" s="14">
        <v>8</v>
      </c>
      <c r="W54" s="14"/>
    </row>
    <row r="55" s="1" customFormat="1" spans="11:23">
      <c r="K55" s="14" t="s">
        <v>62</v>
      </c>
      <c r="L55" s="14">
        <f>COUNTIF(L2:L33,"&lt;2.184")-COUNTIF(L2:L33,"&lt;2.055")</f>
        <v>5</v>
      </c>
      <c r="M55" s="14">
        <v>7</v>
      </c>
      <c r="W55" s="14"/>
    </row>
    <row r="56" s="1" customFormat="1" spans="11:23">
      <c r="K56" s="14" t="s">
        <v>63</v>
      </c>
      <c r="L56" s="14">
        <f>COUNTIF(L2:L33,"&lt;2.313")-COUNTIF(L2:L33,"&lt;2.184")</f>
        <v>9</v>
      </c>
      <c r="M56" s="14">
        <v>4</v>
      </c>
      <c r="W56" s="14"/>
    </row>
    <row r="57" s="1" customFormat="1" spans="11:23">
      <c r="K57" s="14" t="s">
        <v>64</v>
      </c>
      <c r="L57" s="14">
        <f>COUNTIF(L2:L33,"&lt;2.442")-COUNTIF(L2:L33,"&lt;2.313")</f>
        <v>2</v>
      </c>
      <c r="M57" s="14">
        <v>3</v>
      </c>
      <c r="W57" s="14"/>
    </row>
    <row r="58" s="1" customFormat="1" spans="11:13">
      <c r="K58" s="14" t="s">
        <v>65</v>
      </c>
      <c r="L58" s="14">
        <f>COUNTIF(L2:L33,"&lt;2.571")-COUNTIF(L2:L33,"&lt;2.442")</f>
        <v>1</v>
      </c>
      <c r="M58" s="14">
        <v>2</v>
      </c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s="1" customFormat="1" spans="11:15">
      <c r="K60" s="14" t="s">
        <v>67</v>
      </c>
      <c r="L60" s="14">
        <f>COUNTIF(L2:L33,"&lt;2.829")-COUNTIF(L2:L33,"&lt;2.7")</f>
        <v>0</v>
      </c>
      <c r="N60" s="1">
        <v>0.378</v>
      </c>
      <c r="O60" s="1">
        <v>3.094</v>
      </c>
    </row>
    <row r="61" s="1" customFormat="1" spans="11:15">
      <c r="K61" s="14" t="s">
        <v>68</v>
      </c>
      <c r="L61" s="14">
        <f>COUNTIF(L2:L33,"&lt;2.958")-COUNTIF(L2:L33,"&lt;2.829")</f>
        <v>0</v>
      </c>
      <c r="N61" s="1">
        <v>21</v>
      </c>
      <c r="O61" s="1">
        <v>0.129</v>
      </c>
    </row>
    <row r="62" s="1" customFormat="1" spans="11:12">
      <c r="K62" s="14" t="s">
        <v>69</v>
      </c>
      <c r="L62" s="14">
        <f>COUNTIF(L2:L33,"&lt;3.087")-COUNTIF(L2:L33,"&lt;2.958")</f>
        <v>1</v>
      </c>
    </row>
    <row r="63" s="1" customFormat="1" spans="14:15">
      <c r="N63" s="1">
        <v>0.954</v>
      </c>
      <c r="O63" s="1">
        <v>0.133</v>
      </c>
    </row>
    <row r="64" s="1" customFormat="1" spans="14:15">
      <c r="N64" s="1">
        <v>1.355</v>
      </c>
      <c r="O64" s="1">
        <v>0.108</v>
      </c>
    </row>
    <row r="65" spans="14:15">
      <c r="N65" s="1">
        <v>1.72</v>
      </c>
      <c r="O65" s="1">
        <v>0.083</v>
      </c>
    </row>
  </sheetData>
  <pageMargins left="0.75" right="0.75" top="1" bottom="1" header="0.5" footer="0.5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7"/>
  <sheetViews>
    <sheetView topLeftCell="I25" workbookViewId="0">
      <selection activeCell="S32" sqref="S32:V37"/>
    </sheetView>
  </sheetViews>
  <sheetFormatPr defaultColWidth="8.88888888888889" defaultRowHeight="14.4"/>
  <cols>
    <col min="11" max="12" width="20.5555555555556" customWidth="1"/>
    <col min="13" max="14" width="12.8888888888889"/>
    <col min="20" max="22" width="12.8888888888889"/>
    <col min="23" max="23" width="20.7777777777778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12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10.6145267486572</v>
      </c>
      <c r="L2" s="9">
        <v>0.670864105224609</v>
      </c>
      <c r="M2">
        <v>0.574762344360352</v>
      </c>
      <c r="N2">
        <v>10.087516784668</v>
      </c>
      <c r="O2">
        <v>9</v>
      </c>
      <c r="P2">
        <v>9</v>
      </c>
      <c r="Q2">
        <v>19</v>
      </c>
      <c r="R2" s="15">
        <v>0.4737</v>
      </c>
      <c r="S2" s="15">
        <f t="shared" ref="S2:S25" si="0">O2/E2</f>
        <v>0.9</v>
      </c>
      <c r="T2">
        <v>4.63347625732422</v>
      </c>
      <c r="U2">
        <v>4.21989345550537</v>
      </c>
      <c r="V2">
        <v>4.17025804519653</v>
      </c>
      <c r="W2" s="11">
        <v>0.0496354103088379</v>
      </c>
      <c r="X2">
        <v>0.463218212127685</v>
      </c>
      <c r="Y2">
        <v>0.463218212127685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="1" customFormat="1" spans="1:31">
      <c r="A3" s="5">
        <v>155</v>
      </c>
      <c r="B3">
        <v>18</v>
      </c>
      <c r="C3">
        <v>2</v>
      </c>
      <c r="D3">
        <v>10</v>
      </c>
      <c r="E3">
        <v>10</v>
      </c>
      <c r="F3">
        <v>10</v>
      </c>
      <c r="G3">
        <v>0</v>
      </c>
      <c r="H3">
        <v>8</v>
      </c>
      <c r="I3">
        <v>2</v>
      </c>
      <c r="J3">
        <v>0.9</v>
      </c>
      <c r="K3" s="4">
        <v>6.76684951782227</v>
      </c>
      <c r="L3" s="9">
        <v>0.678230285644531</v>
      </c>
      <c r="M3">
        <v>0.774417877197266</v>
      </c>
      <c r="N3">
        <v>8.09170532226562</v>
      </c>
      <c r="O3">
        <v>8</v>
      </c>
      <c r="P3">
        <v>8</v>
      </c>
      <c r="Q3">
        <v>17</v>
      </c>
      <c r="R3" s="15">
        <v>0.4706</v>
      </c>
      <c r="S3" s="15">
        <f t="shared" si="0"/>
        <v>0.8</v>
      </c>
      <c r="T3">
        <v>3.89630317687988</v>
      </c>
      <c r="U3">
        <v>3.45246338844299</v>
      </c>
      <c r="V3">
        <v>3.55084538459778</v>
      </c>
      <c r="W3" s="11">
        <v>0.0983819961547852</v>
      </c>
      <c r="X3">
        <v>0.345457792282104</v>
      </c>
      <c r="Y3">
        <v>0.345457792282104</v>
      </c>
      <c r="Z3">
        <v>0.8</v>
      </c>
      <c r="AA3">
        <v>0.9</v>
      </c>
      <c r="AB3">
        <v>0.529411764705882</v>
      </c>
      <c r="AC3">
        <v>0.666666666666667</v>
      </c>
      <c r="AD3">
        <v>0.1</v>
      </c>
      <c r="AE3">
        <v>0.1</v>
      </c>
    </row>
    <row r="4" spans="1:31">
      <c r="A4" s="5">
        <v>69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10.0285949707031</v>
      </c>
      <c r="L4" s="9">
        <v>0.747514724731445</v>
      </c>
      <c r="M4">
        <v>0.625762939453125</v>
      </c>
      <c r="N4">
        <v>9.09481048583984</v>
      </c>
      <c r="O4">
        <v>6</v>
      </c>
      <c r="P4">
        <v>6</v>
      </c>
      <c r="Q4">
        <v>14</v>
      </c>
      <c r="R4" s="15">
        <v>0.4286</v>
      </c>
      <c r="S4" s="15">
        <f t="shared" si="0"/>
        <v>0.6</v>
      </c>
      <c r="T4">
        <v>3.83040618896484</v>
      </c>
      <c r="U4">
        <v>3.52026915550232</v>
      </c>
      <c r="V4">
        <v>3.42554235458374</v>
      </c>
      <c r="W4" s="11">
        <v>0.0947268009185791</v>
      </c>
      <c r="X4">
        <v>0.404863834381104</v>
      </c>
      <c r="Y4">
        <v>0.404863834381104</v>
      </c>
      <c r="Z4">
        <v>0.6</v>
      </c>
      <c r="AA4">
        <v>0.8</v>
      </c>
      <c r="AB4">
        <v>0.571428571428571</v>
      </c>
      <c r="AC4">
        <v>0.666666666666667</v>
      </c>
      <c r="AD4">
        <v>0.2</v>
      </c>
      <c r="AE4">
        <v>0.2</v>
      </c>
    </row>
    <row r="5" spans="1:31">
      <c r="A5" s="5">
        <v>128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9.73309898376465</v>
      </c>
      <c r="L5" s="9">
        <v>0.717172622680664</v>
      </c>
      <c r="M5">
        <v>0.580852508544922</v>
      </c>
      <c r="N5">
        <v>8.65452194213867</v>
      </c>
      <c r="O5">
        <v>6</v>
      </c>
      <c r="P5">
        <v>6</v>
      </c>
      <c r="Q5">
        <v>14</v>
      </c>
      <c r="R5" s="15">
        <v>0.4286</v>
      </c>
      <c r="S5" s="15">
        <f t="shared" si="0"/>
        <v>0.6</v>
      </c>
      <c r="T5">
        <v>4.21047019958496</v>
      </c>
      <c r="U5">
        <v>3.87132596969604</v>
      </c>
      <c r="V5">
        <v>3.78663492202759</v>
      </c>
      <c r="W5" s="11">
        <v>0.084691047668457</v>
      </c>
      <c r="X5">
        <v>0.423835277557373</v>
      </c>
      <c r="Y5">
        <v>0.423835277557373</v>
      </c>
      <c r="Z5">
        <v>0.6</v>
      </c>
      <c r="AA5">
        <v>0.8</v>
      </c>
      <c r="AB5">
        <v>0.571428571428571</v>
      </c>
      <c r="AC5">
        <v>0.666666666666667</v>
      </c>
      <c r="AD5">
        <v>0.2</v>
      </c>
      <c r="AE5">
        <v>0.2</v>
      </c>
    </row>
    <row r="6" spans="1:31">
      <c r="A6" s="5">
        <v>175</v>
      </c>
      <c r="B6">
        <v>20</v>
      </c>
      <c r="C6">
        <v>0</v>
      </c>
      <c r="D6">
        <v>10</v>
      </c>
      <c r="E6">
        <v>10</v>
      </c>
      <c r="F6">
        <v>10</v>
      </c>
      <c r="G6">
        <v>0</v>
      </c>
      <c r="H6">
        <v>10</v>
      </c>
      <c r="I6">
        <v>0</v>
      </c>
      <c r="J6">
        <v>1</v>
      </c>
      <c r="K6" s="4">
        <v>9999</v>
      </c>
      <c r="L6" s="9">
        <v>0.729522705078125</v>
      </c>
      <c r="M6">
        <v>9999</v>
      </c>
      <c r="N6">
        <v>9999</v>
      </c>
      <c r="O6">
        <v>9</v>
      </c>
      <c r="P6">
        <v>9</v>
      </c>
      <c r="Q6">
        <v>18</v>
      </c>
      <c r="R6" s="15">
        <v>0.5</v>
      </c>
      <c r="S6" s="15">
        <f t="shared" si="0"/>
        <v>0.9</v>
      </c>
      <c r="T6">
        <v>4.20437049865723</v>
      </c>
      <c r="U6">
        <v>3.89416456222534</v>
      </c>
      <c r="V6">
        <v>3.80965113639831</v>
      </c>
      <c r="W6" s="11">
        <v>0.0845134258270264</v>
      </c>
      <c r="X6">
        <v>0.394719362258911</v>
      </c>
      <c r="Y6">
        <v>0.394719362258911</v>
      </c>
      <c r="Z6">
        <v>0.9</v>
      </c>
      <c r="AA6">
        <v>0.9</v>
      </c>
      <c r="AB6">
        <v>0.5</v>
      </c>
      <c r="AC6">
        <v>0.642857142857143</v>
      </c>
      <c r="AD6">
        <v>0.1</v>
      </c>
      <c r="AE6">
        <v>0</v>
      </c>
    </row>
    <row r="7" spans="1:31">
      <c r="A7" s="5">
        <v>22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11.74973487854</v>
      </c>
      <c r="L7" s="9">
        <v>0.573421478271484</v>
      </c>
      <c r="M7">
        <v>0.409221649169922</v>
      </c>
      <c r="N7">
        <v>10.7761573791504</v>
      </c>
      <c r="O7">
        <v>8</v>
      </c>
      <c r="P7">
        <v>8</v>
      </c>
      <c r="Q7">
        <v>18</v>
      </c>
      <c r="R7" s="15">
        <v>0.4444</v>
      </c>
      <c r="S7" s="15">
        <f t="shared" si="0"/>
        <v>0.8</v>
      </c>
      <c r="T7">
        <v>5.33336067199707</v>
      </c>
      <c r="U7">
        <v>4.85945892333984</v>
      </c>
      <c r="V7">
        <v>4.77616167068481</v>
      </c>
      <c r="W7" s="11">
        <v>0.0832972526550293</v>
      </c>
      <c r="X7">
        <v>0.557199001312256</v>
      </c>
      <c r="Y7">
        <v>0.557199001312256</v>
      </c>
      <c r="Z7">
        <v>0.8</v>
      </c>
      <c r="AA7">
        <v>1</v>
      </c>
      <c r="AB7">
        <v>0.555555555555556</v>
      </c>
      <c r="AC7">
        <v>0.714285714285714</v>
      </c>
      <c r="AD7">
        <v>0</v>
      </c>
      <c r="AE7">
        <v>0.2</v>
      </c>
    </row>
    <row r="8" spans="1:31">
      <c r="A8" s="5">
        <v>210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9.86070442199707</v>
      </c>
      <c r="L8" s="9">
        <v>0.746892929077148</v>
      </c>
      <c r="M8">
        <v>0.638494491577148</v>
      </c>
      <c r="N8">
        <v>9.04244613647461</v>
      </c>
      <c r="O8">
        <v>8</v>
      </c>
      <c r="P8">
        <v>8</v>
      </c>
      <c r="Q8">
        <v>18</v>
      </c>
      <c r="R8" s="15">
        <v>0.4444</v>
      </c>
      <c r="S8" s="15">
        <f t="shared" si="0"/>
        <v>0.8</v>
      </c>
      <c r="T8">
        <v>3.79890632629394</v>
      </c>
      <c r="U8">
        <v>3.4881284236908</v>
      </c>
      <c r="V8">
        <v>3.40635061264038</v>
      </c>
      <c r="W8" s="11">
        <v>0.081777811050415</v>
      </c>
      <c r="X8">
        <v>0.392555713653565</v>
      </c>
      <c r="Y8">
        <v>0.392555713653565</v>
      </c>
      <c r="Z8">
        <v>0.8</v>
      </c>
      <c r="AA8">
        <v>1</v>
      </c>
      <c r="AB8">
        <v>0.555555555555556</v>
      </c>
      <c r="AC8">
        <v>0.714285714285714</v>
      </c>
      <c r="AD8">
        <v>0</v>
      </c>
      <c r="AE8">
        <v>0.2</v>
      </c>
    </row>
    <row r="9" s="2" customFormat="1" spans="1:31">
      <c r="A9" s="6">
        <v>49</v>
      </c>
      <c r="B9" s="2">
        <v>19</v>
      </c>
      <c r="C9" s="2">
        <v>1</v>
      </c>
      <c r="D9" s="2">
        <v>10</v>
      </c>
      <c r="E9" s="2">
        <v>10</v>
      </c>
      <c r="F9" s="2">
        <v>10</v>
      </c>
      <c r="G9" s="2">
        <v>0</v>
      </c>
      <c r="H9" s="2">
        <v>9</v>
      </c>
      <c r="I9" s="2">
        <v>1</v>
      </c>
      <c r="J9" s="2">
        <v>0.95</v>
      </c>
      <c r="K9" s="10">
        <v>10.185977935791</v>
      </c>
      <c r="L9" s="10">
        <v>0.695898056030273</v>
      </c>
      <c r="M9" s="2">
        <v>0.55952262878418</v>
      </c>
      <c r="N9" s="2">
        <v>9.18076133728027</v>
      </c>
      <c r="O9" s="2">
        <v>7</v>
      </c>
      <c r="P9" s="2">
        <v>7</v>
      </c>
      <c r="Q9" s="2">
        <v>17</v>
      </c>
      <c r="R9" s="16">
        <v>0.4118</v>
      </c>
      <c r="S9" s="16">
        <f t="shared" si="0"/>
        <v>0.7</v>
      </c>
      <c r="T9" s="2">
        <v>4.50112533569336</v>
      </c>
      <c r="U9" s="2">
        <v>4.1234827041626</v>
      </c>
      <c r="V9" s="2">
        <v>4.04776477813721</v>
      </c>
      <c r="W9" s="10">
        <v>0.0757179260253906</v>
      </c>
      <c r="X9" s="2">
        <v>0.453360557556152</v>
      </c>
      <c r="Y9" s="2">
        <v>0.453360557556152</v>
      </c>
      <c r="Z9" s="2">
        <v>0.7</v>
      </c>
      <c r="AA9" s="2">
        <v>1</v>
      </c>
      <c r="AB9" s="2">
        <v>0.588235294117647</v>
      </c>
      <c r="AC9" s="2">
        <v>0.740740740740741</v>
      </c>
      <c r="AD9" s="2">
        <v>0</v>
      </c>
      <c r="AE9" s="2">
        <v>0.3</v>
      </c>
    </row>
    <row r="10" spans="1:31">
      <c r="A10" s="5">
        <v>40</v>
      </c>
      <c r="B10">
        <v>17</v>
      </c>
      <c r="C10">
        <v>3</v>
      </c>
      <c r="D10">
        <v>10</v>
      </c>
      <c r="E10">
        <v>10</v>
      </c>
      <c r="F10">
        <v>9</v>
      </c>
      <c r="G10">
        <v>1</v>
      </c>
      <c r="H10">
        <v>8</v>
      </c>
      <c r="I10">
        <v>2</v>
      </c>
      <c r="J10">
        <v>0.85</v>
      </c>
      <c r="K10" s="4">
        <v>8.01934051513672</v>
      </c>
      <c r="L10" s="9">
        <v>1.82939147949219</v>
      </c>
      <c r="M10">
        <v>1.49921607971191</v>
      </c>
      <c r="N10">
        <v>6.08656692504883</v>
      </c>
      <c r="O10">
        <v>6</v>
      </c>
      <c r="P10">
        <v>6</v>
      </c>
      <c r="Q10">
        <v>15</v>
      </c>
      <c r="R10" s="15">
        <v>0.4</v>
      </c>
      <c r="S10" s="15">
        <f t="shared" si="0"/>
        <v>0.6</v>
      </c>
      <c r="T10">
        <v>3.05672454833984</v>
      </c>
      <c r="U10">
        <v>2.80530095100403</v>
      </c>
      <c r="V10">
        <v>2.71086621284485</v>
      </c>
      <c r="W10" s="11">
        <v>0.0944347381591797</v>
      </c>
      <c r="X10">
        <v>0.345858335494995</v>
      </c>
      <c r="Y10">
        <v>0.345858335494995</v>
      </c>
      <c r="Z10">
        <v>0.6</v>
      </c>
      <c r="AA10">
        <v>0.9</v>
      </c>
      <c r="AB10">
        <v>0.6</v>
      </c>
      <c r="AC10">
        <v>0.72</v>
      </c>
      <c r="AD10">
        <v>0.1</v>
      </c>
      <c r="AE10">
        <v>0.3</v>
      </c>
    </row>
    <row r="11" s="3" customFormat="1" spans="1:31">
      <c r="A11" s="7">
        <v>0</v>
      </c>
      <c r="B11" s="3">
        <v>15</v>
      </c>
      <c r="C11" s="3">
        <v>5</v>
      </c>
      <c r="D11" s="3">
        <v>10</v>
      </c>
      <c r="E11" s="3">
        <v>10</v>
      </c>
      <c r="F11" s="3">
        <v>10</v>
      </c>
      <c r="G11" s="3">
        <v>0</v>
      </c>
      <c r="H11" s="3">
        <v>5</v>
      </c>
      <c r="I11" s="3">
        <v>5</v>
      </c>
      <c r="J11" s="3">
        <v>0.75</v>
      </c>
      <c r="K11" s="11">
        <v>5.3276195526123</v>
      </c>
      <c r="L11" s="11">
        <v>2.51959800720215</v>
      </c>
      <c r="M11" s="3">
        <v>2.0445671081543</v>
      </c>
      <c r="N11" s="3">
        <v>4.66598129272461</v>
      </c>
      <c r="O11" s="3">
        <v>5</v>
      </c>
      <c r="P11" s="3">
        <v>5</v>
      </c>
      <c r="Q11" s="3">
        <v>15</v>
      </c>
      <c r="R11" s="17">
        <v>0.3333</v>
      </c>
      <c r="S11" s="17">
        <f t="shared" si="0"/>
        <v>0.5</v>
      </c>
      <c r="T11" s="3">
        <v>2.39527320861816</v>
      </c>
      <c r="U11" s="3">
        <v>2.14884233474731</v>
      </c>
      <c r="V11" s="3">
        <v>2.07234907150269</v>
      </c>
      <c r="W11" s="11">
        <v>0.0764932632446289</v>
      </c>
      <c r="X11" s="3">
        <v>0.322924137115479</v>
      </c>
      <c r="Y11" s="3">
        <v>0.322924137115479</v>
      </c>
      <c r="Z11" s="3">
        <v>0.5</v>
      </c>
      <c r="AA11" s="3">
        <v>1</v>
      </c>
      <c r="AB11" s="3">
        <v>0.666666666666667</v>
      </c>
      <c r="AC11" s="3">
        <v>0.8</v>
      </c>
      <c r="AD11" s="3">
        <v>0</v>
      </c>
      <c r="AE11" s="3">
        <v>0.5</v>
      </c>
    </row>
    <row r="12" spans="1:31">
      <c r="A12" s="5">
        <v>118</v>
      </c>
      <c r="B12">
        <v>13</v>
      </c>
      <c r="C12">
        <v>7</v>
      </c>
      <c r="D12">
        <v>10</v>
      </c>
      <c r="E12">
        <v>10</v>
      </c>
      <c r="F12">
        <v>9</v>
      </c>
      <c r="G12">
        <v>1</v>
      </c>
      <c r="H12">
        <v>4</v>
      </c>
      <c r="I12">
        <v>6</v>
      </c>
      <c r="J12">
        <v>0.65</v>
      </c>
      <c r="K12" s="4">
        <v>4.69274139404297</v>
      </c>
      <c r="L12" s="9">
        <v>2.24993515014648</v>
      </c>
      <c r="M12">
        <v>1.34408950805664</v>
      </c>
      <c r="N12">
        <v>4.5972785949707</v>
      </c>
      <c r="O12">
        <v>1</v>
      </c>
      <c r="P12">
        <v>1</v>
      </c>
      <c r="Q12">
        <v>6</v>
      </c>
      <c r="R12" s="15">
        <v>0.1667</v>
      </c>
      <c r="S12" s="15">
        <f t="shared" si="0"/>
        <v>0.1</v>
      </c>
      <c r="T12">
        <v>2.32436370849609</v>
      </c>
      <c r="U12">
        <v>2.08884620666504</v>
      </c>
      <c r="V12">
        <v>2.07621026039123</v>
      </c>
      <c r="W12" s="11">
        <v>0.0126359462738037</v>
      </c>
      <c r="X12">
        <v>0.248153448104858</v>
      </c>
      <c r="Y12">
        <v>0.248153448104858</v>
      </c>
      <c r="Z12">
        <v>0.1</v>
      </c>
      <c r="AA12">
        <v>0.5</v>
      </c>
      <c r="AB12">
        <v>0.833333333333333</v>
      </c>
      <c r="AC12">
        <v>0.625</v>
      </c>
      <c r="AD12">
        <v>0.5</v>
      </c>
      <c r="AE12">
        <v>0.4</v>
      </c>
    </row>
    <row r="13" spans="1:31">
      <c r="A13" s="5">
        <v>87</v>
      </c>
      <c r="B13">
        <v>15</v>
      </c>
      <c r="C13">
        <v>5</v>
      </c>
      <c r="D13">
        <v>10</v>
      </c>
      <c r="E13">
        <v>10</v>
      </c>
      <c r="F13">
        <v>9</v>
      </c>
      <c r="G13">
        <v>1</v>
      </c>
      <c r="H13">
        <v>6</v>
      </c>
      <c r="I13">
        <v>4</v>
      </c>
      <c r="J13">
        <v>0.75</v>
      </c>
      <c r="K13" s="4">
        <v>5.965576171875</v>
      </c>
      <c r="L13" s="9">
        <v>1.96604919433594</v>
      </c>
      <c r="M13">
        <v>1.30701446533203</v>
      </c>
      <c r="N13">
        <v>5.0182933807373</v>
      </c>
      <c r="O13">
        <v>4</v>
      </c>
      <c r="P13">
        <v>4</v>
      </c>
      <c r="Q13">
        <v>12</v>
      </c>
      <c r="R13" s="15">
        <v>0.3333</v>
      </c>
      <c r="S13" s="15">
        <f t="shared" si="0"/>
        <v>0.4</v>
      </c>
      <c r="T13">
        <v>2.74654388427734</v>
      </c>
      <c r="U13">
        <v>2.45803046226501</v>
      </c>
      <c r="V13">
        <v>2.42247819900513</v>
      </c>
      <c r="W13" s="11">
        <v>0.0355522632598877</v>
      </c>
      <c r="X13">
        <v>0.324065685272217</v>
      </c>
      <c r="Y13">
        <v>0.324065685272217</v>
      </c>
      <c r="Z13">
        <v>0.4</v>
      </c>
      <c r="AA13">
        <v>0.8</v>
      </c>
      <c r="AB13">
        <v>0.666666666666667</v>
      </c>
      <c r="AC13">
        <v>0.727272727272727</v>
      </c>
      <c r="AD13">
        <v>0.2</v>
      </c>
      <c r="AE13">
        <v>0.4</v>
      </c>
    </row>
    <row r="14" spans="1:31">
      <c r="A14" s="5">
        <v>114</v>
      </c>
      <c r="B14">
        <v>16</v>
      </c>
      <c r="C14">
        <v>4</v>
      </c>
      <c r="D14">
        <v>10</v>
      </c>
      <c r="E14">
        <v>10</v>
      </c>
      <c r="F14">
        <v>9</v>
      </c>
      <c r="G14">
        <v>1</v>
      </c>
      <c r="H14">
        <v>7</v>
      </c>
      <c r="I14">
        <v>3</v>
      </c>
      <c r="J14">
        <v>0.8</v>
      </c>
      <c r="K14" s="4">
        <v>8.22604179382324</v>
      </c>
      <c r="L14" s="9">
        <v>1.97331619262695</v>
      </c>
      <c r="M14">
        <v>1.27695655822754</v>
      </c>
      <c r="N14">
        <v>6.61124801635742</v>
      </c>
      <c r="O14">
        <v>5</v>
      </c>
      <c r="P14">
        <v>5</v>
      </c>
      <c r="Q14">
        <v>14</v>
      </c>
      <c r="R14" s="15">
        <v>0.3571</v>
      </c>
      <c r="S14" s="15">
        <f t="shared" si="0"/>
        <v>0.5</v>
      </c>
      <c r="T14">
        <v>3.45174598693848</v>
      </c>
      <c r="U14">
        <v>3.08734536170959</v>
      </c>
      <c r="V14">
        <v>3.05312347412109</v>
      </c>
      <c r="W14" s="11">
        <v>0.034221887588501</v>
      </c>
      <c r="X14">
        <v>0.398622512817383</v>
      </c>
      <c r="Y14">
        <v>0.398622512817383</v>
      </c>
      <c r="Z14">
        <v>0.5</v>
      </c>
      <c r="AA14">
        <v>0.9</v>
      </c>
      <c r="AB14">
        <v>0.642857142857143</v>
      </c>
      <c r="AC14">
        <v>0.75</v>
      </c>
      <c r="AD14">
        <v>0.1</v>
      </c>
      <c r="AE14">
        <v>0.4</v>
      </c>
    </row>
    <row r="15" spans="1:31">
      <c r="A15" s="5">
        <v>218</v>
      </c>
      <c r="B15">
        <v>14</v>
      </c>
      <c r="C15">
        <v>6</v>
      </c>
      <c r="D15">
        <v>10</v>
      </c>
      <c r="E15">
        <v>10</v>
      </c>
      <c r="F15">
        <v>10</v>
      </c>
      <c r="G15">
        <v>0</v>
      </c>
      <c r="H15">
        <v>4</v>
      </c>
      <c r="I15">
        <v>6</v>
      </c>
      <c r="J15">
        <v>0.7</v>
      </c>
      <c r="K15" s="4">
        <v>5.94465255737305</v>
      </c>
      <c r="L15" s="9">
        <v>3.01742553710937</v>
      </c>
      <c r="M15">
        <v>1.45475387573242</v>
      </c>
      <c r="N15">
        <v>4.71360969543457</v>
      </c>
      <c r="O15">
        <v>2</v>
      </c>
      <c r="P15">
        <v>2</v>
      </c>
      <c r="Q15">
        <v>10</v>
      </c>
      <c r="R15" s="15">
        <v>0.2</v>
      </c>
      <c r="S15" s="15">
        <f t="shared" si="0"/>
        <v>0.2</v>
      </c>
      <c r="T15">
        <v>2.68185234069824</v>
      </c>
      <c r="U15">
        <v>2.38678312301636</v>
      </c>
      <c r="V15">
        <v>2.26810193061829</v>
      </c>
      <c r="W15" s="11">
        <v>0.118681192398071</v>
      </c>
      <c r="X15">
        <v>0.413750410079956</v>
      </c>
      <c r="Y15">
        <v>0.413750410079956</v>
      </c>
      <c r="Z15">
        <v>0.2</v>
      </c>
      <c r="AA15">
        <v>0.8</v>
      </c>
      <c r="AB15">
        <v>0.8</v>
      </c>
      <c r="AC15">
        <v>0.8</v>
      </c>
      <c r="AD15">
        <v>0.2</v>
      </c>
      <c r="AE15">
        <v>0.6</v>
      </c>
    </row>
    <row r="16" spans="1:31">
      <c r="A16" s="5">
        <v>197</v>
      </c>
      <c r="B16">
        <v>16</v>
      </c>
      <c r="C16">
        <v>4</v>
      </c>
      <c r="D16">
        <v>10</v>
      </c>
      <c r="E16">
        <v>10</v>
      </c>
      <c r="F16">
        <v>10</v>
      </c>
      <c r="G16">
        <v>0</v>
      </c>
      <c r="H16">
        <v>6</v>
      </c>
      <c r="I16">
        <v>4</v>
      </c>
      <c r="J16">
        <v>0.8</v>
      </c>
      <c r="K16" s="4">
        <v>6.63057708740234</v>
      </c>
      <c r="L16" s="9">
        <v>2.12068176269531</v>
      </c>
      <c r="M16">
        <v>1.46605491638184</v>
      </c>
      <c r="N16">
        <v>5.87992858886719</v>
      </c>
      <c r="O16">
        <v>5</v>
      </c>
      <c r="P16">
        <v>5</v>
      </c>
      <c r="Q16">
        <v>14</v>
      </c>
      <c r="R16" s="15">
        <v>0.3571</v>
      </c>
      <c r="S16" s="15">
        <f t="shared" si="0"/>
        <v>0.5</v>
      </c>
      <c r="T16">
        <v>2.89409828186035</v>
      </c>
      <c r="U16">
        <v>2.60639953613281</v>
      </c>
      <c r="V16">
        <v>2.51807570457458</v>
      </c>
      <c r="W16" s="11">
        <v>0.0883238315582275</v>
      </c>
      <c r="X16">
        <v>0.376022577285767</v>
      </c>
      <c r="Y16">
        <v>0.376022577285767</v>
      </c>
      <c r="Z16">
        <v>0.5</v>
      </c>
      <c r="AA16">
        <v>0.9</v>
      </c>
      <c r="AB16">
        <v>0.642857142857143</v>
      </c>
      <c r="AC16">
        <v>0.75</v>
      </c>
      <c r="AD16">
        <v>0.1</v>
      </c>
      <c r="AE16">
        <v>0.4</v>
      </c>
    </row>
    <row r="17" s="3" customFormat="1" spans="1:31">
      <c r="A17" s="7">
        <v>165</v>
      </c>
      <c r="B17" s="3">
        <v>19</v>
      </c>
      <c r="C17" s="3">
        <v>1</v>
      </c>
      <c r="D17" s="3">
        <v>10</v>
      </c>
      <c r="E17" s="3">
        <v>10</v>
      </c>
      <c r="F17" s="3">
        <v>10</v>
      </c>
      <c r="G17" s="3">
        <v>0</v>
      </c>
      <c r="H17" s="3">
        <v>9</v>
      </c>
      <c r="I17" s="3">
        <v>1</v>
      </c>
      <c r="J17" s="3">
        <v>0.95</v>
      </c>
      <c r="K17" s="11">
        <v>11.2014617919922</v>
      </c>
      <c r="L17" s="11">
        <v>2.16875839233398</v>
      </c>
      <c r="M17" s="3">
        <v>1.97000312805176</v>
      </c>
      <c r="N17" s="3">
        <v>8.04880905151367</v>
      </c>
      <c r="O17" s="3">
        <v>4</v>
      </c>
      <c r="P17" s="3">
        <v>4</v>
      </c>
      <c r="Q17" s="3">
        <v>14</v>
      </c>
      <c r="R17" s="17">
        <v>0.2857</v>
      </c>
      <c r="S17" s="17">
        <f t="shared" si="0"/>
        <v>0.4</v>
      </c>
      <c r="T17" s="3">
        <v>4.02603912353516</v>
      </c>
      <c r="U17" s="3">
        <v>3.8017110824585</v>
      </c>
      <c r="V17" s="3">
        <v>3.54072332382202</v>
      </c>
      <c r="W17" s="11">
        <v>0.260987758636475</v>
      </c>
      <c r="X17" s="3">
        <v>0.485315799713135</v>
      </c>
      <c r="Y17" s="3">
        <v>0.485315799713135</v>
      </c>
      <c r="Z17" s="3">
        <v>0.4</v>
      </c>
      <c r="AA17" s="3">
        <v>1</v>
      </c>
      <c r="AB17" s="3">
        <v>0.714285714285714</v>
      </c>
      <c r="AC17" s="3">
        <v>0.833333333333333</v>
      </c>
      <c r="AD17" s="3">
        <v>0</v>
      </c>
      <c r="AE17" s="3">
        <v>0.6</v>
      </c>
    </row>
    <row r="18" spans="1:31">
      <c r="A18" s="5">
        <v>77</v>
      </c>
      <c r="B18">
        <v>17</v>
      </c>
      <c r="C18">
        <v>3</v>
      </c>
      <c r="D18">
        <v>10</v>
      </c>
      <c r="E18">
        <v>10</v>
      </c>
      <c r="F18">
        <v>10</v>
      </c>
      <c r="G18">
        <v>0</v>
      </c>
      <c r="H18">
        <v>7</v>
      </c>
      <c r="I18">
        <v>3</v>
      </c>
      <c r="J18">
        <v>0.85</v>
      </c>
      <c r="K18" s="4">
        <v>6.76483726501465</v>
      </c>
      <c r="L18" s="9">
        <v>2.19599914550781</v>
      </c>
      <c r="M18">
        <v>1.52364540100098</v>
      </c>
      <c r="N18">
        <v>4.28574180603027</v>
      </c>
      <c r="O18">
        <v>4</v>
      </c>
      <c r="P18">
        <v>4</v>
      </c>
      <c r="Q18">
        <v>14</v>
      </c>
      <c r="R18" s="15">
        <v>0.2857</v>
      </c>
      <c r="S18" s="15">
        <f t="shared" si="0"/>
        <v>0.4</v>
      </c>
      <c r="T18">
        <v>3.29983711242676</v>
      </c>
      <c r="U18">
        <v>3.0693199634552</v>
      </c>
      <c r="V18">
        <v>2.88389730453491</v>
      </c>
      <c r="W18" s="11">
        <v>0.185422658920288</v>
      </c>
      <c r="X18">
        <v>0.415939807891846</v>
      </c>
      <c r="Y18">
        <v>0.415939807891846</v>
      </c>
      <c r="Z18">
        <v>0.4</v>
      </c>
      <c r="AA18">
        <v>1</v>
      </c>
      <c r="AB18">
        <v>0.714285714285714</v>
      </c>
      <c r="AC18">
        <v>0.833333333333333</v>
      </c>
      <c r="AD18">
        <v>0</v>
      </c>
      <c r="AE18">
        <v>0.6</v>
      </c>
    </row>
    <row r="19" spans="1:31">
      <c r="A19" s="5">
        <v>211</v>
      </c>
      <c r="B19">
        <v>18</v>
      </c>
      <c r="C19">
        <v>2</v>
      </c>
      <c r="D19">
        <v>10</v>
      </c>
      <c r="E19">
        <v>10</v>
      </c>
      <c r="F19">
        <v>10</v>
      </c>
      <c r="G19">
        <v>0</v>
      </c>
      <c r="H19">
        <v>8</v>
      </c>
      <c r="I19">
        <v>2</v>
      </c>
      <c r="J19">
        <v>0.9</v>
      </c>
      <c r="K19" s="4">
        <v>7.68403053283691</v>
      </c>
      <c r="L19" s="9">
        <v>2.21537208557129</v>
      </c>
      <c r="M19">
        <v>1.90961265563965</v>
      </c>
      <c r="N19">
        <v>5.30702590942383</v>
      </c>
      <c r="O19">
        <v>5</v>
      </c>
      <c r="P19">
        <v>5</v>
      </c>
      <c r="Q19">
        <v>15</v>
      </c>
      <c r="R19" s="15">
        <v>0.3333</v>
      </c>
      <c r="S19" s="15">
        <f t="shared" si="0"/>
        <v>0.5</v>
      </c>
      <c r="T19">
        <v>3.52238845825195</v>
      </c>
      <c r="U19">
        <v>3.29049468040466</v>
      </c>
      <c r="V19">
        <v>3.07876801490784</v>
      </c>
      <c r="W19" s="11">
        <v>0.211726665496826</v>
      </c>
      <c r="X19">
        <v>0.443620443344116</v>
      </c>
      <c r="Y19">
        <v>0.443620443344116</v>
      </c>
      <c r="Z19">
        <v>0.5</v>
      </c>
      <c r="AA19">
        <v>1</v>
      </c>
      <c r="AB19">
        <v>0.666666666666667</v>
      </c>
      <c r="AC19">
        <v>0.8</v>
      </c>
      <c r="AD19">
        <v>0</v>
      </c>
      <c r="AE19">
        <v>0.5</v>
      </c>
    </row>
    <row r="20" spans="1:31">
      <c r="A20" s="5">
        <v>108</v>
      </c>
      <c r="B20">
        <v>16</v>
      </c>
      <c r="C20">
        <v>4</v>
      </c>
      <c r="D20">
        <v>10</v>
      </c>
      <c r="E20">
        <v>10</v>
      </c>
      <c r="F20">
        <v>9</v>
      </c>
      <c r="G20">
        <v>1</v>
      </c>
      <c r="H20">
        <v>7</v>
      </c>
      <c r="I20">
        <v>3</v>
      </c>
      <c r="J20">
        <v>0.8</v>
      </c>
      <c r="K20" s="4">
        <v>7.3200740814209</v>
      </c>
      <c r="L20" s="9">
        <v>2.23398208618164</v>
      </c>
      <c r="M20">
        <v>1.72373008728027</v>
      </c>
      <c r="N20">
        <v>5.56501007080078</v>
      </c>
      <c r="O20">
        <v>5</v>
      </c>
      <c r="P20">
        <v>5</v>
      </c>
      <c r="Q20">
        <v>14</v>
      </c>
      <c r="R20" s="15">
        <v>0.3571</v>
      </c>
      <c r="S20" s="15">
        <f t="shared" si="0"/>
        <v>0.5</v>
      </c>
      <c r="T20">
        <v>3.43692398071289</v>
      </c>
      <c r="U20">
        <v>3.13051795959473</v>
      </c>
      <c r="V20">
        <v>3.05516624450684</v>
      </c>
      <c r="W20" s="11">
        <v>0.0753517150878906</v>
      </c>
      <c r="X20">
        <v>0.381757736206055</v>
      </c>
      <c r="Y20">
        <v>0.381757736206055</v>
      </c>
      <c r="Z20">
        <v>0.5</v>
      </c>
      <c r="AA20">
        <v>0.9</v>
      </c>
      <c r="AB20">
        <v>0.642857142857143</v>
      </c>
      <c r="AC20">
        <v>0.75</v>
      </c>
      <c r="AD20">
        <v>0.1</v>
      </c>
      <c r="AE20">
        <v>0.4</v>
      </c>
    </row>
    <row r="21" spans="1:31">
      <c r="A21" s="5">
        <v>118</v>
      </c>
      <c r="B21">
        <v>13</v>
      </c>
      <c r="C21">
        <v>7</v>
      </c>
      <c r="D21">
        <v>10</v>
      </c>
      <c r="E21">
        <v>10</v>
      </c>
      <c r="F21">
        <v>9</v>
      </c>
      <c r="G21">
        <v>1</v>
      </c>
      <c r="H21">
        <v>4</v>
      </c>
      <c r="I21">
        <v>6</v>
      </c>
      <c r="J21">
        <v>0.65</v>
      </c>
      <c r="K21" s="4">
        <v>4.69274139404297</v>
      </c>
      <c r="L21" s="9">
        <v>2.24993515014648</v>
      </c>
      <c r="M21">
        <v>1.34408950805664</v>
      </c>
      <c r="N21">
        <v>4.5972785949707</v>
      </c>
      <c r="O21">
        <v>1</v>
      </c>
      <c r="P21">
        <v>1</v>
      </c>
      <c r="Q21">
        <v>6</v>
      </c>
      <c r="R21" s="15">
        <v>0.1667</v>
      </c>
      <c r="S21" s="15">
        <f t="shared" si="0"/>
        <v>0.1</v>
      </c>
      <c r="T21">
        <v>2.32436370849609</v>
      </c>
      <c r="U21">
        <v>2.08884620666504</v>
      </c>
      <c r="V21">
        <v>2.07621026039123</v>
      </c>
      <c r="W21" s="11">
        <v>0.0126359462738037</v>
      </c>
      <c r="X21">
        <v>0.248153448104858</v>
      </c>
      <c r="Y21">
        <v>0.248153448104858</v>
      </c>
      <c r="Z21">
        <v>0.1</v>
      </c>
      <c r="AA21">
        <v>0.5</v>
      </c>
      <c r="AB21">
        <v>0.833333333333333</v>
      </c>
      <c r="AC21">
        <v>0.625</v>
      </c>
      <c r="AD21">
        <v>0.5</v>
      </c>
      <c r="AE21">
        <v>0.4</v>
      </c>
    </row>
    <row r="22" spans="1:31">
      <c r="A22" s="5">
        <v>34</v>
      </c>
      <c r="B22">
        <v>18</v>
      </c>
      <c r="C22">
        <v>2</v>
      </c>
      <c r="D22">
        <v>10</v>
      </c>
      <c r="E22">
        <v>10</v>
      </c>
      <c r="F22">
        <v>10</v>
      </c>
      <c r="G22">
        <v>0</v>
      </c>
      <c r="H22">
        <v>8</v>
      </c>
      <c r="I22">
        <v>2</v>
      </c>
      <c r="J22">
        <v>0.9</v>
      </c>
      <c r="K22" s="4">
        <v>7.79927825927734</v>
      </c>
      <c r="L22" s="9">
        <v>2.2674560546875</v>
      </c>
      <c r="M22">
        <v>2.07476615905762</v>
      </c>
      <c r="N22">
        <v>5.95134353637695</v>
      </c>
      <c r="O22">
        <v>7</v>
      </c>
      <c r="P22">
        <v>7</v>
      </c>
      <c r="Q22">
        <v>17</v>
      </c>
      <c r="R22" s="15">
        <v>0.4118</v>
      </c>
      <c r="S22" s="15">
        <f t="shared" si="0"/>
        <v>0.7</v>
      </c>
      <c r="T22">
        <v>3.13784217834473</v>
      </c>
      <c r="U22">
        <v>2.9325258731842</v>
      </c>
      <c r="V22">
        <v>2.76069188117981</v>
      </c>
      <c r="W22" s="11">
        <v>0.171833992004395</v>
      </c>
      <c r="X22">
        <v>0.377150297164917</v>
      </c>
      <c r="Y22">
        <v>0.377150297164917</v>
      </c>
      <c r="Z22">
        <v>0.7</v>
      </c>
      <c r="AA22">
        <v>1</v>
      </c>
      <c r="AB22">
        <v>0.588235294117647</v>
      </c>
      <c r="AC22">
        <v>0.740740740740741</v>
      </c>
      <c r="AD22">
        <v>0</v>
      </c>
      <c r="AE22">
        <v>0.3</v>
      </c>
    </row>
    <row r="23" spans="1:31">
      <c r="A23" s="5">
        <v>238</v>
      </c>
      <c r="B23">
        <v>17</v>
      </c>
      <c r="C23">
        <v>3</v>
      </c>
      <c r="D23">
        <v>10</v>
      </c>
      <c r="E23">
        <v>10</v>
      </c>
      <c r="F23">
        <v>10</v>
      </c>
      <c r="G23">
        <v>0</v>
      </c>
      <c r="H23">
        <v>7</v>
      </c>
      <c r="I23">
        <v>3</v>
      </c>
      <c r="J23">
        <v>0.85</v>
      </c>
      <c r="K23" s="4">
        <v>7.12096786499023</v>
      </c>
      <c r="L23" s="9">
        <v>2.29454612731934</v>
      </c>
      <c r="M23">
        <v>1.68270111083984</v>
      </c>
      <c r="N23">
        <v>4.85541343688965</v>
      </c>
      <c r="O23">
        <v>6</v>
      </c>
      <c r="P23">
        <v>6</v>
      </c>
      <c r="Q23">
        <v>16</v>
      </c>
      <c r="R23" s="15">
        <v>0.375</v>
      </c>
      <c r="S23" s="15">
        <f t="shared" si="0"/>
        <v>0.6</v>
      </c>
      <c r="T23">
        <v>3.69624328613281</v>
      </c>
      <c r="U23">
        <v>3.40891075134277</v>
      </c>
      <c r="V23">
        <v>3.22098231315613</v>
      </c>
      <c r="W23" s="11">
        <v>0.187928438186646</v>
      </c>
      <c r="X23">
        <v>0.475260972976685</v>
      </c>
      <c r="Y23">
        <v>0.475260972976685</v>
      </c>
      <c r="Z23">
        <v>0.6</v>
      </c>
      <c r="AA23">
        <v>1</v>
      </c>
      <c r="AB23">
        <v>0.625</v>
      </c>
      <c r="AC23">
        <v>0.769230769230769</v>
      </c>
      <c r="AD23">
        <v>0</v>
      </c>
      <c r="AE23">
        <v>0.4</v>
      </c>
    </row>
    <row r="24" spans="1:31">
      <c r="A24" s="5">
        <v>84</v>
      </c>
      <c r="B24">
        <v>17</v>
      </c>
      <c r="C24">
        <v>3</v>
      </c>
      <c r="D24">
        <v>10</v>
      </c>
      <c r="E24">
        <v>10</v>
      </c>
      <c r="F24">
        <v>10</v>
      </c>
      <c r="G24">
        <v>0</v>
      </c>
      <c r="H24">
        <v>7</v>
      </c>
      <c r="I24">
        <v>3</v>
      </c>
      <c r="J24">
        <v>0.85</v>
      </c>
      <c r="K24" s="4">
        <v>7.79148483276367</v>
      </c>
      <c r="L24" s="9">
        <v>2.34443283081055</v>
      </c>
      <c r="M24">
        <v>1.53893280029297</v>
      </c>
      <c r="N24">
        <v>5.09651374816895</v>
      </c>
      <c r="O24">
        <v>3</v>
      </c>
      <c r="P24">
        <v>3</v>
      </c>
      <c r="Q24">
        <v>12</v>
      </c>
      <c r="R24" s="15">
        <v>0.25</v>
      </c>
      <c r="S24" s="15">
        <f t="shared" si="0"/>
        <v>0.3</v>
      </c>
      <c r="T24">
        <v>3.77038764953613</v>
      </c>
      <c r="U24">
        <v>3.48172307014465</v>
      </c>
      <c r="V24">
        <v>3.24515295028686</v>
      </c>
      <c r="W24" s="11">
        <v>0.236570119857788</v>
      </c>
      <c r="X24">
        <v>0.525234699249268</v>
      </c>
      <c r="Y24">
        <v>0.525234699249268</v>
      </c>
      <c r="Z24">
        <v>0.3</v>
      </c>
      <c r="AA24">
        <v>0.9</v>
      </c>
      <c r="AB24">
        <v>0.75</v>
      </c>
      <c r="AC24">
        <v>0.818181818181818</v>
      </c>
      <c r="AD24">
        <v>0.1</v>
      </c>
      <c r="AE24">
        <v>0.6</v>
      </c>
    </row>
    <row r="25" spans="1:31">
      <c r="A25" s="5">
        <v>125</v>
      </c>
      <c r="B25">
        <v>16</v>
      </c>
      <c r="C25">
        <v>4</v>
      </c>
      <c r="D25">
        <v>10</v>
      </c>
      <c r="E25">
        <v>10</v>
      </c>
      <c r="F25">
        <v>10</v>
      </c>
      <c r="G25">
        <v>0</v>
      </c>
      <c r="H25">
        <v>6</v>
      </c>
      <c r="I25">
        <v>4</v>
      </c>
      <c r="J25">
        <v>0.8</v>
      </c>
      <c r="K25" s="4">
        <v>6.40916633605957</v>
      </c>
      <c r="L25" s="9">
        <v>2.34681510925293</v>
      </c>
      <c r="M25">
        <v>1.4934196472168</v>
      </c>
      <c r="N25">
        <v>4.6370906829834</v>
      </c>
      <c r="O25">
        <v>4</v>
      </c>
      <c r="P25">
        <v>4</v>
      </c>
      <c r="Q25">
        <v>13</v>
      </c>
      <c r="R25" s="15">
        <v>0.3077</v>
      </c>
      <c r="S25" s="15">
        <f t="shared" si="0"/>
        <v>0.4</v>
      </c>
      <c r="T25">
        <v>3.30171394348144</v>
      </c>
      <c r="U25">
        <v>3.00785160064697</v>
      </c>
      <c r="V25">
        <v>2.85300207138061</v>
      </c>
      <c r="W25" s="11">
        <v>0.154849529266357</v>
      </c>
      <c r="X25">
        <v>0.44871187210083</v>
      </c>
      <c r="Y25">
        <v>0.44871187210083</v>
      </c>
      <c r="Z25">
        <v>0.4</v>
      </c>
      <c r="AA25">
        <v>0.9</v>
      </c>
      <c r="AB25">
        <v>0.692307692307692</v>
      </c>
      <c r="AC25">
        <v>0.782608695652174</v>
      </c>
      <c r="AD25">
        <v>0.1</v>
      </c>
      <c r="AE25">
        <v>0.5</v>
      </c>
    </row>
    <row r="26" s="4" customFormat="1" spans="11:31">
      <c r="K26" s="12" t="s">
        <v>29</v>
      </c>
      <c r="L26" s="9">
        <f>AVERAGE(L2:L25)</f>
        <v>1.73138380050659</v>
      </c>
      <c r="W26" s="11">
        <f t="shared" ref="W26:AE26" si="1">AVERAGE(W2:W25)</f>
        <v>0.108766317367554</v>
      </c>
      <c r="Z26" s="4">
        <f t="shared" si="1"/>
        <v>0.533333333333333</v>
      </c>
      <c r="AA26" s="4">
        <f t="shared" si="1"/>
        <v>0.891666666666667</v>
      </c>
      <c r="AB26" s="4">
        <f t="shared" si="1"/>
        <v>0.644886817187514</v>
      </c>
      <c r="AC26" s="4">
        <f t="shared" si="1"/>
        <v>0.734438579263667</v>
      </c>
      <c r="AD26" s="4">
        <f t="shared" si="1"/>
        <v>0.108333333333333</v>
      </c>
      <c r="AE26" s="4">
        <f t="shared" si="1"/>
        <v>0.358333333333333</v>
      </c>
    </row>
    <row r="27" s="4" customFormat="1" spans="11:31">
      <c r="K27" s="13" t="s">
        <v>30</v>
      </c>
      <c r="L27" s="9">
        <f>MAX(L2:L25)</f>
        <v>3.01742553710937</v>
      </c>
      <c r="W27" s="11">
        <f t="shared" ref="W27:AE27" si="2">MAX(W2:W25)</f>
        <v>0.260987758636475</v>
      </c>
      <c r="Z27" s="4">
        <f t="shared" si="2"/>
        <v>0.9</v>
      </c>
      <c r="AA27" s="4">
        <f t="shared" si="2"/>
        <v>1</v>
      </c>
      <c r="AB27" s="4">
        <f t="shared" si="2"/>
        <v>0.833333333333333</v>
      </c>
      <c r="AC27" s="4">
        <f t="shared" si="2"/>
        <v>0.833333333333333</v>
      </c>
      <c r="AD27" s="4">
        <f t="shared" si="2"/>
        <v>0.5</v>
      </c>
      <c r="AE27" s="4">
        <f t="shared" si="2"/>
        <v>0.6</v>
      </c>
    </row>
    <row r="28" s="4" customFormat="1" spans="12:31">
      <c r="L28" s="9">
        <f>MIN(L2:L25)</f>
        <v>0.573421478271484</v>
      </c>
      <c r="W28" s="11">
        <f t="shared" ref="W28:AE28" si="3">MIN(W2:W25)</f>
        <v>0.0126359462738037</v>
      </c>
      <c r="Z28" s="4">
        <f t="shared" si="3"/>
        <v>0.1</v>
      </c>
      <c r="AA28" s="4">
        <f t="shared" si="3"/>
        <v>0.5</v>
      </c>
      <c r="AB28" s="4">
        <f t="shared" si="3"/>
        <v>0.5</v>
      </c>
      <c r="AC28" s="4">
        <f t="shared" si="3"/>
        <v>0.625</v>
      </c>
      <c r="AD28" s="4">
        <f t="shared" si="3"/>
        <v>0</v>
      </c>
      <c r="AE28" s="4">
        <f t="shared" si="3"/>
        <v>0</v>
      </c>
    </row>
    <row r="29" spans="11:23">
      <c r="K29" s="4"/>
      <c r="L29" s="9"/>
      <c r="M29">
        <v>0.194</v>
      </c>
      <c r="W29" s="11"/>
    </row>
    <row r="30" spans="11:23">
      <c r="K30" s="4"/>
      <c r="L30" s="9"/>
      <c r="M30">
        <v>0.129</v>
      </c>
      <c r="W30" s="11"/>
    </row>
    <row r="31" spans="11:23">
      <c r="K31" s="4"/>
      <c r="L31" s="9"/>
      <c r="W31" s="11"/>
    </row>
    <row r="32" spans="11:23">
      <c r="K32" s="4" t="s">
        <v>31</v>
      </c>
      <c r="L32" s="4" t="s">
        <v>32</v>
      </c>
      <c r="N32" t="s">
        <v>98</v>
      </c>
      <c r="O32" t="s">
        <v>99</v>
      </c>
      <c r="S32" s="4" t="s">
        <v>70</v>
      </c>
      <c r="T32" s="4"/>
      <c r="U32" s="4"/>
      <c r="V32" s="4"/>
      <c r="W32" s="11"/>
    </row>
    <row r="33" spans="11:23">
      <c r="K33" s="4"/>
      <c r="L33" s="4"/>
      <c r="S33" s="4">
        <v>0.2</v>
      </c>
      <c r="T33" s="4">
        <v>-160</v>
      </c>
      <c r="U33" s="4">
        <v>640</v>
      </c>
      <c r="V33" s="4">
        <v>32</v>
      </c>
      <c r="W33" s="11"/>
    </row>
    <row r="34" s="1" customFormat="1" spans="11:23">
      <c r="K34" s="14" t="s">
        <v>49</v>
      </c>
      <c r="L34" s="14">
        <f>COUNTIF(L2:L25,"&lt;0.507")-COUNTIF(L2:L25,"&lt;0.378")</f>
        <v>0</v>
      </c>
      <c r="S34" s="4">
        <v>0.4</v>
      </c>
      <c r="T34" s="4">
        <v>-320</v>
      </c>
      <c r="U34" s="4">
        <v>480</v>
      </c>
      <c r="V34" s="4">
        <v>24</v>
      </c>
      <c r="W34" s="14"/>
    </row>
    <row r="35" s="1" customFormat="1" spans="11:23">
      <c r="K35" s="14" t="s">
        <v>50</v>
      </c>
      <c r="L35" s="14">
        <f>COUNTIF(L2:L25,"&lt;0.636")-COUNTIF(L2:L25,"&lt;0.507")</f>
        <v>1</v>
      </c>
      <c r="S35" s="4">
        <v>0.45</v>
      </c>
      <c r="T35" s="4">
        <v>-360</v>
      </c>
      <c r="U35" s="4">
        <v>440</v>
      </c>
      <c r="V35" s="4">
        <v>22</v>
      </c>
      <c r="W35" s="14"/>
    </row>
    <row r="36" s="2" customFormat="1" spans="11:23">
      <c r="K36" s="10" t="s">
        <v>51</v>
      </c>
      <c r="L36" s="10">
        <f>COUNTIF(L2:L25,"&lt;0.765")-COUNTIF(L2:L25,"&lt;0.636")</f>
        <v>7</v>
      </c>
      <c r="S36" s="4">
        <v>0.49</v>
      </c>
      <c r="T36" s="4">
        <v>-392</v>
      </c>
      <c r="U36" s="4">
        <v>408</v>
      </c>
      <c r="V36" s="4">
        <v>20.4</v>
      </c>
      <c r="W36" s="10"/>
    </row>
    <row r="37" s="1" customFormat="1" spans="11:23">
      <c r="K37" s="14" t="s">
        <v>52</v>
      </c>
      <c r="L37" s="14">
        <f>COUNTIF(L2:L25,"&lt;0.894")-COUNTIF(L2:L25,"&lt;0.765")</f>
        <v>0</v>
      </c>
      <c r="T37" s="14">
        <v>-380</v>
      </c>
      <c r="U37" s="14">
        <v>420</v>
      </c>
      <c r="V37" s="14">
        <v>21</v>
      </c>
      <c r="W37" s="14"/>
    </row>
    <row r="38" s="1" customFormat="1" spans="11:23">
      <c r="K38" s="14" t="s">
        <v>53</v>
      </c>
      <c r="L38" s="14">
        <f>COUNTIF(L2:L25,"&lt;1.023")-COUNTIF(L2:L25,"&lt;0.894")</f>
        <v>0</v>
      </c>
      <c r="W38" s="14"/>
    </row>
    <row r="39" s="1" customFormat="1" spans="11:23">
      <c r="K39" s="14" t="s">
        <v>54</v>
      </c>
      <c r="L39" s="14">
        <f>COUNTIF(L2:L25,"&lt;1.152")-COUNTIF(L2:L25,"&lt;1.023")</f>
        <v>0</v>
      </c>
      <c r="W39" s="14"/>
    </row>
    <row r="40" s="1" customFormat="1" spans="11:23">
      <c r="K40" s="14" t="s">
        <v>55</v>
      </c>
      <c r="L40" s="14">
        <f>COUNTIF(L2:L25,"&lt;1.281")-COUNTIF(L2:L25,"&lt;1.152")</f>
        <v>0</v>
      </c>
      <c r="W40" s="14"/>
    </row>
    <row r="41" s="1" customFormat="1" spans="11:23">
      <c r="K41" s="14" t="s">
        <v>56</v>
      </c>
      <c r="L41" s="14">
        <f>COUNTIF(L2:L25,"&lt;1.41")-COUNTIF(L2:L25,"&lt;1.281")</f>
        <v>0</v>
      </c>
      <c r="W41" s="14"/>
    </row>
    <row r="42" s="1" customFormat="1" spans="11:23">
      <c r="K42" s="14" t="s">
        <v>57</v>
      </c>
      <c r="L42" s="14">
        <f>COUNTIF(L2:L25,"&lt;1.539")-COUNTIF(L2:L25,"&lt;1.41")</f>
        <v>0</v>
      </c>
      <c r="M42" s="14">
        <v>2</v>
      </c>
      <c r="W42" s="14"/>
    </row>
    <row r="43" s="1" customFormat="1" spans="11:23">
      <c r="K43" s="14" t="s">
        <v>58</v>
      </c>
      <c r="L43" s="14">
        <f>COUNTIF(L2:L25,"&lt;1.668")-COUNTIF(L2:L25,"&lt;1.539")</f>
        <v>0</v>
      </c>
      <c r="M43" s="14">
        <v>3</v>
      </c>
      <c r="W43" s="14"/>
    </row>
    <row r="44" s="1" customFormat="1" spans="11:23">
      <c r="K44" s="14" t="s">
        <v>59</v>
      </c>
      <c r="L44" s="14">
        <f>COUNTIF(L2:L25,"&lt;1.797")-COUNTIF(L2:L25,"&lt;1.668")</f>
        <v>0</v>
      </c>
      <c r="M44" s="14">
        <v>4</v>
      </c>
      <c r="W44" s="14"/>
    </row>
    <row r="45" s="1" customFormat="1" spans="11:23">
      <c r="K45" s="14" t="s">
        <v>60</v>
      </c>
      <c r="L45" s="14">
        <f>COUNTIF(L2:L25,"&lt;1.926")-COUNTIF(L2:L25,"&lt;1.797")</f>
        <v>1</v>
      </c>
      <c r="M45" s="14">
        <v>7</v>
      </c>
      <c r="W45" s="14"/>
    </row>
    <row r="46" s="1" customFormat="1" spans="11:23">
      <c r="K46" s="14" t="s">
        <v>61</v>
      </c>
      <c r="L46" s="14">
        <f>COUNTIF(L2:L25,"&lt;2.055")-COUNTIF(L2:L25,"&lt;1.926")</f>
        <v>2</v>
      </c>
      <c r="M46" s="14">
        <v>8</v>
      </c>
      <c r="W46" s="14"/>
    </row>
    <row r="47" s="1" customFormat="1" spans="11:23">
      <c r="K47" s="14" t="s">
        <v>62</v>
      </c>
      <c r="L47" s="14">
        <f>COUNTIF(L2:L25,"&lt;2.184")-COUNTIF(L2:L25,"&lt;2.055")</f>
        <v>2</v>
      </c>
      <c r="M47" s="14">
        <v>7</v>
      </c>
      <c r="W47" s="14"/>
    </row>
    <row r="48" s="1" customFormat="1" spans="11:23">
      <c r="K48" s="14" t="s">
        <v>63</v>
      </c>
      <c r="L48" s="14">
        <f>COUNTIF(L2:L25,"&lt;2.313")-COUNTIF(L2:L25,"&lt;2.184")</f>
        <v>7</v>
      </c>
      <c r="M48" s="14">
        <v>4</v>
      </c>
      <c r="W48" s="14"/>
    </row>
    <row r="49" s="1" customFormat="1" spans="11:23">
      <c r="K49" s="14" t="s">
        <v>64</v>
      </c>
      <c r="L49" s="14">
        <f>COUNTIF(L2:L25,"&lt;2.442")-COUNTIF(L2:L25,"&lt;2.313")</f>
        <v>2</v>
      </c>
      <c r="M49" s="14">
        <v>3</v>
      </c>
      <c r="W49" s="14"/>
    </row>
    <row r="50" s="1" customFormat="1" spans="11:13">
      <c r="K50" s="14" t="s">
        <v>65</v>
      </c>
      <c r="L50" s="14">
        <f>COUNTIF(L2:L25,"&lt;2.571")-COUNTIF(L2:L25,"&lt;2.442")</f>
        <v>1</v>
      </c>
      <c r="M50" s="14">
        <v>2</v>
      </c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s="1" customFormat="1" spans="11:15">
      <c r="K52" s="14" t="s">
        <v>67</v>
      </c>
      <c r="L52" s="14">
        <f>COUNTIF(L2:L25,"&lt;2.829")-COUNTIF(L2:L25,"&lt;2.7")</f>
        <v>0</v>
      </c>
      <c r="N52" s="1">
        <v>0.378</v>
      </c>
      <c r="O52" s="1">
        <v>3.094</v>
      </c>
    </row>
    <row r="53" s="1" customFormat="1" spans="11:15">
      <c r="K53" s="14" t="s">
        <v>68</v>
      </c>
      <c r="L53" s="14">
        <f>COUNTIF(L2:L25,"&lt;2.958")-COUNTIF(L2:L25,"&lt;2.829")</f>
        <v>0</v>
      </c>
      <c r="N53" s="1">
        <v>21</v>
      </c>
      <c r="O53" s="1">
        <v>0.129</v>
      </c>
    </row>
    <row r="54" s="1" customFormat="1" spans="11:12">
      <c r="K54" s="14" t="s">
        <v>69</v>
      </c>
      <c r="L54" s="14">
        <f>COUNTIF(L2:L25,"&lt;3.087")-COUNTIF(L2:L25,"&lt;2.958")</f>
        <v>1</v>
      </c>
    </row>
    <row r="55" s="1" customFormat="1" spans="14:15">
      <c r="N55" s="1">
        <v>0.954</v>
      </c>
      <c r="O55" s="1">
        <v>0.133</v>
      </c>
    </row>
    <row r="56" s="1" customFormat="1" spans="14:15">
      <c r="N56" s="1">
        <v>1.355</v>
      </c>
      <c r="O56" s="1">
        <v>0.108</v>
      </c>
    </row>
    <row r="57" spans="14:15">
      <c r="N57" s="1">
        <v>1.72</v>
      </c>
      <c r="O57" s="1">
        <v>0.083</v>
      </c>
    </row>
  </sheetData>
  <pageMargins left="0.75" right="0.75" top="1" bottom="1" header="0.5" footer="0.5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5"/>
  <sheetViews>
    <sheetView topLeftCell="G25" workbookViewId="0">
      <selection activeCell="G1" sqref="$A1:$XFD56"/>
    </sheetView>
  </sheetViews>
  <sheetFormatPr defaultColWidth="8.88888888888889" defaultRowHeight="14.4"/>
  <cols>
    <col min="11" max="12" width="18.5555555555556" customWidth="1"/>
    <col min="13" max="14" width="12.8888888888889"/>
    <col min="20" max="22" width="12.8888888888889"/>
    <col min="23" max="23" width="19.6666666666667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12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10.6145267486572</v>
      </c>
      <c r="L2" s="9">
        <v>0.670864105224609</v>
      </c>
      <c r="M2">
        <v>0.574762344360352</v>
      </c>
      <c r="N2">
        <v>10.087516784668</v>
      </c>
      <c r="O2">
        <v>9</v>
      </c>
      <c r="P2">
        <v>9</v>
      </c>
      <c r="Q2">
        <v>19</v>
      </c>
      <c r="R2" s="15">
        <v>0.4737</v>
      </c>
      <c r="S2" s="15">
        <f>O2/E2</f>
        <v>0.9</v>
      </c>
      <c r="T2">
        <v>4.63347625732422</v>
      </c>
      <c r="U2">
        <v>4.21989345550537</v>
      </c>
      <c r="V2">
        <v>4.17025804519653</v>
      </c>
      <c r="W2" s="11">
        <v>0.0496354103088379</v>
      </c>
      <c r="X2">
        <v>0.463218212127685</v>
      </c>
      <c r="Y2">
        <v>0.463218212127685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="1" customFormat="1" spans="1:31">
      <c r="A3" s="5">
        <v>155</v>
      </c>
      <c r="B3">
        <v>18</v>
      </c>
      <c r="C3">
        <v>2</v>
      </c>
      <c r="D3">
        <v>10</v>
      </c>
      <c r="E3">
        <v>10</v>
      </c>
      <c r="F3">
        <v>10</v>
      </c>
      <c r="G3">
        <v>0</v>
      </c>
      <c r="H3">
        <v>8</v>
      </c>
      <c r="I3">
        <v>2</v>
      </c>
      <c r="J3">
        <v>0.9</v>
      </c>
      <c r="K3" s="4">
        <v>6.76684951782227</v>
      </c>
      <c r="L3" s="9">
        <v>0.678230285644531</v>
      </c>
      <c r="M3">
        <v>0.774417877197266</v>
      </c>
      <c r="N3">
        <v>8.09170532226562</v>
      </c>
      <c r="O3">
        <v>8</v>
      </c>
      <c r="P3">
        <v>8</v>
      </c>
      <c r="Q3">
        <v>17</v>
      </c>
      <c r="R3" s="15">
        <v>0.4706</v>
      </c>
      <c r="S3" s="15">
        <f>O3/E3</f>
        <v>0.8</v>
      </c>
      <c r="T3">
        <v>3.89630317687988</v>
      </c>
      <c r="U3">
        <v>3.45246338844299</v>
      </c>
      <c r="V3">
        <v>3.55084538459778</v>
      </c>
      <c r="W3" s="11">
        <v>0.0983819961547852</v>
      </c>
      <c r="X3">
        <v>0.345457792282104</v>
      </c>
      <c r="Y3">
        <v>0.345457792282104</v>
      </c>
      <c r="Z3">
        <v>0.8</v>
      </c>
      <c r="AA3">
        <v>0.9</v>
      </c>
      <c r="AB3">
        <v>0.529411764705882</v>
      </c>
      <c r="AC3">
        <v>0.666666666666667</v>
      </c>
      <c r="AD3">
        <v>0.1</v>
      </c>
      <c r="AE3">
        <v>0.1</v>
      </c>
    </row>
    <row r="4" spans="1:31">
      <c r="A4" s="5">
        <v>69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10.0285949707031</v>
      </c>
      <c r="L4" s="9">
        <v>0.747514724731445</v>
      </c>
      <c r="M4">
        <v>0.625762939453125</v>
      </c>
      <c r="N4">
        <v>9.09481048583984</v>
      </c>
      <c r="O4">
        <v>6</v>
      </c>
      <c r="P4">
        <v>6</v>
      </c>
      <c r="Q4">
        <v>14</v>
      </c>
      <c r="R4" s="15">
        <v>0.4286</v>
      </c>
      <c r="S4" s="15">
        <f>O4/E4</f>
        <v>0.6</v>
      </c>
      <c r="T4">
        <v>3.83040618896484</v>
      </c>
      <c r="U4">
        <v>3.52026915550232</v>
      </c>
      <c r="V4">
        <v>3.42554235458374</v>
      </c>
      <c r="W4" s="11">
        <v>0.0947268009185791</v>
      </c>
      <c r="X4">
        <v>0.404863834381104</v>
      </c>
      <c r="Y4">
        <v>0.404863834381104</v>
      </c>
      <c r="Z4">
        <v>0.6</v>
      </c>
      <c r="AA4">
        <v>0.8</v>
      </c>
      <c r="AB4">
        <v>0.571428571428571</v>
      </c>
      <c r="AC4">
        <v>0.666666666666667</v>
      </c>
      <c r="AD4">
        <v>0.2</v>
      </c>
      <c r="AE4">
        <v>0.2</v>
      </c>
    </row>
    <row r="5" spans="1:31">
      <c r="A5" s="5">
        <v>128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9.73309898376465</v>
      </c>
      <c r="L5" s="9">
        <v>0.717172622680664</v>
      </c>
      <c r="M5">
        <v>0.580852508544922</v>
      </c>
      <c r="N5">
        <v>8.65452194213867</v>
      </c>
      <c r="O5">
        <v>6</v>
      </c>
      <c r="P5">
        <v>6</v>
      </c>
      <c r="Q5">
        <v>14</v>
      </c>
      <c r="R5" s="15">
        <v>0.4286</v>
      </c>
      <c r="S5" s="15">
        <f>O5/E5</f>
        <v>0.6</v>
      </c>
      <c r="T5">
        <v>4.21047019958496</v>
      </c>
      <c r="U5">
        <v>3.87132596969604</v>
      </c>
      <c r="V5">
        <v>3.78663492202759</v>
      </c>
      <c r="W5" s="11">
        <v>0.084691047668457</v>
      </c>
      <c r="X5">
        <v>0.423835277557373</v>
      </c>
      <c r="Y5">
        <v>0.423835277557373</v>
      </c>
      <c r="Z5">
        <v>0.6</v>
      </c>
      <c r="AA5">
        <v>0.8</v>
      </c>
      <c r="AB5">
        <v>0.571428571428571</v>
      </c>
      <c r="AC5">
        <v>0.666666666666667</v>
      </c>
      <c r="AD5">
        <v>0.2</v>
      </c>
      <c r="AE5">
        <v>0.2</v>
      </c>
    </row>
    <row r="6" spans="1:31">
      <c r="A6" s="5">
        <v>22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11.74973487854</v>
      </c>
      <c r="L6" s="9">
        <v>0.573421478271484</v>
      </c>
      <c r="M6">
        <v>0.409221649169922</v>
      </c>
      <c r="N6">
        <v>10.7761573791504</v>
      </c>
      <c r="O6">
        <v>8</v>
      </c>
      <c r="P6">
        <v>8</v>
      </c>
      <c r="Q6">
        <v>18</v>
      </c>
      <c r="R6" s="15">
        <v>0.4444</v>
      </c>
      <c r="S6" s="15">
        <f t="shared" ref="S6:S24" si="0">O6/E6</f>
        <v>0.8</v>
      </c>
      <c r="T6">
        <v>5.33336067199707</v>
      </c>
      <c r="U6">
        <v>4.85945892333984</v>
      </c>
      <c r="V6">
        <v>4.77616167068481</v>
      </c>
      <c r="W6" s="11">
        <v>0.0832972526550293</v>
      </c>
      <c r="X6">
        <v>0.557199001312256</v>
      </c>
      <c r="Y6">
        <v>0.557199001312256</v>
      </c>
      <c r="Z6">
        <v>0.8</v>
      </c>
      <c r="AA6">
        <v>1</v>
      </c>
      <c r="AB6">
        <v>0.555555555555556</v>
      </c>
      <c r="AC6">
        <v>0.714285714285714</v>
      </c>
      <c r="AD6">
        <v>0</v>
      </c>
      <c r="AE6">
        <v>0.2</v>
      </c>
    </row>
    <row r="7" spans="1:31">
      <c r="A7" s="5">
        <v>210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9.86070442199707</v>
      </c>
      <c r="L7" s="9">
        <v>0.746892929077148</v>
      </c>
      <c r="M7">
        <v>0.638494491577148</v>
      </c>
      <c r="N7">
        <v>9.04244613647461</v>
      </c>
      <c r="O7">
        <v>8</v>
      </c>
      <c r="P7">
        <v>8</v>
      </c>
      <c r="Q7">
        <v>18</v>
      </c>
      <c r="R7" s="15">
        <v>0.4444</v>
      </c>
      <c r="S7" s="15">
        <f t="shared" si="0"/>
        <v>0.8</v>
      </c>
      <c r="T7">
        <v>3.79890632629394</v>
      </c>
      <c r="U7">
        <v>3.4881284236908</v>
      </c>
      <c r="V7">
        <v>3.40635061264038</v>
      </c>
      <c r="W7" s="11">
        <v>0.081777811050415</v>
      </c>
      <c r="X7">
        <v>0.392555713653565</v>
      </c>
      <c r="Y7">
        <v>0.392555713653565</v>
      </c>
      <c r="Z7">
        <v>0.8</v>
      </c>
      <c r="AA7">
        <v>1</v>
      </c>
      <c r="AB7">
        <v>0.555555555555556</v>
      </c>
      <c r="AC7">
        <v>0.714285714285714</v>
      </c>
      <c r="AD7">
        <v>0</v>
      </c>
      <c r="AE7">
        <v>0.2</v>
      </c>
    </row>
    <row r="8" s="2" customFormat="1" spans="1:31">
      <c r="A8" s="6">
        <v>49</v>
      </c>
      <c r="B8" s="2">
        <v>19</v>
      </c>
      <c r="C8" s="2">
        <v>1</v>
      </c>
      <c r="D8" s="2">
        <v>10</v>
      </c>
      <c r="E8" s="2">
        <v>10</v>
      </c>
      <c r="F8" s="2">
        <v>10</v>
      </c>
      <c r="G8" s="2">
        <v>0</v>
      </c>
      <c r="H8" s="2">
        <v>9</v>
      </c>
      <c r="I8" s="2">
        <v>1</v>
      </c>
      <c r="J8" s="2">
        <v>0.95</v>
      </c>
      <c r="K8" s="10">
        <v>10.185977935791</v>
      </c>
      <c r="L8" s="10">
        <v>0.695898056030273</v>
      </c>
      <c r="M8" s="2">
        <v>0.55952262878418</v>
      </c>
      <c r="N8" s="2">
        <v>9.18076133728027</v>
      </c>
      <c r="O8" s="2">
        <v>7</v>
      </c>
      <c r="P8" s="2">
        <v>7</v>
      </c>
      <c r="Q8" s="2">
        <v>17</v>
      </c>
      <c r="R8" s="16">
        <v>0.4118</v>
      </c>
      <c r="S8" s="16">
        <f t="shared" si="0"/>
        <v>0.7</v>
      </c>
      <c r="T8" s="2">
        <v>4.50112533569336</v>
      </c>
      <c r="U8" s="2">
        <v>4.1234827041626</v>
      </c>
      <c r="V8" s="2">
        <v>4.04776477813721</v>
      </c>
      <c r="W8" s="10">
        <v>0.0757179260253906</v>
      </c>
      <c r="X8" s="2">
        <v>0.453360557556152</v>
      </c>
      <c r="Y8" s="2">
        <v>0.453360557556152</v>
      </c>
      <c r="Z8" s="2">
        <v>0.7</v>
      </c>
      <c r="AA8" s="2">
        <v>1</v>
      </c>
      <c r="AB8" s="2">
        <v>0.588235294117647</v>
      </c>
      <c r="AC8" s="2">
        <v>0.740740740740741</v>
      </c>
      <c r="AD8" s="2">
        <v>0</v>
      </c>
      <c r="AE8" s="2">
        <v>0.3</v>
      </c>
    </row>
    <row r="9" spans="1:31">
      <c r="A9" s="5">
        <v>40</v>
      </c>
      <c r="B9">
        <v>17</v>
      </c>
      <c r="C9">
        <v>3</v>
      </c>
      <c r="D9">
        <v>10</v>
      </c>
      <c r="E9">
        <v>10</v>
      </c>
      <c r="F9">
        <v>9</v>
      </c>
      <c r="G9">
        <v>1</v>
      </c>
      <c r="H9">
        <v>8</v>
      </c>
      <c r="I9">
        <v>2</v>
      </c>
      <c r="J9">
        <v>0.85</v>
      </c>
      <c r="K9" s="4">
        <v>8.01934051513672</v>
      </c>
      <c r="L9" s="9">
        <v>1.82939147949219</v>
      </c>
      <c r="M9">
        <v>1.49921607971191</v>
      </c>
      <c r="N9">
        <v>6.08656692504883</v>
      </c>
      <c r="O9">
        <v>6</v>
      </c>
      <c r="P9">
        <v>6</v>
      </c>
      <c r="Q9">
        <v>15</v>
      </c>
      <c r="R9" s="15">
        <v>0.4</v>
      </c>
      <c r="S9" s="15">
        <f t="shared" si="0"/>
        <v>0.6</v>
      </c>
      <c r="T9">
        <v>3.05672454833984</v>
      </c>
      <c r="U9">
        <v>2.80530095100403</v>
      </c>
      <c r="V9">
        <v>2.71086621284485</v>
      </c>
      <c r="W9" s="11">
        <v>0.0944347381591797</v>
      </c>
      <c r="X9">
        <v>0.345858335494995</v>
      </c>
      <c r="Y9">
        <v>0.345858335494995</v>
      </c>
      <c r="Z9">
        <v>0.6</v>
      </c>
      <c r="AA9">
        <v>0.9</v>
      </c>
      <c r="AB9">
        <v>0.6</v>
      </c>
      <c r="AC9">
        <v>0.72</v>
      </c>
      <c r="AD9">
        <v>0.1</v>
      </c>
      <c r="AE9">
        <v>0.3</v>
      </c>
    </row>
    <row r="10" s="3" customFormat="1" spans="1:31">
      <c r="A10" s="7">
        <v>0</v>
      </c>
      <c r="B10" s="3">
        <v>15</v>
      </c>
      <c r="C10" s="3">
        <v>5</v>
      </c>
      <c r="D10" s="3">
        <v>10</v>
      </c>
      <c r="E10" s="3">
        <v>10</v>
      </c>
      <c r="F10" s="3">
        <v>10</v>
      </c>
      <c r="G10" s="3">
        <v>0</v>
      </c>
      <c r="H10" s="3">
        <v>5</v>
      </c>
      <c r="I10" s="3">
        <v>5</v>
      </c>
      <c r="J10" s="3">
        <v>0.75</v>
      </c>
      <c r="K10" s="11">
        <v>5.3276195526123</v>
      </c>
      <c r="L10" s="11">
        <v>2.51959800720215</v>
      </c>
      <c r="M10" s="3">
        <v>2.0445671081543</v>
      </c>
      <c r="N10" s="3">
        <v>4.66598129272461</v>
      </c>
      <c r="O10" s="3">
        <v>5</v>
      </c>
      <c r="P10" s="3">
        <v>5</v>
      </c>
      <c r="Q10" s="3">
        <v>15</v>
      </c>
      <c r="R10" s="17">
        <v>0.3333</v>
      </c>
      <c r="S10" s="17">
        <f t="shared" si="0"/>
        <v>0.5</v>
      </c>
      <c r="T10" s="3">
        <v>2.39527320861816</v>
      </c>
      <c r="U10" s="3">
        <v>2.14884233474731</v>
      </c>
      <c r="V10" s="3">
        <v>2.07234907150269</v>
      </c>
      <c r="W10" s="11">
        <v>0.0764932632446289</v>
      </c>
      <c r="X10" s="3">
        <v>0.322924137115479</v>
      </c>
      <c r="Y10" s="3">
        <v>0.322924137115479</v>
      </c>
      <c r="Z10" s="3">
        <v>0.5</v>
      </c>
      <c r="AA10" s="3">
        <v>1</v>
      </c>
      <c r="AB10" s="3">
        <v>0.666666666666667</v>
      </c>
      <c r="AC10" s="3">
        <v>0.8</v>
      </c>
      <c r="AD10" s="3">
        <v>0</v>
      </c>
      <c r="AE10" s="3">
        <v>0.5</v>
      </c>
    </row>
    <row r="11" spans="1:31">
      <c r="A11" s="5">
        <v>118</v>
      </c>
      <c r="B11">
        <v>13</v>
      </c>
      <c r="C11">
        <v>7</v>
      </c>
      <c r="D11">
        <v>10</v>
      </c>
      <c r="E11">
        <v>10</v>
      </c>
      <c r="F11">
        <v>9</v>
      </c>
      <c r="G11">
        <v>1</v>
      </c>
      <c r="H11">
        <v>4</v>
      </c>
      <c r="I11">
        <v>6</v>
      </c>
      <c r="J11">
        <v>0.65</v>
      </c>
      <c r="K11" s="4">
        <v>4.69274139404297</v>
      </c>
      <c r="L11" s="9">
        <v>2.24993515014648</v>
      </c>
      <c r="M11">
        <v>1.34408950805664</v>
      </c>
      <c r="N11">
        <v>4.5972785949707</v>
      </c>
      <c r="O11">
        <v>1</v>
      </c>
      <c r="P11">
        <v>1</v>
      </c>
      <c r="Q11">
        <v>6</v>
      </c>
      <c r="R11" s="15">
        <v>0.1667</v>
      </c>
      <c r="S11" s="15">
        <f t="shared" si="0"/>
        <v>0.1</v>
      </c>
      <c r="T11">
        <v>2.32436370849609</v>
      </c>
      <c r="U11">
        <v>2.08884620666504</v>
      </c>
      <c r="V11">
        <v>2.07621026039123</v>
      </c>
      <c r="W11" s="11">
        <v>0.0126359462738037</v>
      </c>
      <c r="X11">
        <v>0.248153448104858</v>
      </c>
      <c r="Y11">
        <v>0.248153448104858</v>
      </c>
      <c r="Z11">
        <v>0.1</v>
      </c>
      <c r="AA11">
        <v>0.5</v>
      </c>
      <c r="AB11">
        <v>0.833333333333333</v>
      </c>
      <c r="AC11">
        <v>0.625</v>
      </c>
      <c r="AD11">
        <v>0.5</v>
      </c>
      <c r="AE11">
        <v>0.4</v>
      </c>
    </row>
    <row r="12" spans="1:31">
      <c r="A12" s="5">
        <v>87</v>
      </c>
      <c r="B12">
        <v>15</v>
      </c>
      <c r="C12">
        <v>5</v>
      </c>
      <c r="D12">
        <v>10</v>
      </c>
      <c r="E12">
        <v>10</v>
      </c>
      <c r="F12">
        <v>9</v>
      </c>
      <c r="G12">
        <v>1</v>
      </c>
      <c r="H12">
        <v>6</v>
      </c>
      <c r="I12">
        <v>4</v>
      </c>
      <c r="J12">
        <v>0.75</v>
      </c>
      <c r="K12" s="4">
        <v>5.965576171875</v>
      </c>
      <c r="L12" s="9">
        <v>1.96604919433594</v>
      </c>
      <c r="M12">
        <v>1.30701446533203</v>
      </c>
      <c r="N12">
        <v>5.0182933807373</v>
      </c>
      <c r="O12">
        <v>4</v>
      </c>
      <c r="P12">
        <v>4</v>
      </c>
      <c r="Q12">
        <v>12</v>
      </c>
      <c r="R12" s="15">
        <v>0.3333</v>
      </c>
      <c r="S12" s="15">
        <f t="shared" si="0"/>
        <v>0.4</v>
      </c>
      <c r="T12">
        <v>2.74654388427734</v>
      </c>
      <c r="U12">
        <v>2.45803046226501</v>
      </c>
      <c r="V12">
        <v>2.42247819900513</v>
      </c>
      <c r="W12" s="11">
        <v>0.0355522632598877</v>
      </c>
      <c r="X12">
        <v>0.324065685272217</v>
      </c>
      <c r="Y12">
        <v>0.324065685272217</v>
      </c>
      <c r="Z12">
        <v>0.4</v>
      </c>
      <c r="AA12">
        <v>0.8</v>
      </c>
      <c r="AB12">
        <v>0.666666666666667</v>
      </c>
      <c r="AC12">
        <v>0.727272727272727</v>
      </c>
      <c r="AD12">
        <v>0.2</v>
      </c>
      <c r="AE12">
        <v>0.4</v>
      </c>
    </row>
    <row r="13" spans="1:31">
      <c r="A13" s="5">
        <v>114</v>
      </c>
      <c r="B13">
        <v>16</v>
      </c>
      <c r="C13">
        <v>4</v>
      </c>
      <c r="D13">
        <v>10</v>
      </c>
      <c r="E13">
        <v>10</v>
      </c>
      <c r="F13">
        <v>9</v>
      </c>
      <c r="G13">
        <v>1</v>
      </c>
      <c r="H13">
        <v>7</v>
      </c>
      <c r="I13">
        <v>3</v>
      </c>
      <c r="J13">
        <v>0.8</v>
      </c>
      <c r="K13" s="4">
        <v>8.22604179382324</v>
      </c>
      <c r="L13" s="9">
        <v>1.97331619262695</v>
      </c>
      <c r="M13">
        <v>1.27695655822754</v>
      </c>
      <c r="N13">
        <v>6.61124801635742</v>
      </c>
      <c r="O13">
        <v>5</v>
      </c>
      <c r="P13">
        <v>5</v>
      </c>
      <c r="Q13">
        <v>14</v>
      </c>
      <c r="R13" s="15">
        <v>0.3571</v>
      </c>
      <c r="S13" s="15">
        <f t="shared" si="0"/>
        <v>0.5</v>
      </c>
      <c r="T13">
        <v>3.45174598693848</v>
      </c>
      <c r="U13">
        <v>3.08734536170959</v>
      </c>
      <c r="V13">
        <v>3.05312347412109</v>
      </c>
      <c r="W13" s="11">
        <v>0.034221887588501</v>
      </c>
      <c r="X13">
        <v>0.398622512817383</v>
      </c>
      <c r="Y13">
        <v>0.398622512817383</v>
      </c>
      <c r="Z13">
        <v>0.5</v>
      </c>
      <c r="AA13">
        <v>0.9</v>
      </c>
      <c r="AB13">
        <v>0.642857142857143</v>
      </c>
      <c r="AC13">
        <v>0.75</v>
      </c>
      <c r="AD13">
        <v>0.1</v>
      </c>
      <c r="AE13">
        <v>0.4</v>
      </c>
    </row>
    <row r="14" spans="1:31">
      <c r="A14" s="5">
        <v>197</v>
      </c>
      <c r="B14">
        <v>16</v>
      </c>
      <c r="C14">
        <v>4</v>
      </c>
      <c r="D14">
        <v>10</v>
      </c>
      <c r="E14">
        <v>10</v>
      </c>
      <c r="F14">
        <v>10</v>
      </c>
      <c r="G14">
        <v>0</v>
      </c>
      <c r="H14">
        <v>6</v>
      </c>
      <c r="I14">
        <v>4</v>
      </c>
      <c r="J14">
        <v>0.8</v>
      </c>
      <c r="K14" s="4">
        <v>6.63057708740234</v>
      </c>
      <c r="L14" s="9">
        <v>2.12068176269531</v>
      </c>
      <c r="M14">
        <v>1.46605491638184</v>
      </c>
      <c r="N14">
        <v>5.87992858886719</v>
      </c>
      <c r="O14">
        <v>5</v>
      </c>
      <c r="P14">
        <v>5</v>
      </c>
      <c r="Q14">
        <v>14</v>
      </c>
      <c r="R14" s="15">
        <v>0.3571</v>
      </c>
      <c r="S14" s="15">
        <f t="shared" si="0"/>
        <v>0.5</v>
      </c>
      <c r="T14">
        <v>2.89409828186035</v>
      </c>
      <c r="U14">
        <v>2.60639953613281</v>
      </c>
      <c r="V14">
        <v>2.51807570457458</v>
      </c>
      <c r="W14" s="11">
        <v>0.0883238315582275</v>
      </c>
      <c r="X14">
        <v>0.376022577285767</v>
      </c>
      <c r="Y14">
        <v>0.376022577285767</v>
      </c>
      <c r="Z14">
        <v>0.5</v>
      </c>
      <c r="AA14">
        <v>0.9</v>
      </c>
      <c r="AB14">
        <v>0.642857142857143</v>
      </c>
      <c r="AC14">
        <v>0.75</v>
      </c>
      <c r="AD14">
        <v>0.1</v>
      </c>
      <c r="AE14">
        <v>0.4</v>
      </c>
    </row>
    <row r="15" s="3" customFormat="1" spans="1:31">
      <c r="A15" s="7">
        <v>165</v>
      </c>
      <c r="B15" s="3">
        <v>19</v>
      </c>
      <c r="C15" s="3">
        <v>1</v>
      </c>
      <c r="D15" s="3">
        <v>10</v>
      </c>
      <c r="E15" s="3">
        <v>10</v>
      </c>
      <c r="F15" s="3">
        <v>10</v>
      </c>
      <c r="G15" s="3">
        <v>0</v>
      </c>
      <c r="H15" s="3">
        <v>9</v>
      </c>
      <c r="I15" s="3">
        <v>1</v>
      </c>
      <c r="J15" s="3">
        <v>0.95</v>
      </c>
      <c r="K15" s="11">
        <v>11.2014617919922</v>
      </c>
      <c r="L15" s="11">
        <v>2.16875839233398</v>
      </c>
      <c r="M15" s="3">
        <v>1.97000312805176</v>
      </c>
      <c r="N15" s="3">
        <v>8.04880905151367</v>
      </c>
      <c r="O15" s="3">
        <v>4</v>
      </c>
      <c r="P15" s="3">
        <v>4</v>
      </c>
      <c r="Q15" s="3">
        <v>14</v>
      </c>
      <c r="R15" s="17">
        <v>0.2857</v>
      </c>
      <c r="S15" s="17">
        <f t="shared" si="0"/>
        <v>0.4</v>
      </c>
      <c r="T15" s="3">
        <v>4.02603912353516</v>
      </c>
      <c r="U15" s="3">
        <v>3.8017110824585</v>
      </c>
      <c r="V15" s="3">
        <v>3.54072332382202</v>
      </c>
      <c r="W15" s="11">
        <v>0.260987758636475</v>
      </c>
      <c r="X15" s="3">
        <v>0.485315799713135</v>
      </c>
      <c r="Y15" s="3">
        <v>0.485315799713135</v>
      </c>
      <c r="Z15" s="3">
        <v>0.4</v>
      </c>
      <c r="AA15" s="3">
        <v>1</v>
      </c>
      <c r="AB15" s="3">
        <v>0.714285714285714</v>
      </c>
      <c r="AC15" s="3">
        <v>0.833333333333333</v>
      </c>
      <c r="AD15" s="3">
        <v>0</v>
      </c>
      <c r="AE15" s="3">
        <v>0.6</v>
      </c>
    </row>
    <row r="16" spans="1:31">
      <c r="A16" s="5">
        <v>77</v>
      </c>
      <c r="B16">
        <v>17</v>
      </c>
      <c r="C16">
        <v>3</v>
      </c>
      <c r="D16">
        <v>10</v>
      </c>
      <c r="E16">
        <v>10</v>
      </c>
      <c r="F16">
        <v>10</v>
      </c>
      <c r="G16">
        <v>0</v>
      </c>
      <c r="H16">
        <v>7</v>
      </c>
      <c r="I16">
        <v>3</v>
      </c>
      <c r="J16">
        <v>0.85</v>
      </c>
      <c r="K16" s="4">
        <v>6.76483726501465</v>
      </c>
      <c r="L16" s="9">
        <v>2.19599914550781</v>
      </c>
      <c r="M16">
        <v>1.52364540100098</v>
      </c>
      <c r="N16">
        <v>4.28574180603027</v>
      </c>
      <c r="O16">
        <v>4</v>
      </c>
      <c r="P16">
        <v>4</v>
      </c>
      <c r="Q16">
        <v>14</v>
      </c>
      <c r="R16" s="15">
        <v>0.2857</v>
      </c>
      <c r="S16" s="15">
        <f t="shared" si="0"/>
        <v>0.4</v>
      </c>
      <c r="T16">
        <v>3.29983711242676</v>
      </c>
      <c r="U16">
        <v>3.0693199634552</v>
      </c>
      <c r="V16">
        <v>2.88389730453491</v>
      </c>
      <c r="W16" s="11">
        <v>0.185422658920288</v>
      </c>
      <c r="X16">
        <v>0.415939807891846</v>
      </c>
      <c r="Y16">
        <v>0.415939807891846</v>
      </c>
      <c r="Z16">
        <v>0.4</v>
      </c>
      <c r="AA16">
        <v>1</v>
      </c>
      <c r="AB16">
        <v>0.714285714285714</v>
      </c>
      <c r="AC16">
        <v>0.833333333333333</v>
      </c>
      <c r="AD16">
        <v>0</v>
      </c>
      <c r="AE16">
        <v>0.6</v>
      </c>
    </row>
    <row r="17" spans="1:31">
      <c r="A17" s="5">
        <v>211</v>
      </c>
      <c r="B17">
        <v>18</v>
      </c>
      <c r="C17">
        <v>2</v>
      </c>
      <c r="D17">
        <v>10</v>
      </c>
      <c r="E17">
        <v>10</v>
      </c>
      <c r="F17">
        <v>10</v>
      </c>
      <c r="G17">
        <v>0</v>
      </c>
      <c r="H17">
        <v>8</v>
      </c>
      <c r="I17">
        <v>2</v>
      </c>
      <c r="J17">
        <v>0.9</v>
      </c>
      <c r="K17" s="4">
        <v>7.68403053283691</v>
      </c>
      <c r="L17" s="9">
        <v>2.21537208557129</v>
      </c>
      <c r="M17">
        <v>1.90961265563965</v>
      </c>
      <c r="N17">
        <v>5.30702590942383</v>
      </c>
      <c r="O17">
        <v>5</v>
      </c>
      <c r="P17">
        <v>5</v>
      </c>
      <c r="Q17">
        <v>15</v>
      </c>
      <c r="R17" s="15">
        <v>0.3333</v>
      </c>
      <c r="S17" s="15">
        <f t="shared" si="0"/>
        <v>0.5</v>
      </c>
      <c r="T17">
        <v>3.52238845825195</v>
      </c>
      <c r="U17">
        <v>3.29049468040466</v>
      </c>
      <c r="V17">
        <v>3.07876801490784</v>
      </c>
      <c r="W17" s="11">
        <v>0.211726665496826</v>
      </c>
      <c r="X17">
        <v>0.443620443344116</v>
      </c>
      <c r="Y17">
        <v>0.443620443344116</v>
      </c>
      <c r="Z17">
        <v>0.5</v>
      </c>
      <c r="AA17">
        <v>1</v>
      </c>
      <c r="AB17">
        <v>0.666666666666667</v>
      </c>
      <c r="AC17">
        <v>0.8</v>
      </c>
      <c r="AD17">
        <v>0</v>
      </c>
      <c r="AE17">
        <v>0.5</v>
      </c>
    </row>
    <row r="18" spans="1:31">
      <c r="A18" s="5">
        <v>108</v>
      </c>
      <c r="B18">
        <v>16</v>
      </c>
      <c r="C18">
        <v>4</v>
      </c>
      <c r="D18">
        <v>10</v>
      </c>
      <c r="E18">
        <v>10</v>
      </c>
      <c r="F18">
        <v>9</v>
      </c>
      <c r="G18">
        <v>1</v>
      </c>
      <c r="H18">
        <v>7</v>
      </c>
      <c r="I18">
        <v>3</v>
      </c>
      <c r="J18">
        <v>0.8</v>
      </c>
      <c r="K18" s="4">
        <v>7.3200740814209</v>
      </c>
      <c r="L18" s="9">
        <v>2.23398208618164</v>
      </c>
      <c r="M18">
        <v>1.72373008728027</v>
      </c>
      <c r="N18">
        <v>5.56501007080078</v>
      </c>
      <c r="O18">
        <v>5</v>
      </c>
      <c r="P18">
        <v>5</v>
      </c>
      <c r="Q18">
        <v>14</v>
      </c>
      <c r="R18" s="15">
        <v>0.3571</v>
      </c>
      <c r="S18" s="15">
        <f t="shared" si="0"/>
        <v>0.5</v>
      </c>
      <c r="T18">
        <v>3.43692398071289</v>
      </c>
      <c r="U18">
        <v>3.13051795959473</v>
      </c>
      <c r="V18">
        <v>3.05516624450684</v>
      </c>
      <c r="W18" s="11">
        <v>0.0753517150878906</v>
      </c>
      <c r="X18">
        <v>0.381757736206055</v>
      </c>
      <c r="Y18">
        <v>0.381757736206055</v>
      </c>
      <c r="Z18">
        <v>0.5</v>
      </c>
      <c r="AA18">
        <v>0.9</v>
      </c>
      <c r="AB18">
        <v>0.642857142857143</v>
      </c>
      <c r="AC18">
        <v>0.75</v>
      </c>
      <c r="AD18">
        <v>0.1</v>
      </c>
      <c r="AE18">
        <v>0.4</v>
      </c>
    </row>
    <row r="19" spans="1:31">
      <c r="A19" s="5">
        <v>118</v>
      </c>
      <c r="B19">
        <v>13</v>
      </c>
      <c r="C19">
        <v>7</v>
      </c>
      <c r="D19">
        <v>10</v>
      </c>
      <c r="E19">
        <v>10</v>
      </c>
      <c r="F19">
        <v>9</v>
      </c>
      <c r="G19">
        <v>1</v>
      </c>
      <c r="H19">
        <v>4</v>
      </c>
      <c r="I19">
        <v>6</v>
      </c>
      <c r="J19">
        <v>0.65</v>
      </c>
      <c r="K19" s="4">
        <v>4.69274139404297</v>
      </c>
      <c r="L19" s="9">
        <v>2.24993515014648</v>
      </c>
      <c r="M19">
        <v>1.34408950805664</v>
      </c>
      <c r="N19">
        <v>4.5972785949707</v>
      </c>
      <c r="O19">
        <v>1</v>
      </c>
      <c r="P19">
        <v>1</v>
      </c>
      <c r="Q19">
        <v>6</v>
      </c>
      <c r="R19" s="15">
        <v>0.1667</v>
      </c>
      <c r="S19" s="15">
        <f t="shared" si="0"/>
        <v>0.1</v>
      </c>
      <c r="T19">
        <v>2.32436370849609</v>
      </c>
      <c r="U19">
        <v>2.08884620666504</v>
      </c>
      <c r="V19">
        <v>2.07621026039123</v>
      </c>
      <c r="W19" s="11">
        <v>0.0126359462738037</v>
      </c>
      <c r="X19">
        <v>0.248153448104858</v>
      </c>
      <c r="Y19">
        <v>0.248153448104858</v>
      </c>
      <c r="Z19">
        <v>0.1</v>
      </c>
      <c r="AA19">
        <v>0.5</v>
      </c>
      <c r="AB19">
        <v>0.833333333333333</v>
      </c>
      <c r="AC19">
        <v>0.625</v>
      </c>
      <c r="AD19">
        <v>0.5</v>
      </c>
      <c r="AE19">
        <v>0.4</v>
      </c>
    </row>
    <row r="20" spans="1:31">
      <c r="A20" s="5">
        <v>34</v>
      </c>
      <c r="B20">
        <v>18</v>
      </c>
      <c r="C20">
        <v>2</v>
      </c>
      <c r="D20">
        <v>10</v>
      </c>
      <c r="E20">
        <v>10</v>
      </c>
      <c r="F20">
        <v>10</v>
      </c>
      <c r="G20">
        <v>0</v>
      </c>
      <c r="H20">
        <v>8</v>
      </c>
      <c r="I20">
        <v>2</v>
      </c>
      <c r="J20">
        <v>0.9</v>
      </c>
      <c r="K20" s="4">
        <v>7.79927825927734</v>
      </c>
      <c r="L20" s="9">
        <v>2.2674560546875</v>
      </c>
      <c r="M20">
        <v>2.07476615905762</v>
      </c>
      <c r="N20">
        <v>5.95134353637695</v>
      </c>
      <c r="O20">
        <v>7</v>
      </c>
      <c r="P20">
        <v>7</v>
      </c>
      <c r="Q20">
        <v>17</v>
      </c>
      <c r="R20" s="15">
        <v>0.4118</v>
      </c>
      <c r="S20" s="15">
        <f t="shared" si="0"/>
        <v>0.7</v>
      </c>
      <c r="T20">
        <v>3.13784217834473</v>
      </c>
      <c r="U20">
        <v>2.9325258731842</v>
      </c>
      <c r="V20">
        <v>2.76069188117981</v>
      </c>
      <c r="W20" s="11">
        <v>0.171833992004395</v>
      </c>
      <c r="X20">
        <v>0.377150297164917</v>
      </c>
      <c r="Y20">
        <v>0.377150297164917</v>
      </c>
      <c r="Z20">
        <v>0.7</v>
      </c>
      <c r="AA20">
        <v>1</v>
      </c>
      <c r="AB20">
        <v>0.588235294117647</v>
      </c>
      <c r="AC20">
        <v>0.740740740740741</v>
      </c>
      <c r="AD20">
        <v>0</v>
      </c>
      <c r="AE20">
        <v>0.3</v>
      </c>
    </row>
    <row r="21" spans="1:31">
      <c r="A21" s="5">
        <v>238</v>
      </c>
      <c r="B21">
        <v>17</v>
      </c>
      <c r="C21">
        <v>3</v>
      </c>
      <c r="D21">
        <v>10</v>
      </c>
      <c r="E21">
        <v>10</v>
      </c>
      <c r="F21">
        <v>10</v>
      </c>
      <c r="G21">
        <v>0</v>
      </c>
      <c r="H21">
        <v>7</v>
      </c>
      <c r="I21">
        <v>3</v>
      </c>
      <c r="J21">
        <v>0.85</v>
      </c>
      <c r="K21" s="4">
        <v>7.12096786499023</v>
      </c>
      <c r="L21" s="9">
        <v>2.29454612731934</v>
      </c>
      <c r="M21">
        <v>1.68270111083984</v>
      </c>
      <c r="N21">
        <v>4.85541343688965</v>
      </c>
      <c r="O21">
        <v>6</v>
      </c>
      <c r="P21">
        <v>6</v>
      </c>
      <c r="Q21">
        <v>16</v>
      </c>
      <c r="R21" s="15">
        <v>0.375</v>
      </c>
      <c r="S21" s="15">
        <f t="shared" si="0"/>
        <v>0.6</v>
      </c>
      <c r="T21">
        <v>3.69624328613281</v>
      </c>
      <c r="U21">
        <v>3.40891075134277</v>
      </c>
      <c r="V21">
        <v>3.22098231315613</v>
      </c>
      <c r="W21" s="11">
        <v>0.187928438186646</v>
      </c>
      <c r="X21">
        <v>0.475260972976685</v>
      </c>
      <c r="Y21">
        <v>0.475260972976685</v>
      </c>
      <c r="Z21">
        <v>0.6</v>
      </c>
      <c r="AA21">
        <v>1</v>
      </c>
      <c r="AB21">
        <v>0.625</v>
      </c>
      <c r="AC21">
        <v>0.769230769230769</v>
      </c>
      <c r="AD21">
        <v>0</v>
      </c>
      <c r="AE21">
        <v>0.4</v>
      </c>
    </row>
    <row r="22" spans="1:31">
      <c r="A22" s="5">
        <v>84</v>
      </c>
      <c r="B22">
        <v>17</v>
      </c>
      <c r="C22">
        <v>3</v>
      </c>
      <c r="D22">
        <v>10</v>
      </c>
      <c r="E22">
        <v>10</v>
      </c>
      <c r="F22">
        <v>10</v>
      </c>
      <c r="G22">
        <v>0</v>
      </c>
      <c r="H22">
        <v>7</v>
      </c>
      <c r="I22">
        <v>3</v>
      </c>
      <c r="J22">
        <v>0.85</v>
      </c>
      <c r="K22" s="4">
        <v>7.79148483276367</v>
      </c>
      <c r="L22" s="9">
        <v>2.34443283081055</v>
      </c>
      <c r="M22">
        <v>1.53893280029297</v>
      </c>
      <c r="N22">
        <v>5.09651374816895</v>
      </c>
      <c r="O22">
        <v>3</v>
      </c>
      <c r="P22">
        <v>3</v>
      </c>
      <c r="Q22">
        <v>12</v>
      </c>
      <c r="R22" s="15">
        <v>0.25</v>
      </c>
      <c r="S22" s="15">
        <f t="shared" si="0"/>
        <v>0.3</v>
      </c>
      <c r="T22">
        <v>3.77038764953613</v>
      </c>
      <c r="U22">
        <v>3.48172307014465</v>
      </c>
      <c r="V22">
        <v>3.24515295028686</v>
      </c>
      <c r="W22" s="11">
        <v>0.236570119857788</v>
      </c>
      <c r="X22">
        <v>0.525234699249268</v>
      </c>
      <c r="Y22">
        <v>0.525234699249268</v>
      </c>
      <c r="Z22">
        <v>0.3</v>
      </c>
      <c r="AA22">
        <v>0.9</v>
      </c>
      <c r="AB22">
        <v>0.75</v>
      </c>
      <c r="AC22">
        <v>0.818181818181818</v>
      </c>
      <c r="AD22">
        <v>0.1</v>
      </c>
      <c r="AE22">
        <v>0.6</v>
      </c>
    </row>
    <row r="23" spans="1:31">
      <c r="A23" s="5">
        <v>125</v>
      </c>
      <c r="B23">
        <v>16</v>
      </c>
      <c r="C23">
        <v>4</v>
      </c>
      <c r="D23">
        <v>10</v>
      </c>
      <c r="E23">
        <v>10</v>
      </c>
      <c r="F23">
        <v>10</v>
      </c>
      <c r="G23">
        <v>0</v>
      </c>
      <c r="H23">
        <v>6</v>
      </c>
      <c r="I23">
        <v>4</v>
      </c>
      <c r="J23">
        <v>0.8</v>
      </c>
      <c r="K23" s="4">
        <v>6.40916633605957</v>
      </c>
      <c r="L23" s="9">
        <v>2.34681510925293</v>
      </c>
      <c r="M23">
        <v>1.4934196472168</v>
      </c>
      <c r="N23">
        <v>4.6370906829834</v>
      </c>
      <c r="O23">
        <v>4</v>
      </c>
      <c r="P23">
        <v>4</v>
      </c>
      <c r="Q23">
        <v>13</v>
      </c>
      <c r="R23" s="15">
        <v>0.3077</v>
      </c>
      <c r="S23" s="15">
        <f t="shared" si="0"/>
        <v>0.4</v>
      </c>
      <c r="T23">
        <v>3.30171394348144</v>
      </c>
      <c r="U23">
        <v>3.00785160064697</v>
      </c>
      <c r="V23">
        <v>2.85300207138061</v>
      </c>
      <c r="W23" s="11">
        <v>0.154849529266357</v>
      </c>
      <c r="X23">
        <v>0.44871187210083</v>
      </c>
      <c r="Y23">
        <v>0.44871187210083</v>
      </c>
      <c r="Z23">
        <v>0.4</v>
      </c>
      <c r="AA23">
        <v>0.9</v>
      </c>
      <c r="AB23">
        <v>0.692307692307692</v>
      </c>
      <c r="AC23">
        <v>0.782608695652174</v>
      </c>
      <c r="AD23">
        <v>0.1</v>
      </c>
      <c r="AE23">
        <v>0.5</v>
      </c>
    </row>
    <row r="24" s="4" customFormat="1" spans="11:31">
      <c r="K24" s="12" t="s">
        <v>29</v>
      </c>
      <c r="L24" s="9">
        <f>AVERAGE(L2:L23)</f>
        <v>1.71846649863503</v>
      </c>
      <c r="W24" s="11">
        <f t="shared" ref="W24:AE24" si="1">AVERAGE(W2:W23)</f>
        <v>0.109418045390736</v>
      </c>
      <c r="Z24" s="4">
        <f t="shared" si="1"/>
        <v>0.531818181818182</v>
      </c>
      <c r="AA24" s="4">
        <f t="shared" si="1"/>
        <v>0.895454545454545</v>
      </c>
      <c r="AB24" s="4">
        <f t="shared" si="1"/>
        <v>0.644421982386379</v>
      </c>
      <c r="AC24" s="4">
        <f t="shared" si="1"/>
        <v>0.735621307248675</v>
      </c>
      <c r="AD24" s="4">
        <f t="shared" si="1"/>
        <v>0.104545454545455</v>
      </c>
      <c r="AE24" s="4">
        <f t="shared" si="1"/>
        <v>0.363636363636364</v>
      </c>
    </row>
    <row r="25" s="4" customFormat="1" spans="11:31">
      <c r="K25" s="13" t="s">
        <v>30</v>
      </c>
      <c r="L25" s="9">
        <f>MAX(L2:L23)</f>
        <v>2.51959800720215</v>
      </c>
      <c r="W25" s="11">
        <f t="shared" ref="W25:AE25" si="2">MAX(W2:W23)</f>
        <v>0.260987758636475</v>
      </c>
      <c r="Z25" s="4">
        <f t="shared" si="2"/>
        <v>0.9</v>
      </c>
      <c r="AA25" s="4">
        <f t="shared" si="2"/>
        <v>1</v>
      </c>
      <c r="AB25" s="4">
        <f t="shared" si="2"/>
        <v>0.833333333333333</v>
      </c>
      <c r="AC25" s="4">
        <f t="shared" si="2"/>
        <v>0.833333333333333</v>
      </c>
      <c r="AD25" s="4">
        <f t="shared" si="2"/>
        <v>0.5</v>
      </c>
      <c r="AE25" s="4">
        <f t="shared" si="2"/>
        <v>0.6</v>
      </c>
    </row>
    <row r="26" s="4" customFormat="1" spans="12:31">
      <c r="L26" s="9">
        <f>MIN(L2:L23)</f>
        <v>0.573421478271484</v>
      </c>
      <c r="W26" s="11">
        <f t="shared" ref="W26:AE26" si="3">MIN(W2:W23)</f>
        <v>0.0126359462738037</v>
      </c>
      <c r="Z26" s="4">
        <f t="shared" si="3"/>
        <v>0.1</v>
      </c>
      <c r="AA26" s="4">
        <f t="shared" si="3"/>
        <v>0.5</v>
      </c>
      <c r="AB26" s="4">
        <f t="shared" si="3"/>
        <v>0.526315789473684</v>
      </c>
      <c r="AC26" s="4">
        <f t="shared" si="3"/>
        <v>0.625</v>
      </c>
      <c r="AD26" s="4">
        <f t="shared" si="3"/>
        <v>0</v>
      </c>
      <c r="AE26" s="4">
        <f t="shared" si="3"/>
        <v>0.1</v>
      </c>
    </row>
    <row r="27" spans="11:23">
      <c r="K27" s="4"/>
      <c r="L27" s="9"/>
      <c r="M27">
        <v>0.194</v>
      </c>
      <c r="W27" s="11"/>
    </row>
    <row r="28" spans="11:23">
      <c r="K28" s="4"/>
      <c r="L28" s="9"/>
      <c r="M28">
        <v>0.129</v>
      </c>
      <c r="W28" s="11"/>
    </row>
    <row r="29" spans="11:23">
      <c r="K29" s="4"/>
      <c r="L29" s="9"/>
      <c r="W29" s="11"/>
    </row>
    <row r="30" spans="11:23">
      <c r="K30" s="4" t="s">
        <v>31</v>
      </c>
      <c r="L30" s="4" t="s">
        <v>32</v>
      </c>
      <c r="N30" t="s">
        <v>98</v>
      </c>
      <c r="O30" t="s">
        <v>99</v>
      </c>
      <c r="R30" s="4" t="s">
        <v>70</v>
      </c>
      <c r="S30" s="4"/>
      <c r="T30" s="4"/>
      <c r="U30" s="4"/>
      <c r="W30" s="11"/>
    </row>
    <row r="31" spans="11:23">
      <c r="K31" s="4"/>
      <c r="L31" s="4"/>
      <c r="R31" s="4">
        <v>0.2</v>
      </c>
      <c r="S31" s="4">
        <v>-160</v>
      </c>
      <c r="T31" s="4">
        <v>640</v>
      </c>
      <c r="U31" s="4">
        <v>32</v>
      </c>
      <c r="W31" s="11"/>
    </row>
    <row r="32" s="1" customFormat="1" spans="11:23">
      <c r="K32" s="14" t="s">
        <v>49</v>
      </c>
      <c r="L32" s="14">
        <f>COUNTIF(L2:L23,"&lt;0.507")-COUNTIF(L2:L23,"&lt;0.378")</f>
        <v>0</v>
      </c>
      <c r="R32" s="4">
        <v>0.4</v>
      </c>
      <c r="S32" s="4">
        <v>-320</v>
      </c>
      <c r="T32" s="4">
        <v>480</v>
      </c>
      <c r="U32" s="4">
        <v>24</v>
      </c>
      <c r="W32" s="14"/>
    </row>
    <row r="33" s="1" customFormat="1" spans="11:23">
      <c r="K33" s="14" t="s">
        <v>50</v>
      </c>
      <c r="L33" s="14">
        <f>COUNTIF(L2:L23,"&lt;0.636")-COUNTIF(L2:L23,"&lt;0.507")</f>
        <v>1</v>
      </c>
      <c r="R33" s="4">
        <v>0.45</v>
      </c>
      <c r="S33" s="4">
        <v>-360</v>
      </c>
      <c r="T33" s="4">
        <v>440</v>
      </c>
      <c r="U33" s="4">
        <v>22</v>
      </c>
      <c r="W33" s="14"/>
    </row>
    <row r="34" s="2" customFormat="1" spans="11:23">
      <c r="K34" s="10" t="s">
        <v>51</v>
      </c>
      <c r="L34" s="10">
        <f>COUNTIF(L2:L23,"&lt;0.765")-COUNTIF(L2:L23,"&lt;0.636")</f>
        <v>6</v>
      </c>
      <c r="R34" s="4">
        <v>0.49</v>
      </c>
      <c r="S34" s="4">
        <v>-392</v>
      </c>
      <c r="T34" s="4">
        <v>408</v>
      </c>
      <c r="U34" s="4">
        <v>20.4</v>
      </c>
      <c r="W34" s="10"/>
    </row>
    <row r="35" s="1" customFormat="1" spans="11:23">
      <c r="K35" s="14" t="s">
        <v>52</v>
      </c>
      <c r="L35" s="14">
        <f>COUNTIF(L2:L23,"&lt;0.894")-COUNTIF(L2:L23,"&lt;0.765")</f>
        <v>0</v>
      </c>
      <c r="S35" s="14">
        <v>-380</v>
      </c>
      <c r="T35" s="14">
        <v>420</v>
      </c>
      <c r="U35" s="14">
        <v>21</v>
      </c>
      <c r="W35" s="14"/>
    </row>
    <row r="36" s="1" customFormat="1" spans="11:23">
      <c r="K36" s="14" t="s">
        <v>53</v>
      </c>
      <c r="L36" s="14">
        <f>COUNTIF(L2:L23,"&lt;1.023")-COUNTIF(L2:L23,"&lt;0.894")</f>
        <v>0</v>
      </c>
      <c r="W36" s="14"/>
    </row>
    <row r="37" s="1" customFormat="1" spans="11:23">
      <c r="K37" s="14" t="s">
        <v>54</v>
      </c>
      <c r="L37" s="14">
        <f>COUNTIF(L2:L23,"&lt;1.152")-COUNTIF(L2:L23,"&lt;1.023")</f>
        <v>0</v>
      </c>
      <c r="W37" s="14"/>
    </row>
    <row r="38" s="1" customFormat="1" spans="11:23">
      <c r="K38" s="14" t="s">
        <v>55</v>
      </c>
      <c r="L38" s="14">
        <f>COUNTIF(L2:L23,"&lt;1.281")-COUNTIF(L2:L23,"&lt;1.152")</f>
        <v>0</v>
      </c>
      <c r="W38" s="14"/>
    </row>
    <row r="39" s="1" customFormat="1" spans="11:23">
      <c r="K39" s="14" t="s">
        <v>56</v>
      </c>
      <c r="L39" s="14">
        <f>COUNTIF(L2:L23,"&lt;1.41")-COUNTIF(L2:L23,"&lt;1.281")</f>
        <v>0</v>
      </c>
      <c r="W39" s="14"/>
    </row>
    <row r="40" s="1" customFormat="1" spans="11:23">
      <c r="K40" s="14" t="s">
        <v>57</v>
      </c>
      <c r="L40" s="14">
        <f>COUNTIF(L2:L23,"&lt;1.539")-COUNTIF(L2:L23,"&lt;1.41")</f>
        <v>0</v>
      </c>
      <c r="M40" s="14">
        <v>2</v>
      </c>
      <c r="W40" s="14"/>
    </row>
    <row r="41" s="1" customFormat="1" spans="11:23">
      <c r="K41" s="14" t="s">
        <v>58</v>
      </c>
      <c r="L41" s="14">
        <f>COUNTIF(L2:L23,"&lt;1.668")-COUNTIF(L2:L23,"&lt;1.539")</f>
        <v>0</v>
      </c>
      <c r="M41" s="14">
        <v>3</v>
      </c>
      <c r="W41" s="14"/>
    </row>
    <row r="42" s="1" customFormat="1" spans="11:23">
      <c r="K42" s="14" t="s">
        <v>59</v>
      </c>
      <c r="L42" s="14">
        <f>COUNTIF(L2:L23,"&lt;1.797")-COUNTIF(L2:L23,"&lt;1.668")</f>
        <v>0</v>
      </c>
      <c r="M42" s="14">
        <v>4</v>
      </c>
      <c r="W42" s="14"/>
    </row>
    <row r="43" s="1" customFormat="1" spans="11:23">
      <c r="K43" s="14" t="s">
        <v>60</v>
      </c>
      <c r="L43" s="14">
        <f>COUNTIF(L2:L23,"&lt;1.926")-COUNTIF(L2:L23,"&lt;1.797")</f>
        <v>1</v>
      </c>
      <c r="M43" s="14">
        <v>7</v>
      </c>
      <c r="W43" s="14"/>
    </row>
    <row r="44" s="1" customFormat="1" spans="11:23">
      <c r="K44" s="14" t="s">
        <v>61</v>
      </c>
      <c r="L44" s="14">
        <f>COUNTIF(L2:L23,"&lt;2.055")-COUNTIF(L2:L23,"&lt;1.926")</f>
        <v>2</v>
      </c>
      <c r="M44" s="14">
        <v>8</v>
      </c>
      <c r="W44" s="14"/>
    </row>
    <row r="45" s="1" customFormat="1" spans="11:23">
      <c r="K45" s="14" t="s">
        <v>62</v>
      </c>
      <c r="L45" s="14">
        <f>COUNTIF(L2:L23,"&lt;2.184")-COUNTIF(L2:L23,"&lt;2.055")</f>
        <v>2</v>
      </c>
      <c r="M45" s="14">
        <v>7</v>
      </c>
      <c r="W45" s="14"/>
    </row>
    <row r="46" s="1" customFormat="1" spans="11:23">
      <c r="K46" s="14" t="s">
        <v>63</v>
      </c>
      <c r="L46" s="14">
        <f>COUNTIF(L2:L23,"&lt;2.313")-COUNTIF(L2:L23,"&lt;2.184")</f>
        <v>7</v>
      </c>
      <c r="M46" s="14">
        <v>4</v>
      </c>
      <c r="W46" s="14"/>
    </row>
    <row r="47" s="1" customFormat="1" spans="11:23">
      <c r="K47" s="14" t="s">
        <v>64</v>
      </c>
      <c r="L47" s="14">
        <f>COUNTIF(L2:L23,"&lt;2.442")-COUNTIF(L2:L23,"&lt;2.313")</f>
        <v>2</v>
      </c>
      <c r="M47" s="14">
        <v>3</v>
      </c>
      <c r="W47" s="14"/>
    </row>
    <row r="48" s="1" customFormat="1" spans="11:13">
      <c r="K48" s="14" t="s">
        <v>65</v>
      </c>
      <c r="L48" s="14">
        <f>COUNTIF(L2:L23,"&lt;2.571")-COUNTIF(L2:L23,"&lt;2.442")</f>
        <v>1</v>
      </c>
      <c r="M48" s="14">
        <v>2</v>
      </c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s="1" customFormat="1" spans="11:15">
      <c r="K50" s="14" t="s">
        <v>67</v>
      </c>
      <c r="L50" s="14">
        <f>COUNTIF(L2:L23,"&lt;2.829")-COUNTIF(L2:L23,"&lt;2.7")</f>
        <v>0</v>
      </c>
      <c r="N50" s="1">
        <v>0.378</v>
      </c>
      <c r="O50" s="1">
        <v>3.094</v>
      </c>
    </row>
    <row r="51" s="1" customFormat="1" spans="11:15">
      <c r="K51" s="14" t="s">
        <v>68</v>
      </c>
      <c r="L51" s="14">
        <f>COUNTIF(L2:L23,"&lt;2.958")-COUNTIF(L2:L23,"&lt;2.829")</f>
        <v>0</v>
      </c>
      <c r="N51" s="1">
        <v>21</v>
      </c>
      <c r="O51" s="1">
        <v>0.129</v>
      </c>
    </row>
    <row r="52" s="1" customFormat="1" spans="11:12">
      <c r="K52" s="14" t="s">
        <v>69</v>
      </c>
      <c r="L52" s="14">
        <f>COUNTIF(L2:L23,"&lt;3.087")-COUNTIF(L2:L23,"&lt;2.958")</f>
        <v>0</v>
      </c>
    </row>
    <row r="53" s="1" customFormat="1" spans="14:15">
      <c r="N53" s="1">
        <v>0.954</v>
      </c>
      <c r="O53" s="1">
        <v>0.133</v>
      </c>
    </row>
    <row r="54" s="1" customFormat="1" spans="14:15">
      <c r="N54" s="1">
        <v>1.355</v>
      </c>
      <c r="O54" s="1">
        <v>0.108</v>
      </c>
    </row>
    <row r="55" spans="14:15">
      <c r="N55" s="1">
        <v>1.72</v>
      </c>
      <c r="O55" s="1">
        <v>0.083</v>
      </c>
    </row>
  </sheetData>
  <pageMargins left="0.75" right="0.75" top="1" bottom="1" header="0.5" footer="0.5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4"/>
  <sheetViews>
    <sheetView topLeftCell="I1" workbookViewId="0">
      <selection activeCell="I9" sqref="$A9:$XFD9"/>
    </sheetView>
  </sheetViews>
  <sheetFormatPr defaultColWidth="8.88888888888889" defaultRowHeight="14.4"/>
  <cols>
    <col min="11" max="12" width="22.6666666666667" customWidth="1"/>
    <col min="13" max="14" width="12.8888888888889"/>
    <col min="20" max="22" width="12.8888888888889"/>
    <col min="23" max="23" width="19.6666666666667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12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10.6145267486572</v>
      </c>
      <c r="L2" s="9">
        <v>0.670864105224609</v>
      </c>
      <c r="M2">
        <v>0.574762344360352</v>
      </c>
      <c r="N2">
        <v>10.087516784668</v>
      </c>
      <c r="O2">
        <v>9</v>
      </c>
      <c r="P2">
        <v>9</v>
      </c>
      <c r="Q2">
        <v>19</v>
      </c>
      <c r="R2" s="15">
        <v>0.4737</v>
      </c>
      <c r="S2" s="15">
        <f t="shared" ref="S2:S8" si="0">O2/E2</f>
        <v>0.9</v>
      </c>
      <c r="T2">
        <v>4.63347625732422</v>
      </c>
      <c r="U2">
        <v>4.21989345550537</v>
      </c>
      <c r="V2">
        <v>4.17025804519653</v>
      </c>
      <c r="W2" s="11">
        <v>0.0496354103088379</v>
      </c>
      <c r="X2">
        <v>0.463218212127685</v>
      </c>
      <c r="Y2">
        <v>0.463218212127685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="1" customFormat="1" spans="1:31">
      <c r="A3" s="5">
        <v>155</v>
      </c>
      <c r="B3">
        <v>18</v>
      </c>
      <c r="C3">
        <v>2</v>
      </c>
      <c r="D3">
        <v>10</v>
      </c>
      <c r="E3">
        <v>10</v>
      </c>
      <c r="F3">
        <v>10</v>
      </c>
      <c r="G3">
        <v>0</v>
      </c>
      <c r="H3">
        <v>8</v>
      </c>
      <c r="I3">
        <v>2</v>
      </c>
      <c r="J3">
        <v>0.9</v>
      </c>
      <c r="K3" s="4">
        <v>6.76684951782227</v>
      </c>
      <c r="L3" s="9">
        <v>0.678230285644531</v>
      </c>
      <c r="M3">
        <v>0.774417877197266</v>
      </c>
      <c r="N3">
        <v>8.09170532226562</v>
      </c>
      <c r="O3">
        <v>8</v>
      </c>
      <c r="P3">
        <v>8</v>
      </c>
      <c r="Q3">
        <v>17</v>
      </c>
      <c r="R3" s="15">
        <v>0.4706</v>
      </c>
      <c r="S3" s="15">
        <f t="shared" si="0"/>
        <v>0.8</v>
      </c>
      <c r="T3">
        <v>3.89630317687988</v>
      </c>
      <c r="U3">
        <v>3.45246338844299</v>
      </c>
      <c r="V3">
        <v>3.55084538459778</v>
      </c>
      <c r="W3" s="11">
        <v>0.0983819961547852</v>
      </c>
      <c r="X3">
        <v>0.345457792282104</v>
      </c>
      <c r="Y3">
        <v>0.345457792282104</v>
      </c>
      <c r="Z3">
        <v>0.8</v>
      </c>
      <c r="AA3">
        <v>0.9</v>
      </c>
      <c r="AB3">
        <v>0.529411764705882</v>
      </c>
      <c r="AC3">
        <v>0.666666666666667</v>
      </c>
      <c r="AD3">
        <v>0.1</v>
      </c>
      <c r="AE3">
        <v>0.1</v>
      </c>
    </row>
    <row r="4" spans="1:31">
      <c r="A4" s="5">
        <v>69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10.0285949707031</v>
      </c>
      <c r="L4" s="9">
        <v>0.747514724731445</v>
      </c>
      <c r="M4">
        <v>0.625762939453125</v>
      </c>
      <c r="N4">
        <v>9.09481048583984</v>
      </c>
      <c r="O4">
        <v>6</v>
      </c>
      <c r="P4">
        <v>6</v>
      </c>
      <c r="Q4">
        <v>14</v>
      </c>
      <c r="R4" s="15">
        <v>0.4286</v>
      </c>
      <c r="S4" s="15">
        <f t="shared" si="0"/>
        <v>0.6</v>
      </c>
      <c r="T4">
        <v>3.83040618896484</v>
      </c>
      <c r="U4">
        <v>3.52026915550232</v>
      </c>
      <c r="V4">
        <v>3.42554235458374</v>
      </c>
      <c r="W4" s="11">
        <v>0.0947268009185791</v>
      </c>
      <c r="X4">
        <v>0.404863834381104</v>
      </c>
      <c r="Y4">
        <v>0.404863834381104</v>
      </c>
      <c r="Z4">
        <v>0.6</v>
      </c>
      <c r="AA4">
        <v>0.8</v>
      </c>
      <c r="AB4">
        <v>0.571428571428571</v>
      </c>
      <c r="AC4">
        <v>0.666666666666667</v>
      </c>
      <c r="AD4">
        <v>0.2</v>
      </c>
      <c r="AE4">
        <v>0.2</v>
      </c>
    </row>
    <row r="5" spans="1:31">
      <c r="A5" s="5">
        <v>128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9.73309898376465</v>
      </c>
      <c r="L5" s="9">
        <v>0.717172622680664</v>
      </c>
      <c r="M5">
        <v>0.580852508544922</v>
      </c>
      <c r="N5">
        <v>8.65452194213867</v>
      </c>
      <c r="O5">
        <v>6</v>
      </c>
      <c r="P5">
        <v>6</v>
      </c>
      <c r="Q5">
        <v>14</v>
      </c>
      <c r="R5" s="15">
        <v>0.4286</v>
      </c>
      <c r="S5" s="15">
        <f t="shared" si="0"/>
        <v>0.6</v>
      </c>
      <c r="T5">
        <v>4.21047019958496</v>
      </c>
      <c r="U5">
        <v>3.87132596969604</v>
      </c>
      <c r="V5">
        <v>3.78663492202759</v>
      </c>
      <c r="W5" s="11">
        <v>0.084691047668457</v>
      </c>
      <c r="X5">
        <v>0.423835277557373</v>
      </c>
      <c r="Y5">
        <v>0.423835277557373</v>
      </c>
      <c r="Z5">
        <v>0.6</v>
      </c>
      <c r="AA5">
        <v>0.8</v>
      </c>
      <c r="AB5">
        <v>0.571428571428571</v>
      </c>
      <c r="AC5">
        <v>0.666666666666667</v>
      </c>
      <c r="AD5">
        <v>0.2</v>
      </c>
      <c r="AE5">
        <v>0.2</v>
      </c>
    </row>
    <row r="6" spans="1:31">
      <c r="A6" s="5">
        <v>22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11.74973487854</v>
      </c>
      <c r="L6" s="9">
        <v>0.573421478271484</v>
      </c>
      <c r="M6">
        <v>0.409221649169922</v>
      </c>
      <c r="N6">
        <v>10.7761573791504</v>
      </c>
      <c r="O6">
        <v>8</v>
      </c>
      <c r="P6">
        <v>8</v>
      </c>
      <c r="Q6">
        <v>18</v>
      </c>
      <c r="R6" s="15">
        <v>0.4444</v>
      </c>
      <c r="S6" s="15">
        <f t="shared" si="0"/>
        <v>0.8</v>
      </c>
      <c r="T6">
        <v>5.33336067199707</v>
      </c>
      <c r="U6">
        <v>4.85945892333984</v>
      </c>
      <c r="V6">
        <v>4.77616167068481</v>
      </c>
      <c r="W6" s="11">
        <v>0.0832972526550293</v>
      </c>
      <c r="X6">
        <v>0.557199001312256</v>
      </c>
      <c r="Y6">
        <v>0.557199001312256</v>
      </c>
      <c r="Z6">
        <v>0.8</v>
      </c>
      <c r="AA6">
        <v>1</v>
      </c>
      <c r="AB6">
        <v>0.555555555555556</v>
      </c>
      <c r="AC6">
        <v>0.714285714285714</v>
      </c>
      <c r="AD6">
        <v>0</v>
      </c>
      <c r="AE6">
        <v>0.2</v>
      </c>
    </row>
    <row r="7" spans="1:31">
      <c r="A7" s="5">
        <v>210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9.86070442199707</v>
      </c>
      <c r="L7" s="9">
        <v>0.746892929077148</v>
      </c>
      <c r="M7">
        <v>0.638494491577148</v>
      </c>
      <c r="N7">
        <v>9.04244613647461</v>
      </c>
      <c r="O7">
        <v>8</v>
      </c>
      <c r="P7">
        <v>8</v>
      </c>
      <c r="Q7">
        <v>18</v>
      </c>
      <c r="R7" s="15">
        <v>0.4444</v>
      </c>
      <c r="S7" s="15">
        <f t="shared" si="0"/>
        <v>0.8</v>
      </c>
      <c r="T7">
        <v>3.79890632629394</v>
      </c>
      <c r="U7">
        <v>3.4881284236908</v>
      </c>
      <c r="V7">
        <v>3.40635061264038</v>
      </c>
      <c r="W7" s="11">
        <v>0.081777811050415</v>
      </c>
      <c r="X7">
        <v>0.392555713653565</v>
      </c>
      <c r="Y7">
        <v>0.392555713653565</v>
      </c>
      <c r="Z7">
        <v>0.8</v>
      </c>
      <c r="AA7">
        <v>1</v>
      </c>
      <c r="AB7">
        <v>0.555555555555556</v>
      </c>
      <c r="AC7">
        <v>0.714285714285714</v>
      </c>
      <c r="AD7">
        <v>0</v>
      </c>
      <c r="AE7">
        <v>0.2</v>
      </c>
    </row>
    <row r="8" s="2" customFormat="1" spans="1:31">
      <c r="A8" s="6">
        <v>49</v>
      </c>
      <c r="B8" s="2">
        <v>19</v>
      </c>
      <c r="C8" s="2">
        <v>1</v>
      </c>
      <c r="D8" s="2">
        <v>10</v>
      </c>
      <c r="E8" s="2">
        <v>10</v>
      </c>
      <c r="F8" s="2">
        <v>10</v>
      </c>
      <c r="G8" s="2">
        <v>0</v>
      </c>
      <c r="H8" s="2">
        <v>9</v>
      </c>
      <c r="I8" s="2">
        <v>1</v>
      </c>
      <c r="J8" s="2">
        <v>0.95</v>
      </c>
      <c r="K8" s="10">
        <v>10.185977935791</v>
      </c>
      <c r="L8" s="10">
        <v>0.695898056030273</v>
      </c>
      <c r="M8" s="2">
        <v>0.55952262878418</v>
      </c>
      <c r="N8" s="2">
        <v>9.18076133728027</v>
      </c>
      <c r="O8" s="2">
        <v>7</v>
      </c>
      <c r="P8" s="2">
        <v>7</v>
      </c>
      <c r="Q8" s="2">
        <v>17</v>
      </c>
      <c r="R8" s="16">
        <v>0.4118</v>
      </c>
      <c r="S8" s="16">
        <f t="shared" si="0"/>
        <v>0.7</v>
      </c>
      <c r="T8" s="2">
        <v>4.50112533569336</v>
      </c>
      <c r="U8" s="2">
        <v>4.1234827041626</v>
      </c>
      <c r="V8" s="2">
        <v>4.04776477813721</v>
      </c>
      <c r="W8" s="10">
        <v>0.0757179260253906</v>
      </c>
      <c r="X8" s="2">
        <v>0.453360557556152</v>
      </c>
      <c r="Y8" s="2">
        <v>0.453360557556152</v>
      </c>
      <c r="Z8" s="2">
        <v>0.7</v>
      </c>
      <c r="AA8" s="2">
        <v>1</v>
      </c>
      <c r="AB8" s="2">
        <v>0.588235294117647</v>
      </c>
      <c r="AC8" s="2">
        <v>0.740740740740741</v>
      </c>
      <c r="AD8" s="2">
        <v>0</v>
      </c>
      <c r="AE8" s="2">
        <v>0.3</v>
      </c>
    </row>
    <row r="9" s="3" customFormat="1" spans="1:31">
      <c r="A9" s="7">
        <v>0</v>
      </c>
      <c r="B9" s="3">
        <v>15</v>
      </c>
      <c r="C9" s="3">
        <v>5</v>
      </c>
      <c r="D9" s="3">
        <v>10</v>
      </c>
      <c r="E9" s="3">
        <v>10</v>
      </c>
      <c r="F9" s="3">
        <v>10</v>
      </c>
      <c r="G9" s="3">
        <v>0</v>
      </c>
      <c r="H9" s="3">
        <v>5</v>
      </c>
      <c r="I9" s="3">
        <v>5</v>
      </c>
      <c r="J9" s="3">
        <v>0.75</v>
      </c>
      <c r="K9" s="11">
        <v>5.3276195526123</v>
      </c>
      <c r="L9" s="11">
        <v>2.51959800720215</v>
      </c>
      <c r="M9" s="3">
        <v>2.0445671081543</v>
      </c>
      <c r="N9" s="3">
        <v>4.66598129272461</v>
      </c>
      <c r="O9" s="3">
        <v>5</v>
      </c>
      <c r="P9" s="3">
        <v>5</v>
      </c>
      <c r="Q9" s="3">
        <v>15</v>
      </c>
      <c r="R9" s="17">
        <v>0.3333</v>
      </c>
      <c r="S9" s="17">
        <f t="shared" ref="S9:S22" si="1">O9/E9</f>
        <v>0.5</v>
      </c>
      <c r="T9" s="3">
        <v>2.39527320861816</v>
      </c>
      <c r="U9" s="3">
        <v>2.14884233474731</v>
      </c>
      <c r="V9" s="3">
        <v>2.07234907150269</v>
      </c>
      <c r="W9" s="11">
        <v>0.0764932632446289</v>
      </c>
      <c r="X9" s="3">
        <v>0.322924137115479</v>
      </c>
      <c r="Y9" s="3">
        <v>0.322924137115479</v>
      </c>
      <c r="Z9" s="3">
        <v>0.5</v>
      </c>
      <c r="AA9" s="3">
        <v>1</v>
      </c>
      <c r="AB9" s="3">
        <v>0.666666666666667</v>
      </c>
      <c r="AC9" s="3">
        <v>0.8</v>
      </c>
      <c r="AD9" s="3">
        <v>0</v>
      </c>
      <c r="AE9" s="3">
        <v>0.5</v>
      </c>
    </row>
    <row r="10" spans="1:31">
      <c r="A10" s="5">
        <v>118</v>
      </c>
      <c r="B10">
        <v>13</v>
      </c>
      <c r="C10">
        <v>7</v>
      </c>
      <c r="D10">
        <v>10</v>
      </c>
      <c r="E10">
        <v>10</v>
      </c>
      <c r="F10">
        <v>9</v>
      </c>
      <c r="G10">
        <v>1</v>
      </c>
      <c r="H10">
        <v>4</v>
      </c>
      <c r="I10">
        <v>6</v>
      </c>
      <c r="J10">
        <v>0.65</v>
      </c>
      <c r="K10" s="4">
        <v>4.69274139404297</v>
      </c>
      <c r="L10" s="9">
        <v>2.24993515014648</v>
      </c>
      <c r="M10">
        <v>1.34408950805664</v>
      </c>
      <c r="N10">
        <v>4.5972785949707</v>
      </c>
      <c r="O10">
        <v>1</v>
      </c>
      <c r="P10">
        <v>1</v>
      </c>
      <c r="Q10">
        <v>6</v>
      </c>
      <c r="R10" s="15">
        <v>0.1667</v>
      </c>
      <c r="S10" s="15">
        <f t="shared" si="1"/>
        <v>0.1</v>
      </c>
      <c r="T10">
        <v>2.32436370849609</v>
      </c>
      <c r="U10">
        <v>2.08884620666504</v>
      </c>
      <c r="V10">
        <v>2.07621026039123</v>
      </c>
      <c r="W10" s="11">
        <v>0.0126359462738037</v>
      </c>
      <c r="X10">
        <v>0.248153448104858</v>
      </c>
      <c r="Y10">
        <v>0.248153448104858</v>
      </c>
      <c r="Z10">
        <v>0.1</v>
      </c>
      <c r="AA10">
        <v>0.5</v>
      </c>
      <c r="AB10">
        <v>0.833333333333333</v>
      </c>
      <c r="AC10">
        <v>0.625</v>
      </c>
      <c r="AD10">
        <v>0.5</v>
      </c>
      <c r="AE10">
        <v>0.4</v>
      </c>
    </row>
    <row r="11" spans="1:31">
      <c r="A11" s="5">
        <v>87</v>
      </c>
      <c r="B11">
        <v>15</v>
      </c>
      <c r="C11">
        <v>5</v>
      </c>
      <c r="D11">
        <v>10</v>
      </c>
      <c r="E11">
        <v>10</v>
      </c>
      <c r="F11">
        <v>9</v>
      </c>
      <c r="G11">
        <v>1</v>
      </c>
      <c r="H11">
        <v>6</v>
      </c>
      <c r="I11">
        <v>4</v>
      </c>
      <c r="J11">
        <v>0.75</v>
      </c>
      <c r="K11" s="4">
        <v>5.965576171875</v>
      </c>
      <c r="L11" s="9">
        <v>1.96604919433594</v>
      </c>
      <c r="M11">
        <v>1.30701446533203</v>
      </c>
      <c r="N11">
        <v>5.0182933807373</v>
      </c>
      <c r="O11">
        <v>4</v>
      </c>
      <c r="P11">
        <v>4</v>
      </c>
      <c r="Q11">
        <v>12</v>
      </c>
      <c r="R11" s="15">
        <v>0.3333</v>
      </c>
      <c r="S11" s="15">
        <f t="shared" si="1"/>
        <v>0.4</v>
      </c>
      <c r="T11">
        <v>2.74654388427734</v>
      </c>
      <c r="U11">
        <v>2.45803046226501</v>
      </c>
      <c r="V11">
        <v>2.42247819900513</v>
      </c>
      <c r="W11" s="11">
        <v>0.0355522632598877</v>
      </c>
      <c r="X11">
        <v>0.324065685272217</v>
      </c>
      <c r="Y11">
        <v>0.324065685272217</v>
      </c>
      <c r="Z11">
        <v>0.4</v>
      </c>
      <c r="AA11">
        <v>0.8</v>
      </c>
      <c r="AB11">
        <v>0.666666666666667</v>
      </c>
      <c r="AC11">
        <v>0.727272727272727</v>
      </c>
      <c r="AD11">
        <v>0.2</v>
      </c>
      <c r="AE11">
        <v>0.4</v>
      </c>
    </row>
    <row r="12" spans="1:31">
      <c r="A12" s="5">
        <v>114</v>
      </c>
      <c r="B12">
        <v>16</v>
      </c>
      <c r="C12">
        <v>4</v>
      </c>
      <c r="D12">
        <v>10</v>
      </c>
      <c r="E12">
        <v>10</v>
      </c>
      <c r="F12">
        <v>9</v>
      </c>
      <c r="G12">
        <v>1</v>
      </c>
      <c r="H12">
        <v>7</v>
      </c>
      <c r="I12">
        <v>3</v>
      </c>
      <c r="J12">
        <v>0.8</v>
      </c>
      <c r="K12" s="4">
        <v>8.22604179382324</v>
      </c>
      <c r="L12" s="9">
        <v>1.97331619262695</v>
      </c>
      <c r="M12">
        <v>1.27695655822754</v>
      </c>
      <c r="N12">
        <v>6.61124801635742</v>
      </c>
      <c r="O12">
        <v>5</v>
      </c>
      <c r="P12">
        <v>5</v>
      </c>
      <c r="Q12">
        <v>14</v>
      </c>
      <c r="R12" s="15">
        <v>0.3571</v>
      </c>
      <c r="S12" s="15">
        <f t="shared" si="1"/>
        <v>0.5</v>
      </c>
      <c r="T12">
        <v>3.45174598693848</v>
      </c>
      <c r="U12">
        <v>3.08734536170959</v>
      </c>
      <c r="V12">
        <v>3.05312347412109</v>
      </c>
      <c r="W12" s="11">
        <v>0.034221887588501</v>
      </c>
      <c r="X12">
        <v>0.398622512817383</v>
      </c>
      <c r="Y12">
        <v>0.398622512817383</v>
      </c>
      <c r="Z12">
        <v>0.5</v>
      </c>
      <c r="AA12">
        <v>0.9</v>
      </c>
      <c r="AB12">
        <v>0.642857142857143</v>
      </c>
      <c r="AC12">
        <v>0.75</v>
      </c>
      <c r="AD12">
        <v>0.1</v>
      </c>
      <c r="AE12">
        <v>0.4</v>
      </c>
    </row>
    <row r="13" spans="1:31">
      <c r="A13" s="5">
        <v>197</v>
      </c>
      <c r="B13">
        <v>16</v>
      </c>
      <c r="C13">
        <v>4</v>
      </c>
      <c r="D13">
        <v>10</v>
      </c>
      <c r="E13">
        <v>10</v>
      </c>
      <c r="F13">
        <v>10</v>
      </c>
      <c r="G13">
        <v>0</v>
      </c>
      <c r="H13">
        <v>6</v>
      </c>
      <c r="I13">
        <v>4</v>
      </c>
      <c r="J13">
        <v>0.8</v>
      </c>
      <c r="K13" s="4">
        <v>6.63057708740234</v>
      </c>
      <c r="L13" s="9">
        <v>2.12068176269531</v>
      </c>
      <c r="M13">
        <v>1.46605491638184</v>
      </c>
      <c r="N13">
        <v>5.87992858886719</v>
      </c>
      <c r="O13">
        <v>5</v>
      </c>
      <c r="P13">
        <v>5</v>
      </c>
      <c r="Q13">
        <v>14</v>
      </c>
      <c r="R13" s="15">
        <v>0.3571</v>
      </c>
      <c r="S13" s="15">
        <f t="shared" si="1"/>
        <v>0.5</v>
      </c>
      <c r="T13">
        <v>2.89409828186035</v>
      </c>
      <c r="U13">
        <v>2.60639953613281</v>
      </c>
      <c r="V13">
        <v>2.51807570457458</v>
      </c>
      <c r="W13" s="11">
        <v>0.0883238315582275</v>
      </c>
      <c r="X13">
        <v>0.376022577285767</v>
      </c>
      <c r="Y13">
        <v>0.376022577285767</v>
      </c>
      <c r="Z13">
        <v>0.5</v>
      </c>
      <c r="AA13">
        <v>0.9</v>
      </c>
      <c r="AB13">
        <v>0.642857142857143</v>
      </c>
      <c r="AC13">
        <v>0.75</v>
      </c>
      <c r="AD13">
        <v>0.1</v>
      </c>
      <c r="AE13">
        <v>0.4</v>
      </c>
    </row>
    <row r="14" s="3" customFormat="1" spans="1:31">
      <c r="A14" s="7">
        <v>165</v>
      </c>
      <c r="B14" s="3">
        <v>19</v>
      </c>
      <c r="C14" s="3">
        <v>1</v>
      </c>
      <c r="D14" s="3">
        <v>10</v>
      </c>
      <c r="E14" s="3">
        <v>10</v>
      </c>
      <c r="F14" s="3">
        <v>10</v>
      </c>
      <c r="G14" s="3">
        <v>0</v>
      </c>
      <c r="H14" s="3">
        <v>9</v>
      </c>
      <c r="I14" s="3">
        <v>1</v>
      </c>
      <c r="J14" s="3">
        <v>0.95</v>
      </c>
      <c r="K14" s="11">
        <v>11.2014617919922</v>
      </c>
      <c r="L14" s="11">
        <v>2.16875839233398</v>
      </c>
      <c r="M14" s="3">
        <v>1.97000312805176</v>
      </c>
      <c r="N14" s="3">
        <v>8.04880905151367</v>
      </c>
      <c r="O14" s="3">
        <v>4</v>
      </c>
      <c r="P14" s="3">
        <v>4</v>
      </c>
      <c r="Q14" s="3">
        <v>14</v>
      </c>
      <c r="R14" s="17">
        <v>0.2857</v>
      </c>
      <c r="S14" s="17">
        <f t="shared" si="1"/>
        <v>0.4</v>
      </c>
      <c r="T14" s="3">
        <v>4.02603912353516</v>
      </c>
      <c r="U14" s="3">
        <v>3.8017110824585</v>
      </c>
      <c r="V14" s="3">
        <v>3.54072332382202</v>
      </c>
      <c r="W14" s="11">
        <v>0.260987758636475</v>
      </c>
      <c r="X14" s="3">
        <v>0.485315799713135</v>
      </c>
      <c r="Y14" s="3">
        <v>0.485315799713135</v>
      </c>
      <c r="Z14" s="3">
        <v>0.4</v>
      </c>
      <c r="AA14" s="3">
        <v>1</v>
      </c>
      <c r="AB14" s="3">
        <v>0.714285714285714</v>
      </c>
      <c r="AC14" s="3">
        <v>0.833333333333333</v>
      </c>
      <c r="AD14" s="3">
        <v>0</v>
      </c>
      <c r="AE14" s="3">
        <v>0.6</v>
      </c>
    </row>
    <row r="15" spans="1:31">
      <c r="A15" s="5">
        <v>77</v>
      </c>
      <c r="B15">
        <v>17</v>
      </c>
      <c r="C15">
        <v>3</v>
      </c>
      <c r="D15">
        <v>10</v>
      </c>
      <c r="E15">
        <v>10</v>
      </c>
      <c r="F15">
        <v>10</v>
      </c>
      <c r="G15">
        <v>0</v>
      </c>
      <c r="H15">
        <v>7</v>
      </c>
      <c r="I15">
        <v>3</v>
      </c>
      <c r="J15">
        <v>0.85</v>
      </c>
      <c r="K15" s="4">
        <v>6.76483726501465</v>
      </c>
      <c r="L15" s="9">
        <v>2.19599914550781</v>
      </c>
      <c r="M15">
        <v>1.52364540100098</v>
      </c>
      <c r="N15">
        <v>4.28574180603027</v>
      </c>
      <c r="O15">
        <v>4</v>
      </c>
      <c r="P15">
        <v>4</v>
      </c>
      <c r="Q15">
        <v>14</v>
      </c>
      <c r="R15" s="15">
        <v>0.2857</v>
      </c>
      <c r="S15" s="15">
        <f t="shared" si="1"/>
        <v>0.4</v>
      </c>
      <c r="T15">
        <v>3.29983711242676</v>
      </c>
      <c r="U15">
        <v>3.0693199634552</v>
      </c>
      <c r="V15">
        <v>2.88389730453491</v>
      </c>
      <c r="W15" s="11">
        <v>0.185422658920288</v>
      </c>
      <c r="X15">
        <v>0.415939807891846</v>
      </c>
      <c r="Y15">
        <v>0.415939807891846</v>
      </c>
      <c r="Z15">
        <v>0.4</v>
      </c>
      <c r="AA15">
        <v>1</v>
      </c>
      <c r="AB15">
        <v>0.714285714285714</v>
      </c>
      <c r="AC15">
        <v>0.833333333333333</v>
      </c>
      <c r="AD15">
        <v>0</v>
      </c>
      <c r="AE15">
        <v>0.6</v>
      </c>
    </row>
    <row r="16" spans="1:31">
      <c r="A16" s="5">
        <v>211</v>
      </c>
      <c r="B16">
        <v>18</v>
      </c>
      <c r="C16">
        <v>2</v>
      </c>
      <c r="D16">
        <v>10</v>
      </c>
      <c r="E16">
        <v>10</v>
      </c>
      <c r="F16">
        <v>10</v>
      </c>
      <c r="G16">
        <v>0</v>
      </c>
      <c r="H16">
        <v>8</v>
      </c>
      <c r="I16">
        <v>2</v>
      </c>
      <c r="J16">
        <v>0.9</v>
      </c>
      <c r="K16" s="4">
        <v>7.68403053283691</v>
      </c>
      <c r="L16" s="9">
        <v>2.21537208557129</v>
      </c>
      <c r="M16">
        <v>1.90961265563965</v>
      </c>
      <c r="N16">
        <v>5.30702590942383</v>
      </c>
      <c r="O16">
        <v>5</v>
      </c>
      <c r="P16">
        <v>5</v>
      </c>
      <c r="Q16">
        <v>15</v>
      </c>
      <c r="R16" s="15">
        <v>0.3333</v>
      </c>
      <c r="S16" s="15">
        <f t="shared" si="1"/>
        <v>0.5</v>
      </c>
      <c r="T16">
        <v>3.52238845825195</v>
      </c>
      <c r="U16">
        <v>3.29049468040466</v>
      </c>
      <c r="V16">
        <v>3.07876801490784</v>
      </c>
      <c r="W16" s="11">
        <v>0.211726665496826</v>
      </c>
      <c r="X16">
        <v>0.443620443344116</v>
      </c>
      <c r="Y16">
        <v>0.443620443344116</v>
      </c>
      <c r="Z16">
        <v>0.5</v>
      </c>
      <c r="AA16">
        <v>1</v>
      </c>
      <c r="AB16">
        <v>0.666666666666667</v>
      </c>
      <c r="AC16">
        <v>0.8</v>
      </c>
      <c r="AD16">
        <v>0</v>
      </c>
      <c r="AE16">
        <v>0.5</v>
      </c>
    </row>
    <row r="17" spans="1:31">
      <c r="A17" s="5">
        <v>108</v>
      </c>
      <c r="B17">
        <v>16</v>
      </c>
      <c r="C17">
        <v>4</v>
      </c>
      <c r="D17">
        <v>10</v>
      </c>
      <c r="E17">
        <v>10</v>
      </c>
      <c r="F17">
        <v>9</v>
      </c>
      <c r="G17">
        <v>1</v>
      </c>
      <c r="H17">
        <v>7</v>
      </c>
      <c r="I17">
        <v>3</v>
      </c>
      <c r="J17">
        <v>0.8</v>
      </c>
      <c r="K17" s="4">
        <v>7.3200740814209</v>
      </c>
      <c r="L17" s="9">
        <v>2.23398208618164</v>
      </c>
      <c r="M17">
        <v>1.72373008728027</v>
      </c>
      <c r="N17">
        <v>5.56501007080078</v>
      </c>
      <c r="O17">
        <v>5</v>
      </c>
      <c r="P17">
        <v>5</v>
      </c>
      <c r="Q17">
        <v>14</v>
      </c>
      <c r="R17" s="15">
        <v>0.3571</v>
      </c>
      <c r="S17" s="15">
        <f t="shared" si="1"/>
        <v>0.5</v>
      </c>
      <c r="T17">
        <v>3.43692398071289</v>
      </c>
      <c r="U17">
        <v>3.13051795959473</v>
      </c>
      <c r="V17">
        <v>3.05516624450684</v>
      </c>
      <c r="W17" s="11">
        <v>0.0753517150878906</v>
      </c>
      <c r="X17">
        <v>0.381757736206055</v>
      </c>
      <c r="Y17">
        <v>0.381757736206055</v>
      </c>
      <c r="Z17">
        <v>0.5</v>
      </c>
      <c r="AA17">
        <v>0.9</v>
      </c>
      <c r="AB17">
        <v>0.642857142857143</v>
      </c>
      <c r="AC17">
        <v>0.75</v>
      </c>
      <c r="AD17">
        <v>0.1</v>
      </c>
      <c r="AE17">
        <v>0.4</v>
      </c>
    </row>
    <row r="18" spans="1:31">
      <c r="A18" s="5">
        <v>118</v>
      </c>
      <c r="B18">
        <v>13</v>
      </c>
      <c r="C18">
        <v>7</v>
      </c>
      <c r="D18">
        <v>10</v>
      </c>
      <c r="E18">
        <v>10</v>
      </c>
      <c r="F18">
        <v>9</v>
      </c>
      <c r="G18">
        <v>1</v>
      </c>
      <c r="H18">
        <v>4</v>
      </c>
      <c r="I18">
        <v>6</v>
      </c>
      <c r="J18">
        <v>0.65</v>
      </c>
      <c r="K18" s="4">
        <v>4.69274139404297</v>
      </c>
      <c r="L18" s="9">
        <v>2.24993515014648</v>
      </c>
      <c r="M18">
        <v>1.34408950805664</v>
      </c>
      <c r="N18">
        <v>4.5972785949707</v>
      </c>
      <c r="O18">
        <v>1</v>
      </c>
      <c r="P18">
        <v>1</v>
      </c>
      <c r="Q18">
        <v>6</v>
      </c>
      <c r="R18" s="15">
        <v>0.1667</v>
      </c>
      <c r="S18" s="15">
        <f t="shared" si="1"/>
        <v>0.1</v>
      </c>
      <c r="T18">
        <v>2.32436370849609</v>
      </c>
      <c r="U18">
        <v>2.08884620666504</v>
      </c>
      <c r="V18">
        <v>2.07621026039123</v>
      </c>
      <c r="W18" s="11">
        <v>0.0126359462738037</v>
      </c>
      <c r="X18">
        <v>0.248153448104858</v>
      </c>
      <c r="Y18">
        <v>0.248153448104858</v>
      </c>
      <c r="Z18">
        <v>0.1</v>
      </c>
      <c r="AA18">
        <v>0.5</v>
      </c>
      <c r="AB18">
        <v>0.833333333333333</v>
      </c>
      <c r="AC18">
        <v>0.625</v>
      </c>
      <c r="AD18">
        <v>0.5</v>
      </c>
      <c r="AE18">
        <v>0.4</v>
      </c>
    </row>
    <row r="19" spans="1:31">
      <c r="A19" s="5">
        <v>34</v>
      </c>
      <c r="B19">
        <v>18</v>
      </c>
      <c r="C19">
        <v>2</v>
      </c>
      <c r="D19">
        <v>10</v>
      </c>
      <c r="E19">
        <v>10</v>
      </c>
      <c r="F19">
        <v>10</v>
      </c>
      <c r="G19">
        <v>0</v>
      </c>
      <c r="H19">
        <v>8</v>
      </c>
      <c r="I19">
        <v>2</v>
      </c>
      <c r="J19">
        <v>0.9</v>
      </c>
      <c r="K19" s="4">
        <v>7.79927825927734</v>
      </c>
      <c r="L19" s="9">
        <v>2.2674560546875</v>
      </c>
      <c r="M19">
        <v>2.07476615905762</v>
      </c>
      <c r="N19">
        <v>5.95134353637695</v>
      </c>
      <c r="O19">
        <v>7</v>
      </c>
      <c r="P19">
        <v>7</v>
      </c>
      <c r="Q19">
        <v>17</v>
      </c>
      <c r="R19" s="15">
        <v>0.4118</v>
      </c>
      <c r="S19" s="15">
        <f t="shared" si="1"/>
        <v>0.7</v>
      </c>
      <c r="T19">
        <v>3.13784217834473</v>
      </c>
      <c r="U19">
        <v>2.9325258731842</v>
      </c>
      <c r="V19">
        <v>2.76069188117981</v>
      </c>
      <c r="W19" s="11">
        <v>0.171833992004395</v>
      </c>
      <c r="X19">
        <v>0.377150297164917</v>
      </c>
      <c r="Y19">
        <v>0.377150297164917</v>
      </c>
      <c r="Z19">
        <v>0.7</v>
      </c>
      <c r="AA19">
        <v>1</v>
      </c>
      <c r="AB19">
        <v>0.588235294117647</v>
      </c>
      <c r="AC19">
        <v>0.740740740740741</v>
      </c>
      <c r="AD19">
        <v>0</v>
      </c>
      <c r="AE19">
        <v>0.3</v>
      </c>
    </row>
    <row r="20" spans="1:31">
      <c r="A20" s="5">
        <v>238</v>
      </c>
      <c r="B20">
        <v>17</v>
      </c>
      <c r="C20">
        <v>3</v>
      </c>
      <c r="D20">
        <v>10</v>
      </c>
      <c r="E20">
        <v>10</v>
      </c>
      <c r="F20">
        <v>10</v>
      </c>
      <c r="G20">
        <v>0</v>
      </c>
      <c r="H20">
        <v>7</v>
      </c>
      <c r="I20">
        <v>3</v>
      </c>
      <c r="J20">
        <v>0.85</v>
      </c>
      <c r="K20" s="4">
        <v>7.12096786499023</v>
      </c>
      <c r="L20" s="9">
        <v>2.29454612731934</v>
      </c>
      <c r="M20">
        <v>1.68270111083984</v>
      </c>
      <c r="N20">
        <v>4.85541343688965</v>
      </c>
      <c r="O20">
        <v>6</v>
      </c>
      <c r="P20">
        <v>6</v>
      </c>
      <c r="Q20">
        <v>16</v>
      </c>
      <c r="R20" s="15">
        <v>0.375</v>
      </c>
      <c r="S20" s="15">
        <f t="shared" si="1"/>
        <v>0.6</v>
      </c>
      <c r="T20">
        <v>3.69624328613281</v>
      </c>
      <c r="U20">
        <v>3.40891075134277</v>
      </c>
      <c r="V20">
        <v>3.22098231315613</v>
      </c>
      <c r="W20" s="11">
        <v>0.187928438186646</v>
      </c>
      <c r="X20">
        <v>0.475260972976685</v>
      </c>
      <c r="Y20">
        <v>0.475260972976685</v>
      </c>
      <c r="Z20">
        <v>0.6</v>
      </c>
      <c r="AA20">
        <v>1</v>
      </c>
      <c r="AB20">
        <v>0.625</v>
      </c>
      <c r="AC20">
        <v>0.769230769230769</v>
      </c>
      <c r="AD20">
        <v>0</v>
      </c>
      <c r="AE20">
        <v>0.4</v>
      </c>
    </row>
    <row r="21" spans="1:31">
      <c r="A21" s="5">
        <v>84</v>
      </c>
      <c r="B21">
        <v>17</v>
      </c>
      <c r="C21">
        <v>3</v>
      </c>
      <c r="D21">
        <v>10</v>
      </c>
      <c r="E21">
        <v>10</v>
      </c>
      <c r="F21">
        <v>10</v>
      </c>
      <c r="G21">
        <v>0</v>
      </c>
      <c r="H21">
        <v>7</v>
      </c>
      <c r="I21">
        <v>3</v>
      </c>
      <c r="J21">
        <v>0.85</v>
      </c>
      <c r="K21" s="4">
        <v>7.79148483276367</v>
      </c>
      <c r="L21" s="9">
        <v>2.34443283081055</v>
      </c>
      <c r="M21">
        <v>1.53893280029297</v>
      </c>
      <c r="N21">
        <v>5.09651374816895</v>
      </c>
      <c r="O21">
        <v>3</v>
      </c>
      <c r="P21">
        <v>3</v>
      </c>
      <c r="Q21">
        <v>12</v>
      </c>
      <c r="R21" s="15">
        <v>0.25</v>
      </c>
      <c r="S21" s="15">
        <f t="shared" si="1"/>
        <v>0.3</v>
      </c>
      <c r="T21">
        <v>3.77038764953613</v>
      </c>
      <c r="U21">
        <v>3.48172307014465</v>
      </c>
      <c r="V21">
        <v>3.24515295028686</v>
      </c>
      <c r="W21" s="11">
        <v>0.236570119857788</v>
      </c>
      <c r="X21">
        <v>0.525234699249268</v>
      </c>
      <c r="Y21">
        <v>0.525234699249268</v>
      </c>
      <c r="Z21">
        <v>0.3</v>
      </c>
      <c r="AA21">
        <v>0.9</v>
      </c>
      <c r="AB21">
        <v>0.75</v>
      </c>
      <c r="AC21">
        <v>0.818181818181818</v>
      </c>
      <c r="AD21">
        <v>0.1</v>
      </c>
      <c r="AE21">
        <v>0.6</v>
      </c>
    </row>
    <row r="22" spans="1:31">
      <c r="A22" s="5">
        <v>125</v>
      </c>
      <c r="B22">
        <v>16</v>
      </c>
      <c r="C22">
        <v>4</v>
      </c>
      <c r="D22">
        <v>10</v>
      </c>
      <c r="E22">
        <v>10</v>
      </c>
      <c r="F22">
        <v>10</v>
      </c>
      <c r="G22">
        <v>0</v>
      </c>
      <c r="H22">
        <v>6</v>
      </c>
      <c r="I22">
        <v>4</v>
      </c>
      <c r="J22">
        <v>0.8</v>
      </c>
      <c r="K22" s="4">
        <v>6.40916633605957</v>
      </c>
      <c r="L22" s="9">
        <v>2.34681510925293</v>
      </c>
      <c r="M22">
        <v>1.4934196472168</v>
      </c>
      <c r="N22">
        <v>4.6370906829834</v>
      </c>
      <c r="O22">
        <v>4</v>
      </c>
      <c r="P22">
        <v>4</v>
      </c>
      <c r="Q22">
        <v>13</v>
      </c>
      <c r="R22" s="15">
        <v>0.3077</v>
      </c>
      <c r="S22" s="15">
        <f t="shared" si="1"/>
        <v>0.4</v>
      </c>
      <c r="T22">
        <v>3.30171394348144</v>
      </c>
      <c r="U22">
        <v>3.00785160064697</v>
      </c>
      <c r="V22">
        <v>2.85300207138061</v>
      </c>
      <c r="W22" s="11">
        <v>0.154849529266357</v>
      </c>
      <c r="X22">
        <v>0.44871187210083</v>
      </c>
      <c r="Y22">
        <v>0.44871187210083</v>
      </c>
      <c r="Z22">
        <v>0.4</v>
      </c>
      <c r="AA22">
        <v>0.9</v>
      </c>
      <c r="AB22">
        <v>0.692307692307692</v>
      </c>
      <c r="AC22">
        <v>0.782608695652174</v>
      </c>
      <c r="AD22">
        <v>0.1</v>
      </c>
      <c r="AE22">
        <v>0.5</v>
      </c>
    </row>
    <row r="23" s="4" customFormat="1" spans="11:31">
      <c r="K23" s="12" t="s">
        <v>29</v>
      </c>
      <c r="L23" s="9">
        <f>AVERAGE(L2:L22)</f>
        <v>1.71318435668945</v>
      </c>
      <c r="W23" s="11">
        <f t="shared" ref="W23:AE23" si="2">AVERAGE(W2:W22)</f>
        <v>0.110131536211286</v>
      </c>
      <c r="Z23" s="4">
        <f t="shared" si="2"/>
        <v>0.528571428571429</v>
      </c>
      <c r="AA23" s="4">
        <f t="shared" si="2"/>
        <v>0.895238095238095</v>
      </c>
      <c r="AB23" s="4">
        <f t="shared" si="2"/>
        <v>0.646537314880968</v>
      </c>
      <c r="AC23" s="4">
        <f t="shared" si="2"/>
        <v>0.736365179022422</v>
      </c>
      <c r="AD23" s="4">
        <f t="shared" si="2"/>
        <v>0.104761904761905</v>
      </c>
      <c r="AE23" s="4">
        <f t="shared" si="2"/>
        <v>0.366666666666667</v>
      </c>
    </row>
    <row r="24" s="4" customFormat="1" spans="11:31">
      <c r="K24" s="13" t="s">
        <v>30</v>
      </c>
      <c r="L24" s="9">
        <f>MAX(L2:L22)</f>
        <v>2.51959800720215</v>
      </c>
      <c r="W24" s="11">
        <f t="shared" ref="W24:AE24" si="3">MAX(W2:W22)</f>
        <v>0.260987758636475</v>
      </c>
      <c r="Z24" s="4">
        <f t="shared" si="3"/>
        <v>0.9</v>
      </c>
      <c r="AA24" s="4">
        <f t="shared" si="3"/>
        <v>1</v>
      </c>
      <c r="AB24" s="4">
        <f t="shared" si="3"/>
        <v>0.833333333333333</v>
      </c>
      <c r="AC24" s="4">
        <f t="shared" si="3"/>
        <v>0.833333333333333</v>
      </c>
      <c r="AD24" s="4">
        <f t="shared" si="3"/>
        <v>0.5</v>
      </c>
      <c r="AE24" s="4">
        <f t="shared" si="3"/>
        <v>0.6</v>
      </c>
    </row>
    <row r="25" s="4" customFormat="1" spans="12:31">
      <c r="L25" s="9">
        <f>MIN(L2:L22)</f>
        <v>0.573421478271484</v>
      </c>
      <c r="W25" s="11">
        <f t="shared" ref="W25:AE25" si="4">MIN(W2:W22)</f>
        <v>0.0126359462738037</v>
      </c>
      <c r="Z25" s="4">
        <f t="shared" si="4"/>
        <v>0.1</v>
      </c>
      <c r="AA25" s="4">
        <f t="shared" si="4"/>
        <v>0.5</v>
      </c>
      <c r="AB25" s="4">
        <f t="shared" si="4"/>
        <v>0.526315789473684</v>
      </c>
      <c r="AC25" s="4">
        <f t="shared" si="4"/>
        <v>0.625</v>
      </c>
      <c r="AD25" s="4">
        <f t="shared" si="4"/>
        <v>0</v>
      </c>
      <c r="AE25" s="4">
        <f t="shared" si="4"/>
        <v>0.1</v>
      </c>
    </row>
    <row r="26" spans="11:23">
      <c r="K26" s="4"/>
      <c r="L26" s="9"/>
      <c r="M26">
        <v>0.194</v>
      </c>
      <c r="W26" s="11"/>
    </row>
    <row r="27" spans="11:23">
      <c r="K27" s="4"/>
      <c r="L27" s="9"/>
      <c r="M27">
        <v>0.129</v>
      </c>
      <c r="W27" s="11"/>
    </row>
    <row r="28" spans="11:23">
      <c r="K28" s="4"/>
      <c r="L28" s="9"/>
      <c r="W28" s="11"/>
    </row>
    <row r="29" spans="11:23">
      <c r="K29" s="4" t="s">
        <v>31</v>
      </c>
      <c r="L29" s="4" t="s">
        <v>32</v>
      </c>
      <c r="N29" t="s">
        <v>98</v>
      </c>
      <c r="O29" t="s">
        <v>99</v>
      </c>
      <c r="R29" s="4" t="s">
        <v>70</v>
      </c>
      <c r="S29" s="4"/>
      <c r="T29" s="4"/>
      <c r="U29" s="4"/>
      <c r="W29" s="11"/>
    </row>
    <row r="30" spans="11:23">
      <c r="K30" s="4"/>
      <c r="L30" s="4"/>
      <c r="R30" s="4">
        <v>0.2</v>
      </c>
      <c r="S30" s="4">
        <v>-160</v>
      </c>
      <c r="T30" s="4">
        <v>640</v>
      </c>
      <c r="U30" s="4">
        <v>32</v>
      </c>
      <c r="W30" s="11"/>
    </row>
    <row r="31" s="1" customFormat="1" spans="11:23">
      <c r="K31" s="14" t="s">
        <v>49</v>
      </c>
      <c r="L31" s="14">
        <f>COUNTIF(L2:L22,"&lt;0.507")-COUNTIF(L2:L22,"&lt;0.378")</f>
        <v>0</v>
      </c>
      <c r="R31" s="4">
        <v>0.4</v>
      </c>
      <c r="S31" s="4">
        <v>-320</v>
      </c>
      <c r="T31" s="4">
        <v>480</v>
      </c>
      <c r="U31" s="4">
        <v>24</v>
      </c>
      <c r="W31" s="14"/>
    </row>
    <row r="32" s="1" customFormat="1" spans="11:23">
      <c r="K32" s="14" t="s">
        <v>50</v>
      </c>
      <c r="L32" s="14">
        <f>COUNTIF(L2:L22,"&lt;0.636")-COUNTIF(L2:L22,"&lt;0.507")</f>
        <v>1</v>
      </c>
      <c r="R32" s="4">
        <v>0.45</v>
      </c>
      <c r="S32" s="4">
        <v>-360</v>
      </c>
      <c r="T32" s="4">
        <v>440</v>
      </c>
      <c r="U32" s="4">
        <v>22</v>
      </c>
      <c r="W32" s="14"/>
    </row>
    <row r="33" s="2" customFormat="1" spans="11:23">
      <c r="K33" s="10" t="s">
        <v>51</v>
      </c>
      <c r="L33" s="10">
        <f>COUNTIF(L2:L22,"&lt;0.765")-COUNTIF(L2:L22,"&lt;0.636")</f>
        <v>6</v>
      </c>
      <c r="R33" s="4">
        <v>0.49</v>
      </c>
      <c r="S33" s="4">
        <v>-392</v>
      </c>
      <c r="T33" s="4">
        <v>408</v>
      </c>
      <c r="U33" s="4">
        <v>20.4</v>
      </c>
      <c r="W33" s="10"/>
    </row>
    <row r="34" s="1" customFormat="1" spans="11:23">
      <c r="K34" s="14" t="s">
        <v>52</v>
      </c>
      <c r="L34" s="14">
        <f>COUNTIF(L2:L22,"&lt;0.894")-COUNTIF(L2:L22,"&lt;0.765")</f>
        <v>0</v>
      </c>
      <c r="S34" s="14">
        <v>-380</v>
      </c>
      <c r="T34" s="14">
        <v>420</v>
      </c>
      <c r="U34" s="14">
        <v>21</v>
      </c>
      <c r="W34" s="14"/>
    </row>
    <row r="35" s="1" customFormat="1" spans="11:23">
      <c r="K35" s="14" t="s">
        <v>53</v>
      </c>
      <c r="L35" s="14">
        <f>COUNTIF(L2:L22,"&lt;1.023")-COUNTIF(L2:L22,"&lt;0.894")</f>
        <v>0</v>
      </c>
      <c r="W35" s="14"/>
    </row>
    <row r="36" s="1" customFormat="1" spans="11:23">
      <c r="K36" s="14" t="s">
        <v>54</v>
      </c>
      <c r="L36" s="14">
        <f>COUNTIF(L2:L22,"&lt;1.152")-COUNTIF(L2:L22,"&lt;1.023")</f>
        <v>0</v>
      </c>
      <c r="W36" s="14"/>
    </row>
    <row r="37" s="1" customFormat="1" spans="11:23">
      <c r="K37" s="14" t="s">
        <v>55</v>
      </c>
      <c r="L37" s="14">
        <f>COUNTIF(L2:L22,"&lt;1.281")-COUNTIF(L2:L22,"&lt;1.152")</f>
        <v>0</v>
      </c>
      <c r="W37" s="14"/>
    </row>
    <row r="38" s="1" customFormat="1" spans="11:23">
      <c r="K38" s="14" t="s">
        <v>56</v>
      </c>
      <c r="L38" s="14">
        <f>COUNTIF(L2:L22,"&lt;1.41")-COUNTIF(L2:L22,"&lt;1.281")</f>
        <v>0</v>
      </c>
      <c r="W38" s="14"/>
    </row>
    <row r="39" s="1" customFormat="1" spans="11:23">
      <c r="K39" s="14" t="s">
        <v>57</v>
      </c>
      <c r="L39" s="14">
        <f>COUNTIF(L2:L22,"&lt;1.539")-COUNTIF(L2:L22,"&lt;1.41")</f>
        <v>0</v>
      </c>
      <c r="M39" s="14">
        <v>2</v>
      </c>
      <c r="W39" s="14"/>
    </row>
    <row r="40" s="1" customFormat="1" spans="11:23">
      <c r="K40" s="14" t="s">
        <v>58</v>
      </c>
      <c r="L40" s="14">
        <f>COUNTIF(L2:L22,"&lt;1.668")-COUNTIF(L2:L22,"&lt;1.539")</f>
        <v>0</v>
      </c>
      <c r="M40" s="14">
        <v>3</v>
      </c>
      <c r="W40" s="14"/>
    </row>
    <row r="41" s="1" customFormat="1" spans="11:23">
      <c r="K41" s="14" t="s">
        <v>59</v>
      </c>
      <c r="L41" s="14">
        <f>COUNTIF(L2:L22,"&lt;1.797")-COUNTIF(L2:L22,"&lt;1.668")</f>
        <v>0</v>
      </c>
      <c r="M41" s="14">
        <v>4</v>
      </c>
      <c r="W41" s="14"/>
    </row>
    <row r="42" s="1" customFormat="1" spans="11:23">
      <c r="K42" s="14" t="s">
        <v>60</v>
      </c>
      <c r="L42" s="14">
        <f>COUNTIF(L2:L22,"&lt;1.926")-COUNTIF(L2:L22,"&lt;1.797")</f>
        <v>0</v>
      </c>
      <c r="M42" s="14">
        <v>7</v>
      </c>
      <c r="W42" s="14"/>
    </row>
    <row r="43" s="1" customFormat="1" spans="11:23">
      <c r="K43" s="14" t="s">
        <v>61</v>
      </c>
      <c r="L43" s="14">
        <f>COUNTIF(L2:L22,"&lt;2.055")-COUNTIF(L2:L22,"&lt;1.926")</f>
        <v>2</v>
      </c>
      <c r="M43" s="14">
        <v>8</v>
      </c>
      <c r="W43" s="14"/>
    </row>
    <row r="44" s="1" customFormat="1" spans="11:23">
      <c r="K44" s="14" t="s">
        <v>62</v>
      </c>
      <c r="L44" s="14">
        <f>COUNTIF(L2:L22,"&lt;2.184")-COUNTIF(L2:L22,"&lt;2.055")</f>
        <v>2</v>
      </c>
      <c r="M44" s="14">
        <v>7</v>
      </c>
      <c r="W44" s="14"/>
    </row>
    <row r="45" s="1" customFormat="1" spans="11:23">
      <c r="K45" s="14" t="s">
        <v>63</v>
      </c>
      <c r="L45" s="14">
        <f>COUNTIF(L2:L22,"&lt;2.313")-COUNTIF(L2:L22,"&lt;2.184")</f>
        <v>7</v>
      </c>
      <c r="M45" s="14">
        <v>4</v>
      </c>
      <c r="W45" s="14"/>
    </row>
    <row r="46" s="1" customFormat="1" spans="11:23">
      <c r="K46" s="14" t="s">
        <v>64</v>
      </c>
      <c r="L46" s="14">
        <f>COUNTIF(L2:L22,"&lt;2.442")-COUNTIF(L2:L22,"&lt;2.313")</f>
        <v>2</v>
      </c>
      <c r="M46" s="14">
        <v>3</v>
      </c>
      <c r="W46" s="14"/>
    </row>
    <row r="47" s="1" customFormat="1" spans="11:13">
      <c r="K47" s="14" t="s">
        <v>65</v>
      </c>
      <c r="L47" s="14">
        <f>COUNTIF(L2:L22,"&lt;2.571")-COUNTIF(L2:L22,"&lt;2.442")</f>
        <v>1</v>
      </c>
      <c r="M47" s="14">
        <v>2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s="1" customFormat="1" spans="11:15">
      <c r="K49" s="14" t="s">
        <v>67</v>
      </c>
      <c r="L49" s="14">
        <f>COUNTIF(L2:L22,"&lt;2.829")-COUNTIF(L2:L22,"&lt;2.7")</f>
        <v>0</v>
      </c>
      <c r="N49" s="1">
        <v>0.378</v>
      </c>
      <c r="O49" s="1">
        <v>3.094</v>
      </c>
    </row>
    <row r="50" s="1" customFormat="1" spans="11:15">
      <c r="K50" s="14" t="s">
        <v>68</v>
      </c>
      <c r="L50" s="14">
        <f>COUNTIF(L2:L22,"&lt;2.958")-COUNTIF(L2:L22,"&lt;2.829")</f>
        <v>0</v>
      </c>
      <c r="N50" s="1">
        <v>21</v>
      </c>
      <c r="O50" s="1">
        <v>0.129</v>
      </c>
    </row>
    <row r="51" s="1" customFormat="1" spans="11:12">
      <c r="K51" s="14" t="s">
        <v>69</v>
      </c>
      <c r="L51" s="14">
        <f>COUNTIF(L2:L22,"&lt;3.087")-COUNTIF(L2:L22,"&lt;2.958")</f>
        <v>0</v>
      </c>
    </row>
    <row r="52" s="1" customFormat="1" spans="14:15">
      <c r="N52" s="1">
        <v>0.954</v>
      </c>
      <c r="O52" s="1">
        <v>0.133</v>
      </c>
    </row>
    <row r="53" s="1" customFormat="1" spans="14:15">
      <c r="N53" s="1">
        <v>1.355</v>
      </c>
      <c r="O53" s="1">
        <v>0.108</v>
      </c>
    </row>
    <row r="54" spans="14:15">
      <c r="N54" s="1">
        <v>1.72</v>
      </c>
      <c r="O54" s="1">
        <v>0.083</v>
      </c>
    </row>
  </sheetData>
  <pageMargins left="0.75" right="0.75" top="1" bottom="1" header="0.5" footer="0.5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5"/>
  <sheetViews>
    <sheetView topLeftCell="H46" workbookViewId="0">
      <selection activeCell="H1" sqref="$A1:$XFD69"/>
    </sheetView>
  </sheetViews>
  <sheetFormatPr defaultColWidth="8.88888888888889" defaultRowHeight="14.4"/>
  <cols>
    <col min="11" max="12" width="17.2222222222222" customWidth="1"/>
    <col min="13" max="14" width="12.8888888888889"/>
    <col min="20" max="22" width="12.8888888888889"/>
    <col min="23" max="23" width="16.6666666666667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138</v>
      </c>
      <c r="B2">
        <v>18</v>
      </c>
      <c r="C2">
        <v>2</v>
      </c>
      <c r="D2">
        <v>10</v>
      </c>
      <c r="E2">
        <v>10</v>
      </c>
      <c r="F2">
        <v>9</v>
      </c>
      <c r="G2">
        <v>1</v>
      </c>
      <c r="H2">
        <v>9</v>
      </c>
      <c r="I2">
        <v>1</v>
      </c>
      <c r="J2">
        <v>0.9</v>
      </c>
      <c r="K2" s="4">
        <v>9.2657299041748</v>
      </c>
      <c r="L2" s="9">
        <v>0.671237945556641</v>
      </c>
      <c r="M2">
        <v>0.846797943115234</v>
      </c>
      <c r="N2">
        <v>11.3050632476807</v>
      </c>
      <c r="O2">
        <v>9</v>
      </c>
      <c r="P2">
        <v>9</v>
      </c>
      <c r="Q2">
        <v>16</v>
      </c>
      <c r="R2" s="15">
        <v>0.5625</v>
      </c>
      <c r="S2" s="15">
        <f>O2/E2</f>
        <v>0.9</v>
      </c>
      <c r="T2">
        <v>4.41386222839355</v>
      </c>
      <c r="U2">
        <v>3.87005400657654</v>
      </c>
      <c r="V2">
        <v>4.11690664291382</v>
      </c>
      <c r="W2" s="11">
        <v>0.24685263633728</v>
      </c>
      <c r="X2">
        <v>0.296955585479736</v>
      </c>
      <c r="Y2">
        <v>0.296955585479736</v>
      </c>
      <c r="Z2">
        <v>0.9</v>
      </c>
      <c r="AA2">
        <v>0.7</v>
      </c>
      <c r="AB2">
        <v>0.4375</v>
      </c>
      <c r="AC2">
        <v>0.538461538461539</v>
      </c>
      <c r="AD2">
        <v>0.3</v>
      </c>
      <c r="AE2">
        <v>-0.2</v>
      </c>
    </row>
    <row r="3" spans="1:31">
      <c r="A3" s="5">
        <v>16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10.8333683013916</v>
      </c>
      <c r="L3" s="9">
        <v>0.657564163208008</v>
      </c>
      <c r="M3">
        <v>0.505702972412109</v>
      </c>
      <c r="N3">
        <v>9.78784370422363</v>
      </c>
      <c r="O3">
        <v>7</v>
      </c>
      <c r="P3">
        <v>7</v>
      </c>
      <c r="Q3">
        <v>17</v>
      </c>
      <c r="R3" s="15">
        <v>0.4118</v>
      </c>
      <c r="S3" s="15">
        <f t="shared" ref="S3:S31" si="0">O3/E3</f>
        <v>0.7</v>
      </c>
      <c r="T3">
        <v>4.57226943969727</v>
      </c>
      <c r="U3">
        <v>4.18453979492187</v>
      </c>
      <c r="V3">
        <v>4.08214998245239</v>
      </c>
      <c r="W3" s="11">
        <v>0.102389812469482</v>
      </c>
      <c r="X3">
        <v>0.490119457244873</v>
      </c>
      <c r="Y3">
        <v>0.490119457244873</v>
      </c>
      <c r="Z3">
        <v>0.7</v>
      </c>
      <c r="AA3">
        <v>1</v>
      </c>
      <c r="AB3">
        <v>0.588235294117647</v>
      </c>
      <c r="AC3">
        <v>0.740740740740741</v>
      </c>
      <c r="AD3">
        <v>0</v>
      </c>
      <c r="AE3">
        <v>0.3</v>
      </c>
    </row>
    <row r="4" s="1" customFormat="1" spans="1:31">
      <c r="A4" s="5">
        <v>155</v>
      </c>
      <c r="B4">
        <v>18</v>
      </c>
      <c r="C4">
        <v>2</v>
      </c>
      <c r="D4">
        <v>10</v>
      </c>
      <c r="E4">
        <v>10</v>
      </c>
      <c r="F4">
        <v>10</v>
      </c>
      <c r="G4">
        <v>0</v>
      </c>
      <c r="H4">
        <v>8</v>
      </c>
      <c r="I4">
        <v>2</v>
      </c>
      <c r="J4">
        <v>0.9</v>
      </c>
      <c r="K4" s="4">
        <v>6.76684951782227</v>
      </c>
      <c r="L4" s="9">
        <v>0.678230285644531</v>
      </c>
      <c r="M4">
        <v>0.774417877197266</v>
      </c>
      <c r="N4">
        <v>8.09170532226562</v>
      </c>
      <c r="O4">
        <v>8</v>
      </c>
      <c r="P4">
        <v>8</v>
      </c>
      <c r="Q4">
        <v>17</v>
      </c>
      <c r="R4" s="15">
        <v>0.4706</v>
      </c>
      <c r="S4" s="15">
        <f t="shared" si="0"/>
        <v>0.8</v>
      </c>
      <c r="T4">
        <v>3.89630317687988</v>
      </c>
      <c r="U4">
        <v>3.45246338844299</v>
      </c>
      <c r="V4">
        <v>3.55084538459778</v>
      </c>
      <c r="W4" s="11">
        <v>0.0983819961547852</v>
      </c>
      <c r="X4">
        <v>0.345457792282104</v>
      </c>
      <c r="Y4">
        <v>0.345457792282104</v>
      </c>
      <c r="Z4">
        <v>0.8</v>
      </c>
      <c r="AA4">
        <v>0.9</v>
      </c>
      <c r="AB4">
        <v>0.529411764705882</v>
      </c>
      <c r="AC4">
        <v>0.666666666666667</v>
      </c>
      <c r="AD4">
        <v>0.1</v>
      </c>
      <c r="AE4">
        <v>0.1</v>
      </c>
    </row>
    <row r="5" spans="1:31">
      <c r="A5" s="5">
        <v>69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10.0285949707031</v>
      </c>
      <c r="L5" s="9">
        <v>0.747514724731445</v>
      </c>
      <c r="M5">
        <v>0.625762939453125</v>
      </c>
      <c r="N5">
        <v>9.09481048583984</v>
      </c>
      <c r="O5">
        <v>6</v>
      </c>
      <c r="P5">
        <v>6</v>
      </c>
      <c r="Q5">
        <v>14</v>
      </c>
      <c r="R5" s="15">
        <v>0.4286</v>
      </c>
      <c r="S5" s="15">
        <f t="shared" si="0"/>
        <v>0.6</v>
      </c>
      <c r="T5">
        <v>3.83040618896484</v>
      </c>
      <c r="U5">
        <v>3.52026915550232</v>
      </c>
      <c r="V5">
        <v>3.42554235458374</v>
      </c>
      <c r="W5" s="11">
        <v>0.0947268009185791</v>
      </c>
      <c r="X5">
        <v>0.404863834381104</v>
      </c>
      <c r="Y5">
        <v>0.404863834381104</v>
      </c>
      <c r="Z5">
        <v>0.6</v>
      </c>
      <c r="AA5">
        <v>0.8</v>
      </c>
      <c r="AB5">
        <v>0.571428571428571</v>
      </c>
      <c r="AC5">
        <v>0.666666666666667</v>
      </c>
      <c r="AD5">
        <v>0.2</v>
      </c>
      <c r="AE5">
        <v>0.2</v>
      </c>
    </row>
    <row r="6" spans="1:31">
      <c r="A6" s="5">
        <v>180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10.7439308166504</v>
      </c>
      <c r="L6" s="9">
        <v>0.757331848144531</v>
      </c>
      <c r="M6">
        <v>0.634435653686523</v>
      </c>
      <c r="N6">
        <v>9.8673038482666</v>
      </c>
      <c r="O6">
        <v>7</v>
      </c>
      <c r="P6">
        <v>7</v>
      </c>
      <c r="Q6">
        <v>17</v>
      </c>
      <c r="R6" s="15">
        <v>0.4118</v>
      </c>
      <c r="S6" s="15">
        <f t="shared" si="0"/>
        <v>0.7</v>
      </c>
      <c r="T6">
        <v>4.50893974304199</v>
      </c>
      <c r="U6">
        <v>4.11934566497803</v>
      </c>
      <c r="V6">
        <v>4.03300619125366</v>
      </c>
      <c r="W6" s="11">
        <v>0.0863394737243652</v>
      </c>
      <c r="X6">
        <v>0.47593355178833</v>
      </c>
      <c r="Y6">
        <v>0.47593355178833</v>
      </c>
      <c r="Z6">
        <v>0.7</v>
      </c>
      <c r="AA6">
        <v>1</v>
      </c>
      <c r="AB6">
        <v>0.588235294117647</v>
      </c>
      <c r="AC6">
        <v>0.740740740740741</v>
      </c>
      <c r="AD6">
        <v>0</v>
      </c>
      <c r="AE6">
        <v>0.3</v>
      </c>
    </row>
    <row r="7" spans="1:31">
      <c r="A7" s="5">
        <v>128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9.73309898376465</v>
      </c>
      <c r="L7" s="9">
        <v>0.717172622680664</v>
      </c>
      <c r="M7">
        <v>0.580852508544922</v>
      </c>
      <c r="N7">
        <v>8.65452194213867</v>
      </c>
      <c r="O7">
        <v>6</v>
      </c>
      <c r="P7">
        <v>6</v>
      </c>
      <c r="Q7">
        <v>14</v>
      </c>
      <c r="R7" s="15">
        <v>0.4286</v>
      </c>
      <c r="S7" s="15">
        <f t="shared" si="0"/>
        <v>0.6</v>
      </c>
      <c r="T7">
        <v>4.21047019958496</v>
      </c>
      <c r="U7">
        <v>3.87132596969604</v>
      </c>
      <c r="V7">
        <v>3.78663492202759</v>
      </c>
      <c r="W7" s="11">
        <v>0.084691047668457</v>
      </c>
      <c r="X7">
        <v>0.423835277557373</v>
      </c>
      <c r="Y7">
        <v>0.423835277557373</v>
      </c>
      <c r="Z7">
        <v>0.6</v>
      </c>
      <c r="AA7">
        <v>0.8</v>
      </c>
      <c r="AB7">
        <v>0.571428571428571</v>
      </c>
      <c r="AC7">
        <v>0.666666666666667</v>
      </c>
      <c r="AD7">
        <v>0.2</v>
      </c>
      <c r="AE7">
        <v>0.2</v>
      </c>
    </row>
    <row r="8" spans="1:31">
      <c r="A8" s="5">
        <v>175</v>
      </c>
      <c r="B8">
        <v>20</v>
      </c>
      <c r="C8">
        <v>0</v>
      </c>
      <c r="D8">
        <v>10</v>
      </c>
      <c r="E8">
        <v>10</v>
      </c>
      <c r="F8">
        <v>10</v>
      </c>
      <c r="G8">
        <v>0</v>
      </c>
      <c r="H8">
        <v>10</v>
      </c>
      <c r="I8">
        <v>0</v>
      </c>
      <c r="J8">
        <v>1</v>
      </c>
      <c r="K8" s="4">
        <v>9999</v>
      </c>
      <c r="L8" s="9">
        <v>0.729522705078125</v>
      </c>
      <c r="M8">
        <v>9999</v>
      </c>
      <c r="N8">
        <v>9999</v>
      </c>
      <c r="O8">
        <v>9</v>
      </c>
      <c r="P8">
        <v>9</v>
      </c>
      <c r="Q8">
        <v>18</v>
      </c>
      <c r="R8" s="15">
        <v>0.5</v>
      </c>
      <c r="S8" s="15">
        <f t="shared" si="0"/>
        <v>0.9</v>
      </c>
      <c r="T8">
        <v>4.20437049865723</v>
      </c>
      <c r="U8">
        <v>3.89416456222534</v>
      </c>
      <c r="V8">
        <v>3.80965113639831</v>
      </c>
      <c r="W8" s="11">
        <v>0.0845134258270264</v>
      </c>
      <c r="X8">
        <v>0.394719362258911</v>
      </c>
      <c r="Y8">
        <v>0.394719362258911</v>
      </c>
      <c r="Z8">
        <v>0.9</v>
      </c>
      <c r="AA8">
        <v>0.9</v>
      </c>
      <c r="AB8">
        <v>0.5</v>
      </c>
      <c r="AC8">
        <v>0.642857142857143</v>
      </c>
      <c r="AD8">
        <v>0.1</v>
      </c>
      <c r="AE8">
        <v>0</v>
      </c>
    </row>
    <row r="9" spans="1:31">
      <c r="A9" s="5">
        <v>22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11.74973487854</v>
      </c>
      <c r="L9" s="9">
        <v>0.573421478271484</v>
      </c>
      <c r="M9">
        <v>0.409221649169922</v>
      </c>
      <c r="N9">
        <v>10.7761573791504</v>
      </c>
      <c r="O9">
        <v>8</v>
      </c>
      <c r="P9">
        <v>8</v>
      </c>
      <c r="Q9">
        <v>18</v>
      </c>
      <c r="R9" s="15">
        <v>0.4444</v>
      </c>
      <c r="S9" s="15">
        <f t="shared" si="0"/>
        <v>0.8</v>
      </c>
      <c r="T9">
        <v>5.33336067199707</v>
      </c>
      <c r="U9">
        <v>4.85945892333984</v>
      </c>
      <c r="V9">
        <v>4.77616167068481</v>
      </c>
      <c r="W9" s="11">
        <v>0.0832972526550293</v>
      </c>
      <c r="X9">
        <v>0.557199001312256</v>
      </c>
      <c r="Y9">
        <v>0.557199001312256</v>
      </c>
      <c r="Z9">
        <v>0.8</v>
      </c>
      <c r="AA9">
        <v>1</v>
      </c>
      <c r="AB9">
        <v>0.555555555555556</v>
      </c>
      <c r="AC9">
        <v>0.714285714285714</v>
      </c>
      <c r="AD9">
        <v>0</v>
      </c>
      <c r="AE9">
        <v>0.2</v>
      </c>
    </row>
    <row r="10" spans="1:31">
      <c r="A10" s="5">
        <v>210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9.86070442199707</v>
      </c>
      <c r="L10" s="9">
        <v>0.746892929077148</v>
      </c>
      <c r="M10">
        <v>0.638494491577148</v>
      </c>
      <c r="N10">
        <v>9.04244613647461</v>
      </c>
      <c r="O10">
        <v>8</v>
      </c>
      <c r="P10">
        <v>8</v>
      </c>
      <c r="Q10">
        <v>18</v>
      </c>
      <c r="R10" s="15">
        <v>0.4444</v>
      </c>
      <c r="S10" s="15">
        <f t="shared" si="0"/>
        <v>0.8</v>
      </c>
      <c r="T10">
        <v>3.79890632629394</v>
      </c>
      <c r="U10">
        <v>3.4881284236908</v>
      </c>
      <c r="V10">
        <v>3.40635061264038</v>
      </c>
      <c r="W10" s="11">
        <v>0.081777811050415</v>
      </c>
      <c r="X10">
        <v>0.392555713653565</v>
      </c>
      <c r="Y10">
        <v>0.392555713653565</v>
      </c>
      <c r="Z10">
        <v>0.8</v>
      </c>
      <c r="AA10">
        <v>1</v>
      </c>
      <c r="AB10">
        <v>0.555555555555556</v>
      </c>
      <c r="AC10">
        <v>0.714285714285714</v>
      </c>
      <c r="AD10">
        <v>0</v>
      </c>
      <c r="AE10">
        <v>0.2</v>
      </c>
    </row>
    <row r="11" s="2" customFormat="1" spans="1:31">
      <c r="A11" s="6">
        <v>49</v>
      </c>
      <c r="B11" s="2">
        <v>19</v>
      </c>
      <c r="C11" s="2">
        <v>1</v>
      </c>
      <c r="D11" s="2">
        <v>10</v>
      </c>
      <c r="E11" s="2">
        <v>10</v>
      </c>
      <c r="F11" s="2">
        <v>10</v>
      </c>
      <c r="G11" s="2">
        <v>0</v>
      </c>
      <c r="H11" s="2">
        <v>9</v>
      </c>
      <c r="I11" s="2">
        <v>1</v>
      </c>
      <c r="J11" s="2">
        <v>0.95</v>
      </c>
      <c r="K11" s="10">
        <v>10.185977935791</v>
      </c>
      <c r="L11" s="10">
        <v>0.695898056030273</v>
      </c>
      <c r="M11" s="2">
        <v>0.55952262878418</v>
      </c>
      <c r="N11" s="2">
        <v>9.18076133728027</v>
      </c>
      <c r="O11" s="2">
        <v>7</v>
      </c>
      <c r="P11" s="2">
        <v>7</v>
      </c>
      <c r="Q11" s="2">
        <v>17</v>
      </c>
      <c r="R11" s="16">
        <v>0.4118</v>
      </c>
      <c r="S11" s="16">
        <f t="shared" si="0"/>
        <v>0.7</v>
      </c>
      <c r="T11" s="2">
        <v>4.50112533569336</v>
      </c>
      <c r="U11" s="2">
        <v>4.1234827041626</v>
      </c>
      <c r="V11" s="2">
        <v>4.04776477813721</v>
      </c>
      <c r="W11" s="10">
        <v>0.0757179260253906</v>
      </c>
      <c r="X11" s="2">
        <v>0.453360557556152</v>
      </c>
      <c r="Y11" s="2">
        <v>0.453360557556152</v>
      </c>
      <c r="Z11" s="2">
        <v>0.7</v>
      </c>
      <c r="AA11" s="2">
        <v>1</v>
      </c>
      <c r="AB11" s="2">
        <v>0.588235294117647</v>
      </c>
      <c r="AC11" s="2">
        <v>0.740740740740741</v>
      </c>
      <c r="AD11" s="2">
        <v>0</v>
      </c>
      <c r="AE11" s="2">
        <v>0.3</v>
      </c>
    </row>
    <row r="12" s="3" customFormat="1" spans="1:31">
      <c r="A12" s="7">
        <v>0</v>
      </c>
      <c r="B12" s="3">
        <v>15</v>
      </c>
      <c r="C12" s="3">
        <v>5</v>
      </c>
      <c r="D12" s="3">
        <v>10</v>
      </c>
      <c r="E12" s="3">
        <v>10</v>
      </c>
      <c r="F12" s="3">
        <v>10</v>
      </c>
      <c r="G12" s="3">
        <v>0</v>
      </c>
      <c r="H12" s="3">
        <v>5</v>
      </c>
      <c r="I12" s="3">
        <v>5</v>
      </c>
      <c r="J12" s="3">
        <v>0.75</v>
      </c>
      <c r="K12" s="11">
        <v>5.3276195526123</v>
      </c>
      <c r="L12" s="11">
        <v>2.51959800720215</v>
      </c>
      <c r="M12" s="3">
        <v>2.0445671081543</v>
      </c>
      <c r="N12" s="3">
        <v>4.66598129272461</v>
      </c>
      <c r="O12" s="3">
        <v>5</v>
      </c>
      <c r="P12" s="3">
        <v>5</v>
      </c>
      <c r="Q12" s="3">
        <v>15</v>
      </c>
      <c r="R12" s="17">
        <v>0.3333</v>
      </c>
      <c r="S12" s="17">
        <f t="shared" si="0"/>
        <v>0.5</v>
      </c>
      <c r="T12" s="3">
        <v>2.39527320861816</v>
      </c>
      <c r="U12" s="3">
        <v>2.14884233474731</v>
      </c>
      <c r="V12" s="3">
        <v>2.07234907150269</v>
      </c>
      <c r="W12" s="11">
        <v>0.0764932632446289</v>
      </c>
      <c r="X12" s="3">
        <v>0.322924137115479</v>
      </c>
      <c r="Y12" s="3">
        <v>0.322924137115479</v>
      </c>
      <c r="Z12" s="3">
        <v>0.5</v>
      </c>
      <c r="AA12" s="3">
        <v>1</v>
      </c>
      <c r="AB12" s="3">
        <v>0.666666666666667</v>
      </c>
      <c r="AC12" s="3">
        <v>0.8</v>
      </c>
      <c r="AD12" s="3">
        <v>0</v>
      </c>
      <c r="AE12" s="3">
        <v>0.5</v>
      </c>
    </row>
    <row r="13" s="3" customFormat="1" spans="1:31">
      <c r="A13" s="7">
        <v>5</v>
      </c>
      <c r="B13" s="3">
        <v>18</v>
      </c>
      <c r="C13" s="3">
        <v>2</v>
      </c>
      <c r="D13" s="3">
        <v>10</v>
      </c>
      <c r="E13" s="3">
        <v>10</v>
      </c>
      <c r="F13" s="3">
        <v>10</v>
      </c>
      <c r="G13" s="3">
        <v>0</v>
      </c>
      <c r="H13" s="3">
        <v>8</v>
      </c>
      <c r="I13" s="3">
        <v>2</v>
      </c>
      <c r="J13" s="3">
        <v>0.9</v>
      </c>
      <c r="K13" s="11">
        <v>7.90730667114258</v>
      </c>
      <c r="L13" s="11">
        <v>1.90764045715332</v>
      </c>
      <c r="M13" s="3">
        <v>1.54693603515625</v>
      </c>
      <c r="N13" s="3">
        <v>5.696044921875</v>
      </c>
      <c r="O13" s="3">
        <v>6</v>
      </c>
      <c r="P13" s="3">
        <v>6</v>
      </c>
      <c r="Q13" s="3">
        <v>15</v>
      </c>
      <c r="R13" s="17">
        <v>0.4</v>
      </c>
      <c r="S13" s="17">
        <f t="shared" si="0"/>
        <v>0.6</v>
      </c>
      <c r="T13" s="3">
        <v>3.73896026611328</v>
      </c>
      <c r="U13" s="3">
        <v>3.47512936592102</v>
      </c>
      <c r="V13" s="3">
        <v>3.30228805541992</v>
      </c>
      <c r="W13" s="11">
        <v>0.172841310501099</v>
      </c>
      <c r="X13" s="3">
        <v>0.436672210693359</v>
      </c>
      <c r="Y13" s="3">
        <v>0.436672210693359</v>
      </c>
      <c r="Z13" s="3">
        <v>0.6</v>
      </c>
      <c r="AA13" s="3">
        <v>0.9</v>
      </c>
      <c r="AB13" s="3">
        <v>0.6</v>
      </c>
      <c r="AC13" s="3">
        <v>0.72</v>
      </c>
      <c r="AD13" s="3">
        <v>0.1</v>
      </c>
      <c r="AE13" s="3">
        <v>0.3</v>
      </c>
    </row>
    <row r="14" spans="1:31">
      <c r="A14" s="5">
        <v>87</v>
      </c>
      <c r="B14">
        <v>15</v>
      </c>
      <c r="C14">
        <v>5</v>
      </c>
      <c r="D14">
        <v>10</v>
      </c>
      <c r="E14">
        <v>10</v>
      </c>
      <c r="F14">
        <v>9</v>
      </c>
      <c r="G14">
        <v>1</v>
      </c>
      <c r="H14">
        <v>6</v>
      </c>
      <c r="I14">
        <v>4</v>
      </c>
      <c r="J14">
        <v>0.75</v>
      </c>
      <c r="K14" s="4">
        <v>5.965576171875</v>
      </c>
      <c r="L14" s="9">
        <v>1.96604919433594</v>
      </c>
      <c r="M14">
        <v>1.30701446533203</v>
      </c>
      <c r="N14">
        <v>5.0182933807373</v>
      </c>
      <c r="O14">
        <v>4</v>
      </c>
      <c r="P14">
        <v>4</v>
      </c>
      <c r="Q14">
        <v>12</v>
      </c>
      <c r="R14" s="15">
        <v>0.3333</v>
      </c>
      <c r="S14" s="15">
        <f t="shared" si="0"/>
        <v>0.4</v>
      </c>
      <c r="T14">
        <v>2.74654388427734</v>
      </c>
      <c r="U14">
        <v>2.45803046226501</v>
      </c>
      <c r="V14">
        <v>2.42247819900513</v>
      </c>
      <c r="W14" s="11">
        <v>0.0355522632598877</v>
      </c>
      <c r="X14">
        <v>0.324065685272217</v>
      </c>
      <c r="Y14">
        <v>0.324065685272217</v>
      </c>
      <c r="Z14">
        <v>0.4</v>
      </c>
      <c r="AA14">
        <v>0.8</v>
      </c>
      <c r="AB14">
        <v>0.666666666666667</v>
      </c>
      <c r="AC14">
        <v>0.727272727272727</v>
      </c>
      <c r="AD14">
        <v>0.2</v>
      </c>
      <c r="AE14">
        <v>0.4</v>
      </c>
    </row>
    <row r="15" spans="1:31">
      <c r="A15" s="5">
        <v>114</v>
      </c>
      <c r="B15">
        <v>16</v>
      </c>
      <c r="C15">
        <v>4</v>
      </c>
      <c r="D15">
        <v>10</v>
      </c>
      <c r="E15">
        <v>10</v>
      </c>
      <c r="F15">
        <v>9</v>
      </c>
      <c r="G15">
        <v>1</v>
      </c>
      <c r="H15">
        <v>7</v>
      </c>
      <c r="I15">
        <v>3</v>
      </c>
      <c r="J15">
        <v>0.8</v>
      </c>
      <c r="K15" s="4">
        <v>8.22604179382324</v>
      </c>
      <c r="L15" s="9">
        <v>1.97331619262695</v>
      </c>
      <c r="M15">
        <v>1.27695655822754</v>
      </c>
      <c r="N15">
        <v>6.61124801635742</v>
      </c>
      <c r="O15">
        <v>5</v>
      </c>
      <c r="P15">
        <v>5</v>
      </c>
      <c r="Q15">
        <v>14</v>
      </c>
      <c r="R15" s="15">
        <v>0.3571</v>
      </c>
      <c r="S15" s="15">
        <f t="shared" si="0"/>
        <v>0.5</v>
      </c>
      <c r="T15">
        <v>3.45174598693848</v>
      </c>
      <c r="U15">
        <v>3.08734536170959</v>
      </c>
      <c r="V15">
        <v>3.05312347412109</v>
      </c>
      <c r="W15" s="11">
        <v>0.034221887588501</v>
      </c>
      <c r="X15">
        <v>0.398622512817383</v>
      </c>
      <c r="Y15">
        <v>0.398622512817383</v>
      </c>
      <c r="Z15">
        <v>0.5</v>
      </c>
      <c r="AA15">
        <v>0.9</v>
      </c>
      <c r="AB15">
        <v>0.642857142857143</v>
      </c>
      <c r="AC15">
        <v>0.75</v>
      </c>
      <c r="AD15">
        <v>0.1</v>
      </c>
      <c r="AE15">
        <v>0.4</v>
      </c>
    </row>
    <row r="16" spans="1:31">
      <c r="A16" s="5">
        <v>218</v>
      </c>
      <c r="B16">
        <v>14</v>
      </c>
      <c r="C16">
        <v>6</v>
      </c>
      <c r="D16">
        <v>10</v>
      </c>
      <c r="E16">
        <v>10</v>
      </c>
      <c r="F16">
        <v>10</v>
      </c>
      <c r="G16">
        <v>0</v>
      </c>
      <c r="H16">
        <v>4</v>
      </c>
      <c r="I16">
        <v>6</v>
      </c>
      <c r="J16">
        <v>0.7</v>
      </c>
      <c r="K16" s="4">
        <v>5.94465255737305</v>
      </c>
      <c r="L16" s="9">
        <v>3.01742553710937</v>
      </c>
      <c r="M16">
        <v>1.45475387573242</v>
      </c>
      <c r="N16">
        <v>4.71360969543457</v>
      </c>
      <c r="O16">
        <v>2</v>
      </c>
      <c r="P16">
        <v>2</v>
      </c>
      <c r="Q16">
        <v>10</v>
      </c>
      <c r="R16" s="15">
        <v>0.2</v>
      </c>
      <c r="S16" s="15">
        <f t="shared" si="0"/>
        <v>0.2</v>
      </c>
      <c r="T16">
        <v>2.68185234069824</v>
      </c>
      <c r="U16">
        <v>2.38678312301636</v>
      </c>
      <c r="V16">
        <v>2.26810193061829</v>
      </c>
      <c r="W16" s="11">
        <v>0.118681192398071</v>
      </c>
      <c r="X16">
        <v>0.413750410079956</v>
      </c>
      <c r="Y16">
        <v>0.413750410079956</v>
      </c>
      <c r="Z16">
        <v>0.2</v>
      </c>
      <c r="AA16">
        <v>0.8</v>
      </c>
      <c r="AB16">
        <v>0.8</v>
      </c>
      <c r="AC16">
        <v>0.8</v>
      </c>
      <c r="AD16">
        <v>0.2</v>
      </c>
      <c r="AE16">
        <v>0.6</v>
      </c>
    </row>
    <row r="17" spans="1:31">
      <c r="A17" s="5">
        <v>99</v>
      </c>
      <c r="B17">
        <v>17</v>
      </c>
      <c r="C17">
        <v>3</v>
      </c>
      <c r="D17">
        <v>10</v>
      </c>
      <c r="E17">
        <v>10</v>
      </c>
      <c r="F17">
        <v>10</v>
      </c>
      <c r="G17">
        <v>0</v>
      </c>
      <c r="H17">
        <v>7</v>
      </c>
      <c r="I17">
        <v>3</v>
      </c>
      <c r="J17">
        <v>0.85</v>
      </c>
      <c r="K17" s="4">
        <v>7.71062469482422</v>
      </c>
      <c r="L17" s="9">
        <v>2.03985214233398</v>
      </c>
      <c r="M17">
        <v>1.37749862670898</v>
      </c>
      <c r="N17">
        <v>5.89325523376465</v>
      </c>
      <c r="O17">
        <v>5</v>
      </c>
      <c r="P17">
        <v>5</v>
      </c>
      <c r="Q17">
        <v>14</v>
      </c>
      <c r="R17" s="15">
        <v>0.3571</v>
      </c>
      <c r="S17" s="15">
        <f t="shared" si="0"/>
        <v>0.5</v>
      </c>
      <c r="T17">
        <v>3.28007507324219</v>
      </c>
      <c r="U17">
        <v>3.01269316673279</v>
      </c>
      <c r="V17">
        <v>2.85604023933411</v>
      </c>
      <c r="W17" s="11">
        <v>0.156652927398682</v>
      </c>
      <c r="X17">
        <v>0.424034833908081</v>
      </c>
      <c r="Y17">
        <v>0.424034833908081</v>
      </c>
      <c r="Z17">
        <v>0.5</v>
      </c>
      <c r="AA17">
        <v>0.9</v>
      </c>
      <c r="AB17">
        <v>0.642857142857143</v>
      </c>
      <c r="AC17">
        <v>0.75</v>
      </c>
      <c r="AD17">
        <v>0.1</v>
      </c>
      <c r="AE17">
        <v>0.4</v>
      </c>
    </row>
    <row r="18" s="3" customFormat="1" spans="1:31">
      <c r="A18" s="7">
        <v>36</v>
      </c>
      <c r="B18" s="3">
        <v>18</v>
      </c>
      <c r="C18" s="3">
        <v>2</v>
      </c>
      <c r="D18" s="3">
        <v>10</v>
      </c>
      <c r="E18" s="3">
        <v>10</v>
      </c>
      <c r="F18" s="3">
        <v>10</v>
      </c>
      <c r="G18" s="3">
        <v>0</v>
      </c>
      <c r="H18" s="3">
        <v>8</v>
      </c>
      <c r="I18" s="3">
        <v>2</v>
      </c>
      <c r="J18" s="3">
        <v>0.9</v>
      </c>
      <c r="K18" s="11">
        <v>7.38046836853027</v>
      </c>
      <c r="L18" s="11">
        <v>2.05478477478027</v>
      </c>
      <c r="M18" s="3">
        <v>1.67789459228516</v>
      </c>
      <c r="N18" s="3">
        <v>4.77267265319824</v>
      </c>
      <c r="O18" s="3">
        <v>4</v>
      </c>
      <c r="P18" s="3">
        <v>4</v>
      </c>
      <c r="Q18" s="3">
        <v>14</v>
      </c>
      <c r="R18" s="17">
        <v>0.2857</v>
      </c>
      <c r="S18" s="17">
        <f t="shared" si="0"/>
        <v>0.4</v>
      </c>
      <c r="T18" s="3">
        <v>3.65640830993652</v>
      </c>
      <c r="U18" s="3">
        <v>3.41129922866821</v>
      </c>
      <c r="V18" s="3">
        <v>3.20849680900574</v>
      </c>
      <c r="W18" s="11">
        <v>0.202802419662476</v>
      </c>
      <c r="X18" s="3">
        <v>0.447911500930786</v>
      </c>
      <c r="Y18" s="3">
        <v>0.447911500930786</v>
      </c>
      <c r="Z18" s="3">
        <v>0.4</v>
      </c>
      <c r="AA18" s="3">
        <v>1</v>
      </c>
      <c r="AB18" s="3">
        <v>0.714285714285714</v>
      </c>
      <c r="AC18" s="3">
        <v>0.833333333333333</v>
      </c>
      <c r="AD18" s="3">
        <v>0</v>
      </c>
      <c r="AE18" s="3">
        <v>0.6</v>
      </c>
    </row>
    <row r="19" spans="1:31">
      <c r="A19" s="5">
        <v>19</v>
      </c>
      <c r="B19">
        <v>16</v>
      </c>
      <c r="C19">
        <v>4</v>
      </c>
      <c r="D19">
        <v>10</v>
      </c>
      <c r="E19">
        <v>10</v>
      </c>
      <c r="F19">
        <v>8</v>
      </c>
      <c r="G19">
        <v>2</v>
      </c>
      <c r="H19">
        <v>8</v>
      </c>
      <c r="I19">
        <v>2</v>
      </c>
      <c r="J19">
        <v>0.8</v>
      </c>
      <c r="K19" s="4">
        <v>7.57284927368164</v>
      </c>
      <c r="L19" s="9">
        <v>2.06085205078125</v>
      </c>
      <c r="M19">
        <v>1.82548141479492</v>
      </c>
      <c r="N19">
        <v>5.71315765380859</v>
      </c>
      <c r="O19">
        <v>6</v>
      </c>
      <c r="P19">
        <v>6</v>
      </c>
      <c r="Q19">
        <v>14</v>
      </c>
      <c r="R19" s="15">
        <v>0.4286</v>
      </c>
      <c r="S19" s="15">
        <f t="shared" si="0"/>
        <v>0.6</v>
      </c>
      <c r="T19">
        <v>2.96800994873047</v>
      </c>
      <c r="U19">
        <v>2.70471739768982</v>
      </c>
      <c r="V19">
        <v>2.66504859924316</v>
      </c>
      <c r="W19" s="11">
        <v>0.0396687984466553</v>
      </c>
      <c r="X19">
        <v>0.302961349487305</v>
      </c>
      <c r="Y19">
        <v>0.302961349487305</v>
      </c>
      <c r="Z19">
        <v>0.6</v>
      </c>
      <c r="AA19">
        <v>0.8</v>
      </c>
      <c r="AB19">
        <v>0.571428571428571</v>
      </c>
      <c r="AC19">
        <v>0.666666666666667</v>
      </c>
      <c r="AD19">
        <v>0.2</v>
      </c>
      <c r="AE19">
        <v>0.2</v>
      </c>
    </row>
    <row r="20" spans="1:31">
      <c r="A20" s="5">
        <v>192</v>
      </c>
      <c r="B20">
        <v>17</v>
      </c>
      <c r="C20">
        <v>3</v>
      </c>
      <c r="D20">
        <v>10</v>
      </c>
      <c r="E20">
        <v>10</v>
      </c>
      <c r="F20">
        <v>10</v>
      </c>
      <c r="G20">
        <v>0</v>
      </c>
      <c r="H20">
        <v>7</v>
      </c>
      <c r="I20">
        <v>3</v>
      </c>
      <c r="J20">
        <v>0.85</v>
      </c>
      <c r="K20" s="4">
        <v>8.51977729797363</v>
      </c>
      <c r="L20" s="9">
        <v>2.06137466430664</v>
      </c>
      <c r="M20">
        <v>1.1976490020752</v>
      </c>
      <c r="N20">
        <v>6.34719467163086</v>
      </c>
      <c r="O20">
        <v>5</v>
      </c>
      <c r="P20">
        <v>5</v>
      </c>
      <c r="Q20">
        <v>14</v>
      </c>
      <c r="R20" s="15">
        <v>0.3571</v>
      </c>
      <c r="S20" s="15">
        <f t="shared" si="0"/>
        <v>0.5</v>
      </c>
      <c r="T20">
        <v>3.76053810119629</v>
      </c>
      <c r="U20">
        <v>3.43993067741394</v>
      </c>
      <c r="V20">
        <v>3.24608850479126</v>
      </c>
      <c r="W20" s="11">
        <v>0.193842172622681</v>
      </c>
      <c r="X20">
        <v>0.514449596405029</v>
      </c>
      <c r="Y20">
        <v>0.514449596405029</v>
      </c>
      <c r="Z20">
        <v>0.5</v>
      </c>
      <c r="AA20">
        <v>0.9</v>
      </c>
      <c r="AB20">
        <v>0.642857142857143</v>
      </c>
      <c r="AC20">
        <v>0.75</v>
      </c>
      <c r="AD20">
        <v>0.1</v>
      </c>
      <c r="AE20">
        <v>0.4</v>
      </c>
    </row>
    <row r="21" spans="1:31">
      <c r="A21" s="5">
        <v>146</v>
      </c>
      <c r="B21">
        <v>19</v>
      </c>
      <c r="C21">
        <v>1</v>
      </c>
      <c r="D21">
        <v>10</v>
      </c>
      <c r="E21">
        <v>10</v>
      </c>
      <c r="F21">
        <v>10</v>
      </c>
      <c r="G21">
        <v>0</v>
      </c>
      <c r="H21">
        <v>9</v>
      </c>
      <c r="I21">
        <v>1</v>
      </c>
      <c r="J21">
        <v>0.95</v>
      </c>
      <c r="K21" s="4">
        <v>10.7425346374512</v>
      </c>
      <c r="L21" s="9">
        <v>2.09077262878418</v>
      </c>
      <c r="M21">
        <v>1.9764289855957</v>
      </c>
      <c r="N21">
        <v>8.46964073181152</v>
      </c>
      <c r="O21">
        <v>6</v>
      </c>
      <c r="P21">
        <v>6</v>
      </c>
      <c r="Q21">
        <v>16</v>
      </c>
      <c r="R21" s="15">
        <v>0.375</v>
      </c>
      <c r="S21" s="15">
        <f t="shared" si="0"/>
        <v>0.6</v>
      </c>
      <c r="T21">
        <v>3.64711952209473</v>
      </c>
      <c r="U21">
        <v>3.4253454208374</v>
      </c>
      <c r="V21">
        <v>3.20420408248901</v>
      </c>
      <c r="W21" s="11">
        <v>0.221141338348389</v>
      </c>
      <c r="X21">
        <v>0.442915439605713</v>
      </c>
      <c r="Y21">
        <v>0.442915439605713</v>
      </c>
      <c r="Z21">
        <v>0.6</v>
      </c>
      <c r="AA21">
        <v>1</v>
      </c>
      <c r="AB21">
        <v>0.625</v>
      </c>
      <c r="AC21">
        <v>0.769230769230769</v>
      </c>
      <c r="AD21">
        <v>0</v>
      </c>
      <c r="AE21">
        <v>0.4</v>
      </c>
    </row>
    <row r="22" spans="1:31">
      <c r="A22" s="5">
        <v>116</v>
      </c>
      <c r="B22">
        <v>17</v>
      </c>
      <c r="C22">
        <v>3</v>
      </c>
      <c r="D22">
        <v>10</v>
      </c>
      <c r="E22">
        <v>10</v>
      </c>
      <c r="F22">
        <v>10</v>
      </c>
      <c r="G22">
        <v>0</v>
      </c>
      <c r="H22">
        <v>7</v>
      </c>
      <c r="I22">
        <v>3</v>
      </c>
      <c r="J22">
        <v>0.85</v>
      </c>
      <c r="K22" s="4">
        <v>6.92535781860352</v>
      </c>
      <c r="L22" s="9">
        <v>2.09585952758789</v>
      </c>
      <c r="M22">
        <v>1.63667106628418</v>
      </c>
      <c r="N22">
        <v>5.36865234375</v>
      </c>
      <c r="O22">
        <v>4</v>
      </c>
      <c r="P22">
        <v>4</v>
      </c>
      <c r="Q22">
        <v>13</v>
      </c>
      <c r="R22" s="15">
        <v>0.3077</v>
      </c>
      <c r="S22" s="15">
        <f t="shared" si="0"/>
        <v>0.4</v>
      </c>
      <c r="T22">
        <v>3.02155685424805</v>
      </c>
      <c r="U22">
        <v>2.7689311504364</v>
      </c>
      <c r="V22">
        <v>2.62383770942688</v>
      </c>
      <c r="W22" s="11">
        <v>0.145093441009522</v>
      </c>
      <c r="X22">
        <v>0.397719144821167</v>
      </c>
      <c r="Y22">
        <v>0.397719144821167</v>
      </c>
      <c r="Z22">
        <v>0.4</v>
      </c>
      <c r="AA22">
        <v>0.9</v>
      </c>
      <c r="AB22">
        <v>0.692307692307692</v>
      </c>
      <c r="AC22">
        <v>0.782608695652174</v>
      </c>
      <c r="AD22">
        <v>0.1</v>
      </c>
      <c r="AE22">
        <v>0.5</v>
      </c>
    </row>
    <row r="23" spans="1:31">
      <c r="A23" s="5">
        <v>97</v>
      </c>
      <c r="B23">
        <v>18</v>
      </c>
      <c r="C23">
        <v>2</v>
      </c>
      <c r="D23">
        <v>10</v>
      </c>
      <c r="E23">
        <v>10</v>
      </c>
      <c r="F23">
        <v>10</v>
      </c>
      <c r="G23">
        <v>0</v>
      </c>
      <c r="H23">
        <v>8</v>
      </c>
      <c r="I23">
        <v>2</v>
      </c>
      <c r="J23">
        <v>0.9</v>
      </c>
      <c r="K23" s="4">
        <v>8.7938404083252</v>
      </c>
      <c r="L23" s="9">
        <v>2.09990119934082</v>
      </c>
      <c r="M23">
        <v>1.68595314025879</v>
      </c>
      <c r="N23">
        <v>6.29766464233398</v>
      </c>
      <c r="O23">
        <v>5</v>
      </c>
      <c r="P23">
        <v>5</v>
      </c>
      <c r="Q23">
        <v>15</v>
      </c>
      <c r="R23" s="15">
        <v>0.3333</v>
      </c>
      <c r="S23" s="15">
        <f t="shared" si="0"/>
        <v>0.5</v>
      </c>
      <c r="T23">
        <v>3.64662933349609</v>
      </c>
      <c r="U23">
        <v>3.40152192115784</v>
      </c>
      <c r="V23">
        <v>3.16915655136108</v>
      </c>
      <c r="W23" s="11">
        <v>0.232365369796753</v>
      </c>
      <c r="X23">
        <v>0.47747278213501</v>
      </c>
      <c r="Y23">
        <v>0.47747278213501</v>
      </c>
      <c r="Z23">
        <v>0.5</v>
      </c>
      <c r="AA23">
        <v>1</v>
      </c>
      <c r="AB23">
        <v>0.666666666666667</v>
      </c>
      <c r="AC23">
        <v>0.8</v>
      </c>
      <c r="AD23">
        <v>0</v>
      </c>
      <c r="AE23">
        <v>0.5</v>
      </c>
    </row>
    <row r="24" spans="1:31">
      <c r="A24" s="5">
        <v>197</v>
      </c>
      <c r="B24">
        <v>16</v>
      </c>
      <c r="C24">
        <v>4</v>
      </c>
      <c r="D24">
        <v>10</v>
      </c>
      <c r="E24">
        <v>10</v>
      </c>
      <c r="F24">
        <v>10</v>
      </c>
      <c r="G24">
        <v>0</v>
      </c>
      <c r="H24">
        <v>6</v>
      </c>
      <c r="I24">
        <v>4</v>
      </c>
      <c r="J24">
        <v>0.8</v>
      </c>
      <c r="K24" s="4">
        <v>6.63057708740234</v>
      </c>
      <c r="L24" s="9">
        <v>2.12068176269531</v>
      </c>
      <c r="M24">
        <v>1.46605491638184</v>
      </c>
      <c r="N24">
        <v>5.87992858886719</v>
      </c>
      <c r="O24">
        <v>5</v>
      </c>
      <c r="P24">
        <v>5</v>
      </c>
      <c r="Q24">
        <v>14</v>
      </c>
      <c r="R24" s="15">
        <v>0.3571</v>
      </c>
      <c r="S24" s="15">
        <f t="shared" si="0"/>
        <v>0.5</v>
      </c>
      <c r="T24">
        <v>2.89409828186035</v>
      </c>
      <c r="U24">
        <v>2.60639953613281</v>
      </c>
      <c r="V24">
        <v>2.51807570457458</v>
      </c>
      <c r="W24" s="11">
        <v>0.0883238315582275</v>
      </c>
      <c r="X24">
        <v>0.376022577285767</v>
      </c>
      <c r="Y24">
        <v>0.376022577285767</v>
      </c>
      <c r="Z24">
        <v>0.5</v>
      </c>
      <c r="AA24">
        <v>0.9</v>
      </c>
      <c r="AB24">
        <v>0.642857142857143</v>
      </c>
      <c r="AC24">
        <v>0.75</v>
      </c>
      <c r="AD24">
        <v>0.1</v>
      </c>
      <c r="AE24">
        <v>0.4</v>
      </c>
    </row>
    <row r="25" s="3" customFormat="1" spans="1:31">
      <c r="A25" s="7">
        <v>165</v>
      </c>
      <c r="B25" s="3">
        <v>19</v>
      </c>
      <c r="C25" s="3">
        <v>1</v>
      </c>
      <c r="D25" s="3">
        <v>10</v>
      </c>
      <c r="E25" s="3">
        <v>10</v>
      </c>
      <c r="F25" s="3">
        <v>10</v>
      </c>
      <c r="G25" s="3">
        <v>0</v>
      </c>
      <c r="H25" s="3">
        <v>9</v>
      </c>
      <c r="I25" s="3">
        <v>1</v>
      </c>
      <c r="J25" s="3">
        <v>0.95</v>
      </c>
      <c r="K25" s="11">
        <v>11.2014617919922</v>
      </c>
      <c r="L25" s="11">
        <v>2.16875839233398</v>
      </c>
      <c r="M25" s="3">
        <v>1.97000312805176</v>
      </c>
      <c r="N25" s="3">
        <v>8.04880905151367</v>
      </c>
      <c r="O25" s="3">
        <v>4</v>
      </c>
      <c r="P25" s="3">
        <v>4</v>
      </c>
      <c r="Q25" s="3">
        <v>14</v>
      </c>
      <c r="R25" s="17">
        <v>0.2857</v>
      </c>
      <c r="S25" s="17">
        <f t="shared" si="0"/>
        <v>0.4</v>
      </c>
      <c r="T25" s="3">
        <v>4.02603912353516</v>
      </c>
      <c r="U25" s="3">
        <v>3.8017110824585</v>
      </c>
      <c r="V25" s="3">
        <v>3.54072332382202</v>
      </c>
      <c r="W25" s="11">
        <v>0.260987758636475</v>
      </c>
      <c r="X25" s="3">
        <v>0.485315799713135</v>
      </c>
      <c r="Y25" s="3">
        <v>0.485315799713135</v>
      </c>
      <c r="Z25" s="3">
        <v>0.4</v>
      </c>
      <c r="AA25" s="3">
        <v>1</v>
      </c>
      <c r="AB25" s="3">
        <v>0.714285714285714</v>
      </c>
      <c r="AC25" s="3">
        <v>0.833333333333333</v>
      </c>
      <c r="AD25" s="3">
        <v>0</v>
      </c>
      <c r="AE25" s="3">
        <v>0.6</v>
      </c>
    </row>
    <row r="26" spans="1:31">
      <c r="A26" s="5">
        <v>77</v>
      </c>
      <c r="B26">
        <v>17</v>
      </c>
      <c r="C26">
        <v>3</v>
      </c>
      <c r="D26">
        <v>10</v>
      </c>
      <c r="E26">
        <v>10</v>
      </c>
      <c r="F26">
        <v>10</v>
      </c>
      <c r="G26">
        <v>0</v>
      </c>
      <c r="H26">
        <v>7</v>
      </c>
      <c r="I26">
        <v>3</v>
      </c>
      <c r="J26">
        <v>0.85</v>
      </c>
      <c r="K26" s="4">
        <v>6.76483726501465</v>
      </c>
      <c r="L26" s="9">
        <v>2.19599914550781</v>
      </c>
      <c r="M26">
        <v>1.52364540100098</v>
      </c>
      <c r="N26">
        <v>4.28574180603027</v>
      </c>
      <c r="O26">
        <v>4</v>
      </c>
      <c r="P26">
        <v>4</v>
      </c>
      <c r="Q26">
        <v>14</v>
      </c>
      <c r="R26" s="15">
        <v>0.2857</v>
      </c>
      <c r="S26" s="15">
        <f t="shared" si="0"/>
        <v>0.4</v>
      </c>
      <c r="T26">
        <v>3.29983711242676</v>
      </c>
      <c r="U26">
        <v>3.0693199634552</v>
      </c>
      <c r="V26">
        <v>2.88389730453491</v>
      </c>
      <c r="W26" s="11">
        <v>0.185422658920288</v>
      </c>
      <c r="X26">
        <v>0.415939807891846</v>
      </c>
      <c r="Y26">
        <v>0.415939807891846</v>
      </c>
      <c r="Z26">
        <v>0.4</v>
      </c>
      <c r="AA26">
        <v>1</v>
      </c>
      <c r="AB26">
        <v>0.714285714285714</v>
      </c>
      <c r="AC26">
        <v>0.833333333333333</v>
      </c>
      <c r="AD26">
        <v>0</v>
      </c>
      <c r="AE26">
        <v>0.6</v>
      </c>
    </row>
    <row r="27" spans="1:31">
      <c r="A27" s="5">
        <v>211</v>
      </c>
      <c r="B27">
        <v>18</v>
      </c>
      <c r="C27">
        <v>2</v>
      </c>
      <c r="D27">
        <v>10</v>
      </c>
      <c r="E27">
        <v>10</v>
      </c>
      <c r="F27">
        <v>10</v>
      </c>
      <c r="G27">
        <v>0</v>
      </c>
      <c r="H27">
        <v>8</v>
      </c>
      <c r="I27">
        <v>2</v>
      </c>
      <c r="J27">
        <v>0.9</v>
      </c>
      <c r="K27" s="4">
        <v>7.68403053283691</v>
      </c>
      <c r="L27" s="9">
        <v>2.21537208557129</v>
      </c>
      <c r="M27">
        <v>1.90961265563965</v>
      </c>
      <c r="N27">
        <v>5.30702590942383</v>
      </c>
      <c r="O27">
        <v>5</v>
      </c>
      <c r="P27">
        <v>5</v>
      </c>
      <c r="Q27">
        <v>15</v>
      </c>
      <c r="R27" s="15">
        <v>0.3333</v>
      </c>
      <c r="S27" s="15">
        <f t="shared" si="0"/>
        <v>0.5</v>
      </c>
      <c r="T27">
        <v>3.52238845825195</v>
      </c>
      <c r="U27">
        <v>3.29049468040466</v>
      </c>
      <c r="V27">
        <v>3.07876801490784</v>
      </c>
      <c r="W27" s="11">
        <v>0.211726665496826</v>
      </c>
      <c r="X27">
        <v>0.443620443344116</v>
      </c>
      <c r="Y27">
        <v>0.443620443344116</v>
      </c>
      <c r="Z27">
        <v>0.5</v>
      </c>
      <c r="AA27">
        <v>1</v>
      </c>
      <c r="AB27">
        <v>0.666666666666667</v>
      </c>
      <c r="AC27">
        <v>0.8</v>
      </c>
      <c r="AD27">
        <v>0</v>
      </c>
      <c r="AE27">
        <v>0.5</v>
      </c>
    </row>
    <row r="28" spans="1:31">
      <c r="A28" s="5">
        <v>108</v>
      </c>
      <c r="B28">
        <v>16</v>
      </c>
      <c r="C28">
        <v>4</v>
      </c>
      <c r="D28">
        <v>10</v>
      </c>
      <c r="E28">
        <v>10</v>
      </c>
      <c r="F28">
        <v>9</v>
      </c>
      <c r="G28">
        <v>1</v>
      </c>
      <c r="H28">
        <v>7</v>
      </c>
      <c r="I28">
        <v>3</v>
      </c>
      <c r="J28">
        <v>0.8</v>
      </c>
      <c r="K28" s="4">
        <v>7.3200740814209</v>
      </c>
      <c r="L28" s="9">
        <v>2.23398208618164</v>
      </c>
      <c r="M28">
        <v>1.72373008728027</v>
      </c>
      <c r="N28">
        <v>5.56501007080078</v>
      </c>
      <c r="O28">
        <v>5</v>
      </c>
      <c r="P28">
        <v>5</v>
      </c>
      <c r="Q28">
        <v>14</v>
      </c>
      <c r="R28" s="15">
        <v>0.3571</v>
      </c>
      <c r="S28" s="15">
        <f t="shared" si="0"/>
        <v>0.5</v>
      </c>
      <c r="T28">
        <v>3.43692398071289</v>
      </c>
      <c r="U28">
        <v>3.13051795959473</v>
      </c>
      <c r="V28">
        <v>3.05516624450684</v>
      </c>
      <c r="W28" s="11">
        <v>0.0753517150878906</v>
      </c>
      <c r="X28">
        <v>0.381757736206055</v>
      </c>
      <c r="Y28">
        <v>0.381757736206055</v>
      </c>
      <c r="Z28">
        <v>0.5</v>
      </c>
      <c r="AA28">
        <v>0.9</v>
      </c>
      <c r="AB28">
        <v>0.642857142857143</v>
      </c>
      <c r="AC28">
        <v>0.75</v>
      </c>
      <c r="AD28">
        <v>0.1</v>
      </c>
      <c r="AE28">
        <v>0.4</v>
      </c>
    </row>
    <row r="29" spans="1:31">
      <c r="A29" s="5">
        <v>118</v>
      </c>
      <c r="B29">
        <v>13</v>
      </c>
      <c r="C29">
        <v>7</v>
      </c>
      <c r="D29">
        <v>10</v>
      </c>
      <c r="E29">
        <v>10</v>
      </c>
      <c r="F29">
        <v>9</v>
      </c>
      <c r="G29">
        <v>1</v>
      </c>
      <c r="H29">
        <v>4</v>
      </c>
      <c r="I29">
        <v>6</v>
      </c>
      <c r="J29">
        <v>0.65</v>
      </c>
      <c r="K29" s="4">
        <v>4.69274139404297</v>
      </c>
      <c r="L29" s="9">
        <v>2.24993515014648</v>
      </c>
      <c r="M29">
        <v>1.34408950805664</v>
      </c>
      <c r="N29">
        <v>4.5972785949707</v>
      </c>
      <c r="O29">
        <v>1</v>
      </c>
      <c r="P29">
        <v>1</v>
      </c>
      <c r="Q29">
        <v>6</v>
      </c>
      <c r="R29" s="15">
        <v>0.1667</v>
      </c>
      <c r="S29" s="15">
        <f t="shared" si="0"/>
        <v>0.1</v>
      </c>
      <c r="T29">
        <v>2.32436370849609</v>
      </c>
      <c r="U29">
        <v>2.08884620666504</v>
      </c>
      <c r="V29">
        <v>2.07621026039123</v>
      </c>
      <c r="W29" s="11">
        <v>0.0126359462738037</v>
      </c>
      <c r="X29">
        <v>0.248153448104858</v>
      </c>
      <c r="Y29">
        <v>0.248153448104858</v>
      </c>
      <c r="Z29">
        <v>0.1</v>
      </c>
      <c r="AA29">
        <v>0.5</v>
      </c>
      <c r="AB29">
        <v>0.833333333333333</v>
      </c>
      <c r="AC29">
        <v>0.625</v>
      </c>
      <c r="AD29">
        <v>0.5</v>
      </c>
      <c r="AE29">
        <v>0.4</v>
      </c>
    </row>
    <row r="30" spans="1:31">
      <c r="A30" s="5">
        <v>34</v>
      </c>
      <c r="B30">
        <v>18</v>
      </c>
      <c r="C30">
        <v>2</v>
      </c>
      <c r="D30">
        <v>10</v>
      </c>
      <c r="E30">
        <v>10</v>
      </c>
      <c r="F30">
        <v>10</v>
      </c>
      <c r="G30">
        <v>0</v>
      </c>
      <c r="H30">
        <v>8</v>
      </c>
      <c r="I30">
        <v>2</v>
      </c>
      <c r="J30">
        <v>0.9</v>
      </c>
      <c r="K30" s="4">
        <v>7.79927825927734</v>
      </c>
      <c r="L30" s="9">
        <v>2.2674560546875</v>
      </c>
      <c r="M30">
        <v>2.07476615905762</v>
      </c>
      <c r="N30">
        <v>5.95134353637695</v>
      </c>
      <c r="O30">
        <v>7</v>
      </c>
      <c r="P30">
        <v>7</v>
      </c>
      <c r="Q30">
        <v>17</v>
      </c>
      <c r="R30" s="15">
        <v>0.4118</v>
      </c>
      <c r="S30" s="15">
        <f t="shared" si="0"/>
        <v>0.7</v>
      </c>
      <c r="T30">
        <v>3.13784217834473</v>
      </c>
      <c r="U30">
        <v>2.9325258731842</v>
      </c>
      <c r="V30">
        <v>2.76069188117981</v>
      </c>
      <c r="W30" s="11">
        <v>0.171833992004395</v>
      </c>
      <c r="X30">
        <v>0.377150297164917</v>
      </c>
      <c r="Y30">
        <v>0.377150297164917</v>
      </c>
      <c r="Z30">
        <v>0.7</v>
      </c>
      <c r="AA30">
        <v>1</v>
      </c>
      <c r="AB30">
        <v>0.588235294117647</v>
      </c>
      <c r="AC30">
        <v>0.740740740740741</v>
      </c>
      <c r="AD30">
        <v>0</v>
      </c>
      <c r="AE30">
        <v>0.3</v>
      </c>
    </row>
    <row r="31" spans="1:31">
      <c r="A31" s="5">
        <v>238</v>
      </c>
      <c r="B31">
        <v>17</v>
      </c>
      <c r="C31">
        <v>3</v>
      </c>
      <c r="D31">
        <v>10</v>
      </c>
      <c r="E31">
        <v>10</v>
      </c>
      <c r="F31">
        <v>10</v>
      </c>
      <c r="G31">
        <v>0</v>
      </c>
      <c r="H31">
        <v>7</v>
      </c>
      <c r="I31">
        <v>3</v>
      </c>
      <c r="J31">
        <v>0.85</v>
      </c>
      <c r="K31" s="4">
        <v>7.12096786499023</v>
      </c>
      <c r="L31" s="9">
        <v>2.29454612731934</v>
      </c>
      <c r="M31">
        <v>1.68270111083984</v>
      </c>
      <c r="N31">
        <v>4.85541343688965</v>
      </c>
      <c r="O31">
        <v>6</v>
      </c>
      <c r="P31">
        <v>6</v>
      </c>
      <c r="Q31">
        <v>16</v>
      </c>
      <c r="R31" s="15">
        <v>0.375</v>
      </c>
      <c r="S31" s="15">
        <f t="shared" si="0"/>
        <v>0.6</v>
      </c>
      <c r="T31">
        <v>3.69624328613281</v>
      </c>
      <c r="U31">
        <v>3.40891075134277</v>
      </c>
      <c r="V31">
        <v>3.22098231315613</v>
      </c>
      <c r="W31" s="11">
        <v>0.187928438186646</v>
      </c>
      <c r="X31">
        <v>0.475260972976685</v>
      </c>
      <c r="Y31">
        <v>0.475260972976685</v>
      </c>
      <c r="Z31">
        <v>0.6</v>
      </c>
      <c r="AA31">
        <v>1</v>
      </c>
      <c r="AB31">
        <v>0.625</v>
      </c>
      <c r="AC31">
        <v>0.769230769230769</v>
      </c>
      <c r="AD31">
        <v>0</v>
      </c>
      <c r="AE31">
        <v>0.4</v>
      </c>
    </row>
    <row r="32" spans="1:31">
      <c r="A32" s="5">
        <v>84</v>
      </c>
      <c r="B32">
        <v>17</v>
      </c>
      <c r="C32">
        <v>3</v>
      </c>
      <c r="D32">
        <v>10</v>
      </c>
      <c r="E32">
        <v>10</v>
      </c>
      <c r="F32">
        <v>10</v>
      </c>
      <c r="G32">
        <v>0</v>
      </c>
      <c r="H32">
        <v>7</v>
      </c>
      <c r="I32">
        <v>3</v>
      </c>
      <c r="J32">
        <v>0.85</v>
      </c>
      <c r="K32" s="4">
        <v>7.79148483276367</v>
      </c>
      <c r="L32" s="9">
        <v>2.34443283081055</v>
      </c>
      <c r="M32">
        <v>1.53893280029297</v>
      </c>
      <c r="N32">
        <v>5.09651374816895</v>
      </c>
      <c r="O32">
        <v>3</v>
      </c>
      <c r="P32">
        <v>3</v>
      </c>
      <c r="Q32">
        <v>12</v>
      </c>
      <c r="R32" s="15">
        <v>0.25</v>
      </c>
      <c r="S32" s="15">
        <f t="shared" ref="S32:S48" si="1">O32/E32</f>
        <v>0.3</v>
      </c>
      <c r="T32">
        <v>3.77038764953613</v>
      </c>
      <c r="U32">
        <v>3.48172307014465</v>
      </c>
      <c r="V32">
        <v>3.24515295028686</v>
      </c>
      <c r="W32" s="11">
        <v>0.236570119857788</v>
      </c>
      <c r="X32">
        <v>0.525234699249268</v>
      </c>
      <c r="Y32">
        <v>0.525234699249268</v>
      </c>
      <c r="Z32">
        <v>0.3</v>
      </c>
      <c r="AA32">
        <v>0.9</v>
      </c>
      <c r="AB32">
        <v>0.75</v>
      </c>
      <c r="AC32">
        <v>0.818181818181818</v>
      </c>
      <c r="AD32">
        <v>0.1</v>
      </c>
      <c r="AE32">
        <v>0.6</v>
      </c>
    </row>
    <row r="33" spans="1:31">
      <c r="A33" s="5">
        <v>125</v>
      </c>
      <c r="B33">
        <v>16</v>
      </c>
      <c r="C33">
        <v>4</v>
      </c>
      <c r="D33">
        <v>10</v>
      </c>
      <c r="E33">
        <v>10</v>
      </c>
      <c r="F33">
        <v>10</v>
      </c>
      <c r="G33">
        <v>0</v>
      </c>
      <c r="H33">
        <v>6</v>
      </c>
      <c r="I33">
        <v>4</v>
      </c>
      <c r="J33">
        <v>0.8</v>
      </c>
      <c r="K33" s="4">
        <v>6.40916633605957</v>
      </c>
      <c r="L33" s="9">
        <v>2.34681510925293</v>
      </c>
      <c r="M33">
        <v>1.4934196472168</v>
      </c>
      <c r="N33">
        <v>4.6370906829834</v>
      </c>
      <c r="O33">
        <v>4</v>
      </c>
      <c r="P33">
        <v>4</v>
      </c>
      <c r="Q33">
        <v>13</v>
      </c>
      <c r="R33" s="15">
        <v>0.3077</v>
      </c>
      <c r="S33" s="15">
        <f t="shared" si="1"/>
        <v>0.4</v>
      </c>
      <c r="T33">
        <v>3.30171394348144</v>
      </c>
      <c r="U33">
        <v>3.00785160064697</v>
      </c>
      <c r="V33">
        <v>2.85300207138061</v>
      </c>
      <c r="W33" s="11">
        <v>0.154849529266357</v>
      </c>
      <c r="X33">
        <v>0.44871187210083</v>
      </c>
      <c r="Y33">
        <v>0.44871187210083</v>
      </c>
      <c r="Z33">
        <v>0.4</v>
      </c>
      <c r="AA33">
        <v>0.9</v>
      </c>
      <c r="AB33">
        <v>0.692307692307692</v>
      </c>
      <c r="AC33">
        <v>0.782608695652174</v>
      </c>
      <c r="AD33">
        <v>0.1</v>
      </c>
      <c r="AE33">
        <v>0.5</v>
      </c>
    </row>
    <row r="34" s="4" customFormat="1" spans="11:31">
      <c r="K34" s="12" t="s">
        <v>29</v>
      </c>
      <c r="L34" s="9">
        <f>AVERAGE(L2:L33)</f>
        <v>1.72813099622726</v>
      </c>
      <c r="W34" s="11">
        <f t="shared" ref="W34:AE34" si="2">AVERAGE(W2:W33)</f>
        <v>0.132927350699902</v>
      </c>
      <c r="Z34" s="4">
        <f t="shared" si="2"/>
        <v>0.55</v>
      </c>
      <c r="AA34" s="4">
        <f t="shared" si="2"/>
        <v>0.909375</v>
      </c>
      <c r="AB34" s="4">
        <f t="shared" si="2"/>
        <v>0.633969000260361</v>
      </c>
      <c r="AC34" s="4">
        <f t="shared" si="2"/>
        <v>0.74011416296063</v>
      </c>
      <c r="AD34" s="4">
        <f t="shared" si="2"/>
        <v>0.090625</v>
      </c>
      <c r="AE34" s="4">
        <f t="shared" si="2"/>
        <v>0.359375</v>
      </c>
    </row>
    <row r="35" s="4" customFormat="1" spans="11:31">
      <c r="K35" s="13" t="s">
        <v>30</v>
      </c>
      <c r="L35" s="9">
        <f>MAX(L2:L33)</f>
        <v>3.01742553710937</v>
      </c>
      <c r="W35" s="11">
        <f t="shared" ref="W35:AE35" si="3">MAX(W2:W33)</f>
        <v>0.260987758636475</v>
      </c>
      <c r="Z35" s="4">
        <f t="shared" si="3"/>
        <v>0.9</v>
      </c>
      <c r="AA35" s="4">
        <f t="shared" si="3"/>
        <v>1</v>
      </c>
      <c r="AB35" s="4">
        <f t="shared" si="3"/>
        <v>0.833333333333333</v>
      </c>
      <c r="AC35" s="4">
        <f t="shared" si="3"/>
        <v>0.833333333333333</v>
      </c>
      <c r="AD35" s="4">
        <f t="shared" si="3"/>
        <v>0.5</v>
      </c>
      <c r="AE35" s="4">
        <f t="shared" si="3"/>
        <v>0.6</v>
      </c>
    </row>
    <row r="36" s="4" customFormat="1" spans="12:31">
      <c r="L36" s="9">
        <f>MIN(L2:L33)</f>
        <v>0.573421478271484</v>
      </c>
      <c r="W36" s="11">
        <f t="shared" ref="W36:AE36" si="4">MIN(W2:W33)</f>
        <v>0.0126359462738037</v>
      </c>
      <c r="Z36" s="4">
        <f t="shared" si="4"/>
        <v>0.1</v>
      </c>
      <c r="AA36" s="4">
        <f t="shared" si="4"/>
        <v>0.5</v>
      </c>
      <c r="AB36" s="4">
        <f t="shared" si="4"/>
        <v>0.4375</v>
      </c>
      <c r="AC36" s="4">
        <f t="shared" si="4"/>
        <v>0.538461538461539</v>
      </c>
      <c r="AD36" s="4">
        <f t="shared" si="4"/>
        <v>0</v>
      </c>
      <c r="AE36" s="4">
        <f t="shared" si="4"/>
        <v>-0.2</v>
      </c>
    </row>
    <row r="37" spans="11:23">
      <c r="K37" s="4"/>
      <c r="L37" s="9"/>
      <c r="M37">
        <v>0.194</v>
      </c>
      <c r="W37" s="11"/>
    </row>
    <row r="38" spans="11:23">
      <c r="K38" s="4"/>
      <c r="L38" s="9"/>
      <c r="M38">
        <v>0.129</v>
      </c>
      <c r="W38" s="11"/>
    </row>
    <row r="39" spans="11:23">
      <c r="K39" s="4"/>
      <c r="L39" s="9"/>
      <c r="W39" s="11"/>
    </row>
    <row r="40" spans="11:23">
      <c r="K40" s="4" t="s">
        <v>31</v>
      </c>
      <c r="L40" s="4" t="s">
        <v>32</v>
      </c>
      <c r="N40" t="s">
        <v>98</v>
      </c>
      <c r="O40" t="s">
        <v>99</v>
      </c>
      <c r="W40" s="11"/>
    </row>
    <row r="41" spans="11:23">
      <c r="K41" s="4"/>
      <c r="L41" s="4"/>
      <c r="W41" s="11"/>
    </row>
    <row r="42" s="1" customFormat="1" spans="11:23">
      <c r="K42" s="14" t="s">
        <v>49</v>
      </c>
      <c r="L42" s="14">
        <f>COUNTIF(L2:L33,"&lt;0.507")-COUNTIF(L2:L33,"&lt;0.378")</f>
        <v>0</v>
      </c>
      <c r="W42" s="14"/>
    </row>
    <row r="43" s="1" customFormat="1" spans="11:23">
      <c r="K43" s="14" t="s">
        <v>50</v>
      </c>
      <c r="L43" s="14">
        <f>COUNTIF(L2:L33,"&lt;0.636")-COUNTIF(L2:L33,"&lt;0.507")</f>
        <v>1</v>
      </c>
      <c r="W43" s="14"/>
    </row>
    <row r="44" s="2" customFormat="1" spans="11:23">
      <c r="K44" s="10" t="s">
        <v>51</v>
      </c>
      <c r="L44" s="10">
        <f>COUNTIF(L2:L33,"&lt;0.765")-COUNTIF(L2:L33,"&lt;0.636")</f>
        <v>9</v>
      </c>
      <c r="W44" s="10"/>
    </row>
    <row r="45" s="1" customFormat="1" spans="11:23">
      <c r="K45" s="14" t="s">
        <v>52</v>
      </c>
      <c r="L45" s="14">
        <f>COUNTIF(L2:L33,"&lt;0.894")-COUNTIF(L2:L33,"&lt;0.765")</f>
        <v>0</v>
      </c>
      <c r="W45" s="14"/>
    </row>
    <row r="46" s="1" customFormat="1" spans="11:23">
      <c r="K46" s="14" t="s">
        <v>53</v>
      </c>
      <c r="L46" s="14">
        <f>COUNTIF(L2:L33,"&lt;1.023")-COUNTIF(L2:L33,"&lt;0.894")</f>
        <v>0</v>
      </c>
      <c r="W46" s="14"/>
    </row>
    <row r="47" s="1" customFormat="1" spans="11:23">
      <c r="K47" s="14" t="s">
        <v>54</v>
      </c>
      <c r="L47" s="14">
        <f>COUNTIF(L2:L33,"&lt;1.152")-COUNTIF(L2:L33,"&lt;1.023")</f>
        <v>0</v>
      </c>
      <c r="W47" s="14"/>
    </row>
    <row r="48" s="1" customFormat="1" spans="11:23">
      <c r="K48" s="14" t="s">
        <v>55</v>
      </c>
      <c r="L48" s="14">
        <f>COUNTIF(L2:L33,"&lt;1.281")-COUNTIF(L2:L33,"&lt;1.152")</f>
        <v>0</v>
      </c>
      <c r="W48" s="14"/>
    </row>
    <row r="49" s="1" customFormat="1" spans="11:23">
      <c r="K49" s="14" t="s">
        <v>56</v>
      </c>
      <c r="L49" s="14">
        <f>COUNTIF(L2:L33,"&lt;1.41")-COUNTIF(L2:L33,"&lt;1.281")</f>
        <v>0</v>
      </c>
      <c r="W49" s="14"/>
    </row>
    <row r="50" s="1" customFormat="1" spans="11:23">
      <c r="K50" s="14" t="s">
        <v>57</v>
      </c>
      <c r="L50" s="14">
        <f>COUNTIF(L2:L33,"&lt;1.539")-COUNTIF(L2:L33,"&lt;1.41")</f>
        <v>0</v>
      </c>
      <c r="M50" s="14">
        <v>2</v>
      </c>
      <c r="W50" s="14"/>
    </row>
    <row r="51" s="1" customFormat="1" spans="11:23">
      <c r="K51" s="14" t="s">
        <v>58</v>
      </c>
      <c r="L51" s="14">
        <f>COUNTIF(L2:L33,"&lt;1.668")-COUNTIF(L2:L33,"&lt;1.539")</f>
        <v>0</v>
      </c>
      <c r="M51" s="14">
        <v>3</v>
      </c>
      <c r="W51" s="14"/>
    </row>
    <row r="52" s="1" customFormat="1" spans="11:23">
      <c r="K52" s="14" t="s">
        <v>59</v>
      </c>
      <c r="L52" s="14">
        <f>COUNTIF(L2:L33,"&lt;1.797")-COUNTIF(L2:L33,"&lt;1.668")</f>
        <v>0</v>
      </c>
      <c r="M52" s="14">
        <v>4</v>
      </c>
      <c r="W52" s="14"/>
    </row>
    <row r="53" s="1" customFormat="1" spans="11:23">
      <c r="K53" s="14" t="s">
        <v>60</v>
      </c>
      <c r="L53" s="14">
        <f>COUNTIF(L2:L33,"&lt;1.926")-COUNTIF(L2:L33,"&lt;1.797")</f>
        <v>1</v>
      </c>
      <c r="M53" s="14">
        <v>7</v>
      </c>
      <c r="W53" s="14"/>
    </row>
    <row r="54" s="1" customFormat="1" spans="11:23">
      <c r="K54" s="14" t="s">
        <v>61</v>
      </c>
      <c r="L54" s="14">
        <f>COUNTIF(L2:L33,"&lt;2.055")-COUNTIF(L2:L33,"&lt;1.926")</f>
        <v>4</v>
      </c>
      <c r="M54" s="14">
        <v>8</v>
      </c>
      <c r="W54" s="14"/>
    </row>
    <row r="55" s="1" customFormat="1" spans="11:23">
      <c r="K55" s="14" t="s">
        <v>62</v>
      </c>
      <c r="L55" s="14">
        <f>COUNTIF(L2:L33,"&lt;2.184")-COUNTIF(L2:L33,"&lt;2.055")</f>
        <v>7</v>
      </c>
      <c r="M55" s="14">
        <v>7</v>
      </c>
      <c r="W55" s="14"/>
    </row>
    <row r="56" s="1" customFormat="1" spans="11:23">
      <c r="K56" s="14" t="s">
        <v>63</v>
      </c>
      <c r="L56" s="14">
        <f>COUNTIF(L2:L33,"&lt;2.313")-COUNTIF(L2:L33,"&lt;2.184")</f>
        <v>6</v>
      </c>
      <c r="M56" s="14">
        <v>4</v>
      </c>
      <c r="W56" s="14"/>
    </row>
    <row r="57" s="1" customFormat="1" spans="11:23">
      <c r="K57" s="14" t="s">
        <v>64</v>
      </c>
      <c r="L57" s="14">
        <f>COUNTIF(L2:L33,"&lt;2.442")-COUNTIF(L2:L33,"&lt;2.313")</f>
        <v>2</v>
      </c>
      <c r="M57" s="14">
        <v>3</v>
      </c>
      <c r="W57" s="14"/>
    </row>
    <row r="58" s="1" customFormat="1" spans="11:13">
      <c r="K58" s="14" t="s">
        <v>65</v>
      </c>
      <c r="L58" s="14">
        <f>COUNTIF(L2:L33,"&lt;2.571")-COUNTIF(L2:L33,"&lt;2.442")</f>
        <v>1</v>
      </c>
      <c r="M58" s="14">
        <v>2</v>
      </c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s="1" customFormat="1" spans="11:15">
      <c r="K60" s="14" t="s">
        <v>67</v>
      </c>
      <c r="L60" s="14">
        <f>COUNTIF(L2:L33,"&lt;2.829")-COUNTIF(L2:L33,"&lt;2.7")</f>
        <v>0</v>
      </c>
      <c r="N60" s="1">
        <v>0.378</v>
      </c>
      <c r="O60" s="1">
        <v>3.094</v>
      </c>
    </row>
    <row r="61" s="1" customFormat="1" spans="11:15">
      <c r="K61" s="14" t="s">
        <v>68</v>
      </c>
      <c r="L61" s="14">
        <f>COUNTIF(L2:L33,"&lt;2.958")-COUNTIF(L2:L33,"&lt;2.829")</f>
        <v>0</v>
      </c>
      <c r="N61" s="1">
        <v>21</v>
      </c>
      <c r="O61" s="1">
        <v>0.129</v>
      </c>
    </row>
    <row r="62" s="1" customFormat="1" spans="11:12">
      <c r="K62" s="14" t="s">
        <v>69</v>
      </c>
      <c r="L62" s="14">
        <f>COUNTIF(L2:L33,"&lt;3.087")-COUNTIF(L2:L33,"&lt;2.958")</f>
        <v>1</v>
      </c>
    </row>
    <row r="63" s="1" customFormat="1" spans="14:15">
      <c r="N63" s="1">
        <v>0.954</v>
      </c>
      <c r="O63" s="1">
        <v>0.133</v>
      </c>
    </row>
    <row r="64" s="1" customFormat="1" spans="14:15">
      <c r="N64" s="1">
        <v>1.355</v>
      </c>
      <c r="O64" s="1">
        <v>0.108</v>
      </c>
    </row>
    <row r="65" spans="14:15">
      <c r="N65" s="1">
        <v>1.72</v>
      </c>
      <c r="O65" s="1">
        <v>0.083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2"/>
  <sheetViews>
    <sheetView topLeftCell="I22" workbookViewId="0">
      <selection activeCell="P39" sqref="P39:P45"/>
    </sheetView>
  </sheetViews>
  <sheetFormatPr defaultColWidth="8.88888888888889" defaultRowHeight="14.4"/>
  <cols>
    <col min="11" max="12" width="20.6666666666667" customWidth="1"/>
    <col min="13" max="14" width="12.8888888888889"/>
    <col min="20" max="22" width="12.8888888888889"/>
    <col min="23" max="23" width="19.3333333333333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199</v>
      </c>
      <c r="B2" s="20">
        <v>16</v>
      </c>
      <c r="C2" s="20">
        <v>4</v>
      </c>
      <c r="D2" s="20">
        <v>10</v>
      </c>
      <c r="E2" s="20">
        <v>10</v>
      </c>
      <c r="F2" s="20">
        <v>10</v>
      </c>
      <c r="G2" s="20">
        <v>0</v>
      </c>
      <c r="H2" s="20">
        <v>6</v>
      </c>
      <c r="I2" s="20">
        <v>4</v>
      </c>
      <c r="J2" s="20">
        <v>0.8</v>
      </c>
      <c r="K2" s="22">
        <v>4.75215721130371</v>
      </c>
      <c r="L2" s="22">
        <v>1.34195899963379</v>
      </c>
      <c r="M2" s="20">
        <v>1.08642959594727</v>
      </c>
      <c r="N2" s="20">
        <v>5.04485130310059</v>
      </c>
      <c r="O2" s="20">
        <v>5</v>
      </c>
      <c r="P2" s="20">
        <v>5</v>
      </c>
      <c r="Q2" s="20">
        <v>12</v>
      </c>
      <c r="R2" s="23">
        <v>0.4167</v>
      </c>
      <c r="S2" s="23">
        <f>O2/E2</f>
        <v>0.5</v>
      </c>
      <c r="T2" s="20">
        <v>2.68381881713867</v>
      </c>
      <c r="U2" s="20">
        <v>2.37830376625061</v>
      </c>
      <c r="V2" s="20">
        <v>2.37785029411316</v>
      </c>
      <c r="W2" s="22">
        <v>0.000453472137451172</v>
      </c>
      <c r="X2" s="20">
        <v>0.305968523025513</v>
      </c>
      <c r="Y2" s="20">
        <v>0.305968523025513</v>
      </c>
      <c r="Z2" s="20">
        <v>0.5</v>
      </c>
      <c r="AA2" s="20">
        <v>0.7</v>
      </c>
      <c r="AB2" s="20">
        <v>0.583333333333333</v>
      </c>
      <c r="AC2" s="20">
        <v>0.636363636363636</v>
      </c>
      <c r="AD2" s="20">
        <v>0.3</v>
      </c>
      <c r="AE2" s="20">
        <v>0.2</v>
      </c>
    </row>
    <row r="3" spans="1:31">
      <c r="A3" s="5">
        <v>148</v>
      </c>
      <c r="B3">
        <v>16</v>
      </c>
      <c r="C3">
        <v>4</v>
      </c>
      <c r="D3">
        <v>10</v>
      </c>
      <c r="E3">
        <v>10</v>
      </c>
      <c r="F3">
        <v>10</v>
      </c>
      <c r="G3">
        <v>0</v>
      </c>
      <c r="H3">
        <v>6</v>
      </c>
      <c r="I3">
        <v>4</v>
      </c>
      <c r="J3">
        <v>0.8</v>
      </c>
      <c r="K3" s="4">
        <v>5.98124694824219</v>
      </c>
      <c r="L3" s="9">
        <v>1.4102840423584</v>
      </c>
      <c r="M3">
        <v>0.666097640991211</v>
      </c>
      <c r="N3">
        <v>5.7578067779541</v>
      </c>
      <c r="O3">
        <v>5</v>
      </c>
      <c r="P3">
        <v>5</v>
      </c>
      <c r="Q3">
        <v>14</v>
      </c>
      <c r="R3" s="15">
        <v>0.3571</v>
      </c>
      <c r="S3" s="15">
        <f>O3/E3</f>
        <v>0.5</v>
      </c>
      <c r="T3">
        <v>3.24358749389648</v>
      </c>
      <c r="U3">
        <v>2.86260199546814</v>
      </c>
      <c r="V3">
        <v>2.83324432373047</v>
      </c>
      <c r="W3" s="11">
        <v>0.0293576717376709</v>
      </c>
      <c r="X3">
        <v>0.410343170166016</v>
      </c>
      <c r="Y3">
        <v>0.410343170166016</v>
      </c>
      <c r="Z3">
        <v>0.5</v>
      </c>
      <c r="AA3">
        <v>0.9</v>
      </c>
      <c r="AB3">
        <v>0.642857142857143</v>
      </c>
      <c r="AC3">
        <v>0.75</v>
      </c>
      <c r="AD3">
        <v>0.1</v>
      </c>
      <c r="AE3">
        <v>0.4</v>
      </c>
    </row>
    <row r="4" spans="1:31">
      <c r="A4" s="5">
        <v>111</v>
      </c>
      <c r="B4">
        <v>16</v>
      </c>
      <c r="C4">
        <v>4</v>
      </c>
      <c r="D4">
        <v>10</v>
      </c>
      <c r="E4">
        <v>10</v>
      </c>
      <c r="F4">
        <v>9</v>
      </c>
      <c r="G4">
        <v>1</v>
      </c>
      <c r="H4">
        <v>7</v>
      </c>
      <c r="I4">
        <v>3</v>
      </c>
      <c r="J4">
        <v>0.8</v>
      </c>
      <c r="K4" s="4">
        <v>5.90119934082031</v>
      </c>
      <c r="L4" s="9">
        <v>1.46022987365723</v>
      </c>
      <c r="M4">
        <v>1.03746795654297</v>
      </c>
      <c r="N4">
        <v>4.93503952026367</v>
      </c>
      <c r="O4">
        <v>5</v>
      </c>
      <c r="P4">
        <v>5</v>
      </c>
      <c r="Q4">
        <v>13</v>
      </c>
      <c r="R4" s="15">
        <v>0.3846</v>
      </c>
      <c r="S4" s="15">
        <f>O4/E4</f>
        <v>0.5</v>
      </c>
      <c r="T4">
        <v>2.83156013488769</v>
      </c>
      <c r="U4">
        <v>2.55749702453613</v>
      </c>
      <c r="V4">
        <v>2.5282130241394</v>
      </c>
      <c r="W4" s="11">
        <v>0.0292840003967285</v>
      </c>
      <c r="X4">
        <v>0.303347110748291</v>
      </c>
      <c r="Y4">
        <v>0.303347110748291</v>
      </c>
      <c r="Z4">
        <v>0.5</v>
      </c>
      <c r="AA4">
        <v>0.8</v>
      </c>
      <c r="AB4">
        <v>0.615384615384615</v>
      </c>
      <c r="AC4">
        <v>0.695652173913043</v>
      </c>
      <c r="AD4">
        <v>0.2</v>
      </c>
      <c r="AE4">
        <v>0.3</v>
      </c>
    </row>
    <row r="5" s="20" customFormat="1" spans="1:31">
      <c r="A5" s="21">
        <v>115</v>
      </c>
      <c r="B5" s="20">
        <v>16</v>
      </c>
      <c r="C5" s="20">
        <v>4</v>
      </c>
      <c r="D5" s="20">
        <v>10</v>
      </c>
      <c r="E5" s="20">
        <v>10</v>
      </c>
      <c r="F5" s="20">
        <v>10</v>
      </c>
      <c r="G5" s="20">
        <v>0</v>
      </c>
      <c r="H5" s="20">
        <v>6</v>
      </c>
      <c r="I5" s="20">
        <v>4</v>
      </c>
      <c r="J5" s="20">
        <v>0.8</v>
      </c>
      <c r="K5" s="22">
        <v>6.71426963806152</v>
      </c>
      <c r="L5" s="22">
        <v>1.49112319946289</v>
      </c>
      <c r="M5" s="20">
        <v>0.618156433105469</v>
      </c>
      <c r="N5" s="20">
        <v>6.52282333374023</v>
      </c>
      <c r="O5" s="20">
        <v>6</v>
      </c>
      <c r="P5" s="20">
        <v>6</v>
      </c>
      <c r="Q5" s="20">
        <v>16</v>
      </c>
      <c r="R5" s="23">
        <v>0.375</v>
      </c>
      <c r="S5" s="23">
        <f>O5/E5</f>
        <v>0.6</v>
      </c>
      <c r="T5" s="20">
        <v>2.93527793884277</v>
      </c>
      <c r="U5" s="20">
        <v>2.57135272026062</v>
      </c>
      <c r="V5" s="20">
        <v>2.54566478729248</v>
      </c>
      <c r="W5" s="22">
        <v>0.0256879329681396</v>
      </c>
      <c r="X5" s="20">
        <v>0.389613151550293</v>
      </c>
      <c r="Y5" s="20">
        <v>0.389613151550293</v>
      </c>
      <c r="Z5" s="20">
        <v>0.6</v>
      </c>
      <c r="AA5" s="20">
        <v>1</v>
      </c>
      <c r="AB5" s="20">
        <v>0.625</v>
      </c>
      <c r="AC5" s="20">
        <v>0.769230769230769</v>
      </c>
      <c r="AD5" s="20">
        <v>0</v>
      </c>
      <c r="AE5" s="20">
        <v>0.4</v>
      </c>
    </row>
    <row r="6" spans="1:31">
      <c r="A6" s="5">
        <v>212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9.30351257324219</v>
      </c>
      <c r="L6" s="9">
        <v>1.56141471862793</v>
      </c>
      <c r="M6">
        <v>1.46649742126465</v>
      </c>
      <c r="N6">
        <v>7.65316009521484</v>
      </c>
      <c r="O6">
        <v>4</v>
      </c>
      <c r="P6">
        <v>4</v>
      </c>
      <c r="Q6">
        <v>12</v>
      </c>
      <c r="R6" s="15">
        <v>0.3333</v>
      </c>
      <c r="S6" s="15">
        <f>O6/E6</f>
        <v>0.4</v>
      </c>
      <c r="T6">
        <v>3.60354804992676</v>
      </c>
      <c r="U6">
        <v>3.36167764663696</v>
      </c>
      <c r="V6">
        <v>3.22679138183594</v>
      </c>
      <c r="W6" s="11">
        <v>0.134886264801025</v>
      </c>
      <c r="X6">
        <v>0.37675666809082</v>
      </c>
      <c r="Y6">
        <v>0.37675666809082</v>
      </c>
      <c r="Z6">
        <v>0.4</v>
      </c>
      <c r="AA6">
        <v>0.8</v>
      </c>
      <c r="AB6">
        <v>0.666666666666667</v>
      </c>
      <c r="AC6">
        <v>0.727272727272727</v>
      </c>
      <c r="AD6">
        <v>0.2</v>
      </c>
      <c r="AE6">
        <v>0.4</v>
      </c>
    </row>
    <row r="7" spans="1:31">
      <c r="A7" s="5">
        <v>96</v>
      </c>
      <c r="B7">
        <v>17</v>
      </c>
      <c r="C7">
        <v>3</v>
      </c>
      <c r="D7">
        <v>10</v>
      </c>
      <c r="E7">
        <v>10</v>
      </c>
      <c r="F7">
        <v>10</v>
      </c>
      <c r="G7">
        <v>0</v>
      </c>
      <c r="H7">
        <v>7</v>
      </c>
      <c r="I7">
        <v>3</v>
      </c>
      <c r="J7">
        <v>0.85</v>
      </c>
      <c r="K7" s="4">
        <v>5.74261093139648</v>
      </c>
      <c r="L7" s="9">
        <v>1.61087608337402</v>
      </c>
      <c r="M7">
        <v>1.20277786254883</v>
      </c>
      <c r="N7">
        <v>4.54215049743652</v>
      </c>
      <c r="O7">
        <v>6</v>
      </c>
      <c r="P7">
        <v>6</v>
      </c>
      <c r="Q7">
        <v>16</v>
      </c>
      <c r="R7" s="15">
        <v>0.375</v>
      </c>
      <c r="S7" s="15">
        <f t="shared" ref="S7:S24" si="0">O7/E7</f>
        <v>0.6</v>
      </c>
      <c r="T7">
        <v>3.05898284912109</v>
      </c>
      <c r="U7">
        <v>2.798011302948</v>
      </c>
      <c r="V7">
        <v>2.70229864120483</v>
      </c>
      <c r="W7" s="11">
        <v>0.0957126617431641</v>
      </c>
      <c r="X7">
        <v>0.35668420791626</v>
      </c>
      <c r="Y7">
        <v>0.35668420791626</v>
      </c>
      <c r="Z7">
        <v>0.6</v>
      </c>
      <c r="AA7">
        <v>1</v>
      </c>
      <c r="AB7">
        <v>0.625</v>
      </c>
      <c r="AC7">
        <v>0.769230769230769</v>
      </c>
      <c r="AD7">
        <v>0</v>
      </c>
      <c r="AE7">
        <v>0.4</v>
      </c>
    </row>
    <row r="8" spans="1:31">
      <c r="A8" s="5">
        <v>141</v>
      </c>
      <c r="B8">
        <v>18</v>
      </c>
      <c r="C8">
        <v>2</v>
      </c>
      <c r="D8">
        <v>10</v>
      </c>
      <c r="E8">
        <v>10</v>
      </c>
      <c r="F8">
        <v>10</v>
      </c>
      <c r="G8">
        <v>0</v>
      </c>
      <c r="H8">
        <v>8</v>
      </c>
      <c r="I8">
        <v>2</v>
      </c>
      <c r="J8">
        <v>0.9</v>
      </c>
      <c r="K8" s="4">
        <v>7.49026870727539</v>
      </c>
      <c r="L8" s="9">
        <v>1.63237380981445</v>
      </c>
      <c r="M8">
        <v>1.35805892944336</v>
      </c>
      <c r="N8">
        <v>5.95078086853027</v>
      </c>
      <c r="O8">
        <v>7</v>
      </c>
      <c r="P8">
        <v>7</v>
      </c>
      <c r="Q8">
        <v>17</v>
      </c>
      <c r="R8" s="15">
        <v>0.4118</v>
      </c>
      <c r="S8" s="15">
        <f t="shared" si="0"/>
        <v>0.7</v>
      </c>
      <c r="T8">
        <v>3.87831687927246</v>
      </c>
      <c r="U8">
        <v>3.56178855895996</v>
      </c>
      <c r="V8">
        <v>3.43032383918762</v>
      </c>
      <c r="W8" s="11">
        <v>0.131464719772339</v>
      </c>
      <c r="X8">
        <v>0.447993040084839</v>
      </c>
      <c r="Y8">
        <v>0.447993040084839</v>
      </c>
      <c r="Z8">
        <v>0.7</v>
      </c>
      <c r="AA8">
        <v>1</v>
      </c>
      <c r="AB8">
        <v>0.588235294117647</v>
      </c>
      <c r="AC8">
        <v>0.740740740740741</v>
      </c>
      <c r="AD8">
        <v>0</v>
      </c>
      <c r="AE8">
        <v>0.3</v>
      </c>
    </row>
    <row r="9" s="3" customFormat="1" spans="1:31">
      <c r="A9" s="7">
        <v>137</v>
      </c>
      <c r="B9" s="3">
        <v>17</v>
      </c>
      <c r="C9" s="3">
        <v>3</v>
      </c>
      <c r="D9" s="3">
        <v>10</v>
      </c>
      <c r="E9" s="3">
        <v>10</v>
      </c>
      <c r="F9" s="3">
        <v>10</v>
      </c>
      <c r="G9" s="3">
        <v>0</v>
      </c>
      <c r="H9" s="3">
        <v>7</v>
      </c>
      <c r="I9" s="3">
        <v>3</v>
      </c>
      <c r="J9" s="3">
        <v>0.85</v>
      </c>
      <c r="K9" s="11">
        <v>5.48050498962402</v>
      </c>
      <c r="L9" s="11">
        <v>1.66137504577637</v>
      </c>
      <c r="M9" s="3">
        <v>1.31838798522949</v>
      </c>
      <c r="N9" s="3">
        <v>4.31262969970703</v>
      </c>
      <c r="O9" s="3">
        <v>6</v>
      </c>
      <c r="P9" s="3">
        <v>6</v>
      </c>
      <c r="Q9" s="3">
        <v>16</v>
      </c>
      <c r="R9" s="17">
        <v>0.375</v>
      </c>
      <c r="S9" s="17">
        <f t="shared" si="0"/>
        <v>0.6</v>
      </c>
      <c r="T9" s="3">
        <v>2.96624946594238</v>
      </c>
      <c r="U9" s="3">
        <v>2.71843361854553</v>
      </c>
      <c r="V9" s="3">
        <v>2.63168978691101</v>
      </c>
      <c r="W9" s="11">
        <v>0.0867438316345215</v>
      </c>
      <c r="X9" s="3">
        <v>0.334559679031372</v>
      </c>
      <c r="Y9" s="3">
        <v>0.334559679031372</v>
      </c>
      <c r="Z9" s="3">
        <v>0.6</v>
      </c>
      <c r="AA9" s="3">
        <v>1</v>
      </c>
      <c r="AB9" s="3">
        <v>0.625</v>
      </c>
      <c r="AC9" s="3">
        <v>0.769230769230769</v>
      </c>
      <c r="AD9" s="3">
        <v>0</v>
      </c>
      <c r="AE9" s="3">
        <v>0.4</v>
      </c>
    </row>
    <row r="10" spans="1:31">
      <c r="A10" s="5">
        <v>174</v>
      </c>
      <c r="B10">
        <v>17</v>
      </c>
      <c r="C10">
        <v>3</v>
      </c>
      <c r="D10">
        <v>10</v>
      </c>
      <c r="E10">
        <v>10</v>
      </c>
      <c r="F10">
        <v>10</v>
      </c>
      <c r="G10">
        <v>0</v>
      </c>
      <c r="H10">
        <v>7</v>
      </c>
      <c r="I10">
        <v>3</v>
      </c>
      <c r="J10">
        <v>0.85</v>
      </c>
      <c r="K10" s="4">
        <v>6.9014720916748</v>
      </c>
      <c r="L10" s="9">
        <v>1.69812965393066</v>
      </c>
      <c r="M10">
        <v>1.01156425476074</v>
      </c>
      <c r="N10">
        <v>5.1447925567627</v>
      </c>
      <c r="O10">
        <v>4</v>
      </c>
      <c r="P10">
        <v>4</v>
      </c>
      <c r="Q10">
        <v>13</v>
      </c>
      <c r="R10" s="15">
        <v>0.3077</v>
      </c>
      <c r="S10" s="15">
        <f t="shared" si="0"/>
        <v>0.4</v>
      </c>
      <c r="T10">
        <v>3.24583053588867</v>
      </c>
      <c r="U10">
        <v>2.97004389762878</v>
      </c>
      <c r="V10">
        <v>2.82203412055969</v>
      </c>
      <c r="W10" s="11">
        <v>0.148009777069092</v>
      </c>
      <c r="X10">
        <v>0.423796415328979</v>
      </c>
      <c r="Y10">
        <v>0.423796415328979</v>
      </c>
      <c r="Z10">
        <v>0.4</v>
      </c>
      <c r="AA10">
        <v>0.9</v>
      </c>
      <c r="AB10">
        <v>0.692307692307692</v>
      </c>
      <c r="AC10">
        <v>0.782608695652174</v>
      </c>
      <c r="AD10">
        <v>0.1</v>
      </c>
      <c r="AE10">
        <v>0.5</v>
      </c>
    </row>
    <row r="11" spans="1:31">
      <c r="A11" s="5">
        <v>105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10.3260917663574</v>
      </c>
      <c r="L11" s="9">
        <v>1.71701431274414</v>
      </c>
      <c r="M11">
        <v>1.61215782165527</v>
      </c>
      <c r="N11">
        <v>8.51708984375</v>
      </c>
      <c r="O11">
        <v>7</v>
      </c>
      <c r="P11">
        <v>7</v>
      </c>
      <c r="Q11">
        <v>17</v>
      </c>
      <c r="R11" s="15">
        <v>0.4118</v>
      </c>
      <c r="S11" s="15">
        <f t="shared" si="0"/>
        <v>0.7</v>
      </c>
      <c r="T11">
        <v>3.6671028137207</v>
      </c>
      <c r="U11">
        <v>3.42255115509033</v>
      </c>
      <c r="V11">
        <v>3.24774885177612</v>
      </c>
      <c r="W11" s="11">
        <v>0.174802303314209</v>
      </c>
      <c r="X11">
        <v>0.41935396194458</v>
      </c>
      <c r="Y11">
        <v>0.41935396194458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spans="1:31">
      <c r="A12" s="5">
        <v>89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6.97077560424805</v>
      </c>
      <c r="L12" s="9">
        <v>1.72053337097168</v>
      </c>
      <c r="M12">
        <v>1.60125923156738</v>
      </c>
      <c r="N12">
        <v>5.9664134979248</v>
      </c>
      <c r="O12">
        <v>7</v>
      </c>
      <c r="P12">
        <v>7</v>
      </c>
      <c r="Q12">
        <v>16</v>
      </c>
      <c r="R12" s="15">
        <v>0.4375</v>
      </c>
      <c r="S12" s="15">
        <f t="shared" si="0"/>
        <v>0.7</v>
      </c>
      <c r="T12">
        <v>3.80342292785644</v>
      </c>
      <c r="U12">
        <v>3.48171353340149</v>
      </c>
      <c r="V12">
        <v>3.39324641227722</v>
      </c>
      <c r="W12" s="11">
        <v>0.0884671211242676</v>
      </c>
      <c r="X12">
        <v>0.410176515579224</v>
      </c>
      <c r="Y12">
        <v>0.410176515579224</v>
      </c>
      <c r="Z12">
        <v>0.7</v>
      </c>
      <c r="AA12">
        <v>0.9</v>
      </c>
      <c r="AB12">
        <v>0.5625</v>
      </c>
      <c r="AC12">
        <v>0.692307692307692</v>
      </c>
      <c r="AD12">
        <v>0.1</v>
      </c>
      <c r="AE12">
        <v>0.2</v>
      </c>
    </row>
    <row r="13" spans="1:31">
      <c r="A13" s="5">
        <v>222</v>
      </c>
      <c r="B13">
        <v>17</v>
      </c>
      <c r="C13">
        <v>3</v>
      </c>
      <c r="D13">
        <v>10</v>
      </c>
      <c r="E13">
        <v>10</v>
      </c>
      <c r="F13">
        <v>10</v>
      </c>
      <c r="G13">
        <v>0</v>
      </c>
      <c r="H13">
        <v>7</v>
      </c>
      <c r="I13">
        <v>3</v>
      </c>
      <c r="J13">
        <v>0.85</v>
      </c>
      <c r="K13" s="4">
        <v>6.98605537414551</v>
      </c>
      <c r="L13" s="9">
        <v>1.72116661071777</v>
      </c>
      <c r="M13">
        <v>1.06689262390137</v>
      </c>
      <c r="N13">
        <v>5.3403377532959</v>
      </c>
      <c r="O13">
        <v>6</v>
      </c>
      <c r="P13">
        <v>6</v>
      </c>
      <c r="Q13">
        <v>16</v>
      </c>
      <c r="R13" s="15">
        <v>0.375</v>
      </c>
      <c r="S13" s="15">
        <f t="shared" si="0"/>
        <v>0.6</v>
      </c>
      <c r="T13">
        <v>3.34921264648437</v>
      </c>
      <c r="U13">
        <v>3.06262898445129</v>
      </c>
      <c r="V13">
        <v>2.91971254348755</v>
      </c>
      <c r="W13" s="11">
        <v>0.142916440963745</v>
      </c>
      <c r="X13">
        <v>0.429500102996826</v>
      </c>
      <c r="Y13">
        <v>0.429500102996826</v>
      </c>
      <c r="Z13">
        <v>0.6</v>
      </c>
      <c r="AA13">
        <v>1</v>
      </c>
      <c r="AB13">
        <v>0.625</v>
      </c>
      <c r="AC13">
        <v>0.769230769230769</v>
      </c>
      <c r="AD13">
        <v>0</v>
      </c>
      <c r="AE13">
        <v>0.4</v>
      </c>
    </row>
    <row r="14" spans="1:31">
      <c r="A14" s="5">
        <v>17</v>
      </c>
      <c r="B14">
        <v>16</v>
      </c>
      <c r="C14">
        <v>4</v>
      </c>
      <c r="D14">
        <v>10</v>
      </c>
      <c r="E14">
        <v>10</v>
      </c>
      <c r="F14">
        <v>10</v>
      </c>
      <c r="G14">
        <v>0</v>
      </c>
      <c r="H14">
        <v>6</v>
      </c>
      <c r="I14">
        <v>4</v>
      </c>
      <c r="J14">
        <v>0.8</v>
      </c>
      <c r="K14" s="4">
        <v>6.62918663024902</v>
      </c>
      <c r="L14" s="9">
        <v>1.7640323638916</v>
      </c>
      <c r="M14">
        <v>0.7838134765625</v>
      </c>
      <c r="N14">
        <v>5.65805053710937</v>
      </c>
      <c r="O14">
        <v>5</v>
      </c>
      <c r="P14">
        <v>5</v>
      </c>
      <c r="Q14">
        <v>15</v>
      </c>
      <c r="R14" s="15">
        <v>0.3333</v>
      </c>
      <c r="S14" s="15">
        <f t="shared" si="0"/>
        <v>0.5</v>
      </c>
      <c r="T14">
        <v>3.02310943603516</v>
      </c>
      <c r="U14">
        <v>2.70834422111511</v>
      </c>
      <c r="V14">
        <v>2.61939764022827</v>
      </c>
      <c r="W14" s="11">
        <v>0.0889465808868408</v>
      </c>
      <c r="X14">
        <v>0.403711795806885</v>
      </c>
      <c r="Y14">
        <v>0.403711795806885</v>
      </c>
      <c r="Z14">
        <v>0.5</v>
      </c>
      <c r="AA14">
        <v>1</v>
      </c>
      <c r="AB14">
        <v>0.666666666666667</v>
      </c>
      <c r="AC14">
        <v>0.8</v>
      </c>
      <c r="AD14">
        <v>0</v>
      </c>
      <c r="AE14">
        <v>0.5</v>
      </c>
    </row>
    <row r="15" s="3" customFormat="1" spans="1:31">
      <c r="A15" s="7">
        <v>4</v>
      </c>
      <c r="B15" s="3">
        <v>18</v>
      </c>
      <c r="C15" s="3">
        <v>2</v>
      </c>
      <c r="D15" s="3">
        <v>10</v>
      </c>
      <c r="E15" s="3">
        <v>10</v>
      </c>
      <c r="F15" s="3">
        <v>10</v>
      </c>
      <c r="G15" s="3">
        <v>0</v>
      </c>
      <c r="H15" s="3">
        <v>8</v>
      </c>
      <c r="I15" s="3">
        <v>2</v>
      </c>
      <c r="J15" s="3">
        <v>0.9</v>
      </c>
      <c r="K15" s="11">
        <v>6.64651870727539</v>
      </c>
      <c r="L15" s="11">
        <v>1.76815605163574</v>
      </c>
      <c r="M15" s="3">
        <v>1.73186683654785</v>
      </c>
      <c r="N15" s="3">
        <v>5.91652679443359</v>
      </c>
      <c r="O15" s="3">
        <v>6</v>
      </c>
      <c r="P15" s="3">
        <v>6</v>
      </c>
      <c r="Q15" s="3">
        <v>15</v>
      </c>
      <c r="R15" s="17">
        <v>0.4</v>
      </c>
      <c r="S15" s="17">
        <f t="shared" si="0"/>
        <v>0.6</v>
      </c>
      <c r="T15" s="3">
        <v>3.24323081970215</v>
      </c>
      <c r="U15" s="3">
        <v>2.9600522518158</v>
      </c>
      <c r="V15" s="3">
        <v>2.89533853530884</v>
      </c>
      <c r="W15" s="11">
        <v>0.064713716506958</v>
      </c>
      <c r="X15" s="3">
        <v>0.34789228439331</v>
      </c>
      <c r="Y15" s="3">
        <v>0.34789228439331</v>
      </c>
      <c r="Z15" s="3">
        <v>0.6</v>
      </c>
      <c r="AA15" s="3">
        <v>0.9</v>
      </c>
      <c r="AB15" s="3">
        <v>0.6</v>
      </c>
      <c r="AC15" s="3">
        <v>0.72</v>
      </c>
      <c r="AD15" s="3">
        <v>0.1</v>
      </c>
      <c r="AE15" s="3">
        <v>0.3</v>
      </c>
    </row>
    <row r="16" spans="1:31">
      <c r="A16" s="5">
        <v>30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10.2467727661133</v>
      </c>
      <c r="L16" s="9">
        <v>1.8103141784668</v>
      </c>
      <c r="M16">
        <v>1.67639350891113</v>
      </c>
      <c r="N16">
        <v>8.03465270996094</v>
      </c>
      <c r="O16">
        <v>7</v>
      </c>
      <c r="P16">
        <v>7</v>
      </c>
      <c r="Q16">
        <v>17</v>
      </c>
      <c r="R16" s="15">
        <v>0.4118</v>
      </c>
      <c r="S16" s="15">
        <f t="shared" si="0"/>
        <v>0.7</v>
      </c>
      <c r="T16">
        <v>4.02245140075684</v>
      </c>
      <c r="U16">
        <v>3.75803875923157</v>
      </c>
      <c r="V16">
        <v>3.57295179367065</v>
      </c>
      <c r="W16" s="11">
        <v>0.185086965560913</v>
      </c>
      <c r="X16">
        <v>0.449499607086182</v>
      </c>
      <c r="Y16">
        <v>0.449499607086182</v>
      </c>
      <c r="Z16">
        <v>0.7</v>
      </c>
      <c r="AA16">
        <v>1</v>
      </c>
      <c r="AB16">
        <v>0.588235294117647</v>
      </c>
      <c r="AC16">
        <v>0.740740740740741</v>
      </c>
      <c r="AD16">
        <v>0</v>
      </c>
      <c r="AE16">
        <v>0.3</v>
      </c>
    </row>
    <row r="17" spans="1:31">
      <c r="A17" s="5">
        <v>196</v>
      </c>
      <c r="B17">
        <v>18</v>
      </c>
      <c r="C17">
        <v>2</v>
      </c>
      <c r="D17">
        <v>10</v>
      </c>
      <c r="E17">
        <v>10</v>
      </c>
      <c r="F17">
        <v>9</v>
      </c>
      <c r="G17">
        <v>1</v>
      </c>
      <c r="H17">
        <v>9</v>
      </c>
      <c r="I17">
        <v>1</v>
      </c>
      <c r="J17">
        <v>0.9</v>
      </c>
      <c r="K17" s="4">
        <v>11.2915363311768</v>
      </c>
      <c r="L17" s="9">
        <v>1.8361701965332</v>
      </c>
      <c r="M17">
        <v>1.68184471130371</v>
      </c>
      <c r="N17">
        <v>8.96267700195312</v>
      </c>
      <c r="O17">
        <v>7</v>
      </c>
      <c r="P17">
        <v>7</v>
      </c>
      <c r="Q17">
        <v>16</v>
      </c>
      <c r="R17" s="15">
        <v>0.4375</v>
      </c>
      <c r="S17" s="15">
        <f t="shared" si="0"/>
        <v>0.7</v>
      </c>
      <c r="T17">
        <v>3.76375770568848</v>
      </c>
      <c r="U17">
        <v>3.48160338401794</v>
      </c>
      <c r="V17">
        <v>3.34229779243469</v>
      </c>
      <c r="W17" s="11">
        <v>0.139305591583252</v>
      </c>
      <c r="X17">
        <v>0.421459913253784</v>
      </c>
      <c r="Y17">
        <v>0.421459913253784</v>
      </c>
      <c r="Z17">
        <v>0.7</v>
      </c>
      <c r="AA17">
        <v>0.9</v>
      </c>
      <c r="AB17">
        <v>0.5625</v>
      </c>
      <c r="AC17">
        <v>0.692307692307692</v>
      </c>
      <c r="AD17">
        <v>0.1</v>
      </c>
      <c r="AE17">
        <v>0.2</v>
      </c>
    </row>
    <row r="18" spans="1:31">
      <c r="A18" s="5">
        <v>24</v>
      </c>
      <c r="B18">
        <v>18</v>
      </c>
      <c r="C18">
        <v>2</v>
      </c>
      <c r="D18">
        <v>10</v>
      </c>
      <c r="E18">
        <v>10</v>
      </c>
      <c r="F18">
        <v>10</v>
      </c>
      <c r="G18">
        <v>0</v>
      </c>
      <c r="H18">
        <v>8</v>
      </c>
      <c r="I18">
        <v>2</v>
      </c>
      <c r="J18">
        <v>0.9</v>
      </c>
      <c r="K18" s="4">
        <v>8.30161476135254</v>
      </c>
      <c r="L18" s="9">
        <v>1.84811210632324</v>
      </c>
      <c r="M18">
        <v>1.42319869995117</v>
      </c>
      <c r="N18">
        <v>5.94230270385742</v>
      </c>
      <c r="O18">
        <v>6</v>
      </c>
      <c r="P18">
        <v>6</v>
      </c>
      <c r="Q18">
        <v>16</v>
      </c>
      <c r="R18" s="15">
        <v>0.375</v>
      </c>
      <c r="S18" s="15">
        <f t="shared" si="0"/>
        <v>0.6</v>
      </c>
      <c r="T18">
        <v>4.11506462097168</v>
      </c>
      <c r="U18">
        <v>3.8042676448822</v>
      </c>
      <c r="V18">
        <v>3.6045196056366</v>
      </c>
      <c r="W18" s="11">
        <v>0.199748039245605</v>
      </c>
      <c r="X18">
        <v>0.510545015335083</v>
      </c>
      <c r="Y18">
        <v>0.510545015335083</v>
      </c>
      <c r="Z18">
        <v>0.6</v>
      </c>
      <c r="AA18">
        <v>1</v>
      </c>
      <c r="AB18">
        <v>0.625</v>
      </c>
      <c r="AC18">
        <v>0.769230769230769</v>
      </c>
      <c r="AD18">
        <v>0</v>
      </c>
      <c r="AE18">
        <v>0.4</v>
      </c>
    </row>
    <row r="19" s="3" customFormat="1" spans="1:31">
      <c r="A19" s="7">
        <v>5</v>
      </c>
      <c r="B19" s="3">
        <v>18</v>
      </c>
      <c r="C19" s="3">
        <v>2</v>
      </c>
      <c r="D19" s="3">
        <v>10</v>
      </c>
      <c r="E19" s="3">
        <v>10</v>
      </c>
      <c r="F19" s="3">
        <v>10</v>
      </c>
      <c r="G19" s="3">
        <v>0</v>
      </c>
      <c r="H19" s="3">
        <v>8</v>
      </c>
      <c r="I19" s="3">
        <v>2</v>
      </c>
      <c r="J19" s="3">
        <v>0.9</v>
      </c>
      <c r="K19" s="11">
        <v>7.90730667114258</v>
      </c>
      <c r="L19" s="11">
        <v>1.90764045715332</v>
      </c>
      <c r="M19" s="3">
        <v>1.54693603515625</v>
      </c>
      <c r="N19" s="3">
        <v>5.696044921875</v>
      </c>
      <c r="O19" s="3">
        <v>6</v>
      </c>
      <c r="P19" s="3">
        <v>6</v>
      </c>
      <c r="Q19" s="3">
        <v>15</v>
      </c>
      <c r="R19" s="17">
        <v>0.4</v>
      </c>
      <c r="S19" s="17">
        <f t="shared" si="0"/>
        <v>0.6</v>
      </c>
      <c r="T19" s="3">
        <v>3.73896026611328</v>
      </c>
      <c r="U19" s="3">
        <v>3.47512936592102</v>
      </c>
      <c r="V19" s="3">
        <v>3.30228805541992</v>
      </c>
      <c r="W19" s="11">
        <v>0.172841310501099</v>
      </c>
      <c r="X19" s="3">
        <v>0.436672210693359</v>
      </c>
      <c r="Y19" s="3">
        <v>0.436672210693359</v>
      </c>
      <c r="Z19" s="3">
        <v>0.6</v>
      </c>
      <c r="AA19" s="3">
        <v>0.9</v>
      </c>
      <c r="AB19" s="3">
        <v>0.6</v>
      </c>
      <c r="AC19" s="3">
        <v>0.72</v>
      </c>
      <c r="AD19" s="3">
        <v>0.1</v>
      </c>
      <c r="AE19" s="3">
        <v>0.3</v>
      </c>
    </row>
    <row r="20" spans="1:31">
      <c r="A20" s="5">
        <v>149</v>
      </c>
      <c r="B20">
        <v>16</v>
      </c>
      <c r="C20">
        <v>4</v>
      </c>
      <c r="D20">
        <v>10</v>
      </c>
      <c r="E20">
        <v>10</v>
      </c>
      <c r="F20">
        <v>10</v>
      </c>
      <c r="G20">
        <v>0</v>
      </c>
      <c r="H20">
        <v>6</v>
      </c>
      <c r="I20">
        <v>4</v>
      </c>
      <c r="J20">
        <v>0.8</v>
      </c>
      <c r="K20" s="4">
        <v>5.94592666625977</v>
      </c>
      <c r="L20" s="9">
        <v>1.93689155578613</v>
      </c>
      <c r="M20">
        <v>1.07749176025391</v>
      </c>
      <c r="N20">
        <v>4.53323554992676</v>
      </c>
      <c r="O20">
        <v>4</v>
      </c>
      <c r="P20">
        <v>4</v>
      </c>
      <c r="Q20">
        <v>14</v>
      </c>
      <c r="R20" s="15">
        <v>0.2857</v>
      </c>
      <c r="S20" s="15">
        <f t="shared" si="0"/>
        <v>0.4</v>
      </c>
      <c r="T20">
        <v>3.04324340820312</v>
      </c>
      <c r="U20">
        <v>2.76242613792419</v>
      </c>
      <c r="V20">
        <v>2.6508104801178</v>
      </c>
      <c r="W20" s="11">
        <v>0.111615657806396</v>
      </c>
      <c r="X20">
        <v>0.392432928085327</v>
      </c>
      <c r="Y20">
        <v>0.392432928085327</v>
      </c>
      <c r="Z20">
        <v>0.4</v>
      </c>
      <c r="AA20">
        <v>1</v>
      </c>
      <c r="AB20">
        <v>0.714285714285714</v>
      </c>
      <c r="AC20">
        <v>0.833333333333333</v>
      </c>
      <c r="AD20">
        <v>0</v>
      </c>
      <c r="AE20">
        <v>0.6</v>
      </c>
    </row>
    <row r="21" spans="1:31">
      <c r="A21" s="5">
        <v>87</v>
      </c>
      <c r="B21">
        <v>15</v>
      </c>
      <c r="C21">
        <v>5</v>
      </c>
      <c r="D21">
        <v>10</v>
      </c>
      <c r="E21">
        <v>10</v>
      </c>
      <c r="F21">
        <v>9</v>
      </c>
      <c r="G21">
        <v>1</v>
      </c>
      <c r="H21">
        <v>6</v>
      </c>
      <c r="I21">
        <v>4</v>
      </c>
      <c r="J21">
        <v>0.75</v>
      </c>
      <c r="K21" s="4">
        <v>5.965576171875</v>
      </c>
      <c r="L21" s="9">
        <v>1.96604919433594</v>
      </c>
      <c r="M21">
        <v>1.30701446533203</v>
      </c>
      <c r="N21">
        <v>5.0182933807373</v>
      </c>
      <c r="O21">
        <v>4</v>
      </c>
      <c r="P21">
        <v>4</v>
      </c>
      <c r="Q21">
        <v>12</v>
      </c>
      <c r="R21" s="15">
        <v>0.3333</v>
      </c>
      <c r="S21" s="15">
        <f t="shared" si="0"/>
        <v>0.4</v>
      </c>
      <c r="T21">
        <v>2.74654388427734</v>
      </c>
      <c r="U21">
        <v>2.45803046226501</v>
      </c>
      <c r="V21">
        <v>2.42247819900513</v>
      </c>
      <c r="W21" s="11">
        <v>0.0355522632598877</v>
      </c>
      <c r="X21">
        <v>0.324065685272217</v>
      </c>
      <c r="Y21">
        <v>0.324065685272217</v>
      </c>
      <c r="Z21">
        <v>0.4</v>
      </c>
      <c r="AA21">
        <v>0.8</v>
      </c>
      <c r="AB21">
        <v>0.666666666666667</v>
      </c>
      <c r="AC21">
        <v>0.727272727272727</v>
      </c>
      <c r="AD21">
        <v>0.2</v>
      </c>
      <c r="AE21">
        <v>0.4</v>
      </c>
    </row>
    <row r="22" s="20" customFormat="1" spans="1:31">
      <c r="A22" s="21">
        <v>114</v>
      </c>
      <c r="B22" s="20">
        <v>16</v>
      </c>
      <c r="C22" s="20">
        <v>4</v>
      </c>
      <c r="D22" s="20">
        <v>10</v>
      </c>
      <c r="E22" s="20">
        <v>10</v>
      </c>
      <c r="F22" s="20">
        <v>9</v>
      </c>
      <c r="G22" s="20">
        <v>1</v>
      </c>
      <c r="H22" s="20">
        <v>7</v>
      </c>
      <c r="I22" s="20">
        <v>3</v>
      </c>
      <c r="J22" s="20">
        <v>0.8</v>
      </c>
      <c r="K22" s="22">
        <v>8.22604179382324</v>
      </c>
      <c r="L22" s="22">
        <v>1.97331619262695</v>
      </c>
      <c r="M22" s="20">
        <v>1.27695655822754</v>
      </c>
      <c r="N22" s="20">
        <v>6.61124801635742</v>
      </c>
      <c r="O22" s="20">
        <v>5</v>
      </c>
      <c r="P22" s="20">
        <v>5</v>
      </c>
      <c r="Q22" s="20">
        <v>14</v>
      </c>
      <c r="R22" s="23">
        <v>0.3571</v>
      </c>
      <c r="S22" s="23">
        <f t="shared" si="0"/>
        <v>0.5</v>
      </c>
      <c r="T22" s="20">
        <v>3.45174598693848</v>
      </c>
      <c r="U22" s="20">
        <v>3.08734536170959</v>
      </c>
      <c r="V22" s="20">
        <v>3.05312347412109</v>
      </c>
      <c r="W22" s="22">
        <v>0.034221887588501</v>
      </c>
      <c r="X22" s="20">
        <v>0.398622512817383</v>
      </c>
      <c r="Y22" s="20">
        <v>0.398622512817383</v>
      </c>
      <c r="Z22" s="20">
        <v>0.5</v>
      </c>
      <c r="AA22" s="20">
        <v>0.9</v>
      </c>
      <c r="AB22" s="20">
        <v>0.642857142857143</v>
      </c>
      <c r="AC22" s="20">
        <v>0.75</v>
      </c>
      <c r="AD22" s="20">
        <v>0.1</v>
      </c>
      <c r="AE22" s="20">
        <v>0.4</v>
      </c>
    </row>
    <row r="23" s="20" customFormat="1" spans="1:31">
      <c r="A23" s="21">
        <v>146</v>
      </c>
      <c r="B23" s="20">
        <v>19</v>
      </c>
      <c r="C23" s="20">
        <v>1</v>
      </c>
      <c r="D23" s="20">
        <v>10</v>
      </c>
      <c r="E23" s="20">
        <v>10</v>
      </c>
      <c r="F23" s="20">
        <v>10</v>
      </c>
      <c r="G23" s="20">
        <v>0</v>
      </c>
      <c r="H23" s="20">
        <v>9</v>
      </c>
      <c r="I23" s="20">
        <v>1</v>
      </c>
      <c r="J23" s="20">
        <v>0.95</v>
      </c>
      <c r="K23" s="22">
        <v>10.7425346374512</v>
      </c>
      <c r="L23" s="22">
        <v>2.09077262878418</v>
      </c>
      <c r="M23" s="20">
        <v>1.9764289855957</v>
      </c>
      <c r="N23" s="20">
        <v>8.46964073181152</v>
      </c>
      <c r="O23" s="20">
        <v>6</v>
      </c>
      <c r="P23" s="20">
        <v>6</v>
      </c>
      <c r="Q23" s="20">
        <v>16</v>
      </c>
      <c r="R23" s="23">
        <v>0.375</v>
      </c>
      <c r="S23" s="23">
        <f t="shared" si="0"/>
        <v>0.6</v>
      </c>
      <c r="T23" s="20">
        <v>3.64711952209473</v>
      </c>
      <c r="U23" s="20">
        <v>3.4253454208374</v>
      </c>
      <c r="V23" s="20">
        <v>3.20420408248901</v>
      </c>
      <c r="W23" s="22">
        <v>0.221141338348389</v>
      </c>
      <c r="X23" s="20">
        <v>0.442915439605713</v>
      </c>
      <c r="Y23" s="20">
        <v>0.442915439605713</v>
      </c>
      <c r="Z23" s="20">
        <v>0.6</v>
      </c>
      <c r="AA23" s="20">
        <v>1</v>
      </c>
      <c r="AB23" s="20">
        <v>0.625</v>
      </c>
      <c r="AC23" s="20">
        <v>0.769230769230769</v>
      </c>
      <c r="AD23" s="20">
        <v>0</v>
      </c>
      <c r="AE23" s="20">
        <v>0.4</v>
      </c>
    </row>
    <row r="24" s="4" customFormat="1" spans="11:31">
      <c r="K24" s="12" t="s">
        <v>29</v>
      </c>
      <c r="L24" s="9">
        <f>AVERAGE(L2:L23)</f>
        <v>1.7239970293912</v>
      </c>
      <c r="W24" s="11">
        <f t="shared" ref="W24:AE24" si="1">AVERAGE(W2:W23)</f>
        <v>0.106407252225009</v>
      </c>
      <c r="Z24" s="4">
        <f t="shared" si="1"/>
        <v>0.563636363636364</v>
      </c>
      <c r="AA24" s="4">
        <f t="shared" si="1"/>
        <v>0.927272727272727</v>
      </c>
      <c r="AB24" s="4">
        <f t="shared" si="1"/>
        <v>0.624124160153572</v>
      </c>
      <c r="AC24" s="4">
        <f t="shared" si="1"/>
        <v>0.743851159819539</v>
      </c>
      <c r="AD24" s="4">
        <f t="shared" si="1"/>
        <v>0.0727272727272727</v>
      </c>
      <c r="AE24" s="4">
        <f t="shared" si="1"/>
        <v>0.363636363636364</v>
      </c>
    </row>
    <row r="25" s="4" customFormat="1" spans="11:31">
      <c r="K25" s="13" t="s">
        <v>30</v>
      </c>
      <c r="L25" s="9">
        <f>MAX(L2:L23)</f>
        <v>2.09077262878418</v>
      </c>
      <c r="W25" s="11">
        <f t="shared" ref="W25:AE25" si="2">MAX(W2:W23)</f>
        <v>0.221141338348389</v>
      </c>
      <c r="Z25" s="4">
        <f t="shared" si="2"/>
        <v>0.7</v>
      </c>
      <c r="AA25" s="4">
        <f t="shared" si="2"/>
        <v>1</v>
      </c>
      <c r="AB25" s="4">
        <f t="shared" si="2"/>
        <v>0.714285714285714</v>
      </c>
      <c r="AC25" s="4">
        <f t="shared" si="2"/>
        <v>0.833333333333333</v>
      </c>
      <c r="AD25" s="4">
        <f t="shared" si="2"/>
        <v>0.3</v>
      </c>
      <c r="AE25" s="4">
        <f t="shared" si="2"/>
        <v>0.6</v>
      </c>
    </row>
    <row r="26" s="4" customFormat="1" spans="12:31">
      <c r="L26" s="9">
        <f>MIN(L2:L23)</f>
        <v>1.34195899963379</v>
      </c>
      <c r="W26" s="11">
        <f t="shared" ref="W26:AE26" si="3">MIN(W2:W23)</f>
        <v>0.000453472137451172</v>
      </c>
      <c r="Z26" s="4">
        <f t="shared" si="3"/>
        <v>0.4</v>
      </c>
      <c r="AA26" s="4">
        <f t="shared" si="3"/>
        <v>0.7</v>
      </c>
      <c r="AB26" s="4">
        <f t="shared" si="3"/>
        <v>0.5625</v>
      </c>
      <c r="AC26" s="4">
        <f t="shared" si="3"/>
        <v>0.636363636363636</v>
      </c>
      <c r="AD26" s="4">
        <f t="shared" si="3"/>
        <v>0</v>
      </c>
      <c r="AE26" s="4">
        <f t="shared" si="3"/>
        <v>0.2</v>
      </c>
    </row>
    <row r="27" spans="11:23">
      <c r="K27" s="4"/>
      <c r="L27" s="9"/>
      <c r="M27">
        <v>0.194</v>
      </c>
      <c r="W27" s="11"/>
    </row>
    <row r="28" spans="11:23">
      <c r="K28" s="4"/>
      <c r="L28" s="9"/>
      <c r="M28">
        <v>0.129</v>
      </c>
      <c r="W28" s="11"/>
    </row>
    <row r="29" spans="11:23">
      <c r="K29" s="4"/>
      <c r="L29" s="9"/>
      <c r="W29" s="11"/>
    </row>
    <row r="30" spans="11:23">
      <c r="K30" s="4" t="s">
        <v>31</v>
      </c>
      <c r="L30" s="4" t="s">
        <v>32</v>
      </c>
      <c r="N30" s="4" t="s">
        <v>70</v>
      </c>
      <c r="O30" s="4"/>
      <c r="P30" s="4"/>
      <c r="Q30" s="4"/>
      <c r="W30" s="11"/>
    </row>
    <row r="31" spans="11:23">
      <c r="K31" s="4"/>
      <c r="L31" s="4"/>
      <c r="N31" s="4">
        <v>0.2</v>
      </c>
      <c r="O31" s="4">
        <v>-160</v>
      </c>
      <c r="P31" s="4">
        <v>640</v>
      </c>
      <c r="Q31" s="4">
        <v>32</v>
      </c>
      <c r="W31" s="11"/>
    </row>
    <row r="32" s="1" customFormat="1" spans="11:23">
      <c r="K32" s="14" t="s">
        <v>49</v>
      </c>
      <c r="L32" s="14">
        <f>COUNTIF(L2:L23,"&lt;0.507")-COUNTIF(L2:L23,"&lt;0.378")</f>
        <v>0</v>
      </c>
      <c r="N32" s="4">
        <v>0.4</v>
      </c>
      <c r="O32" s="4">
        <v>-320</v>
      </c>
      <c r="P32" s="4">
        <v>480</v>
      </c>
      <c r="Q32" s="4">
        <v>24</v>
      </c>
      <c r="W32" s="14"/>
    </row>
    <row r="33" s="1" customFormat="1" spans="11:23">
      <c r="K33" s="14" t="s">
        <v>50</v>
      </c>
      <c r="L33" s="14">
        <f>COUNTIF(L2:L23,"&lt;0.636")-COUNTIF(L2:L23,"&lt;0.507")</f>
        <v>0</v>
      </c>
      <c r="N33" s="4">
        <v>0.45</v>
      </c>
      <c r="O33" s="4">
        <v>-360</v>
      </c>
      <c r="P33" s="4">
        <v>440</v>
      </c>
      <c r="Q33" s="4">
        <v>22</v>
      </c>
      <c r="W33" s="14"/>
    </row>
    <row r="34" s="1" customFormat="1" spans="11:23">
      <c r="K34" s="14" t="s">
        <v>51</v>
      </c>
      <c r="L34" s="14">
        <f>COUNTIF(L2:L23,"&lt;0.765")-COUNTIF(L2:L23,"&lt;0.636")</f>
        <v>0</v>
      </c>
      <c r="N34" s="4">
        <v>0.49</v>
      </c>
      <c r="O34" s="4">
        <v>-392</v>
      </c>
      <c r="P34" s="4">
        <v>408</v>
      </c>
      <c r="Q34" s="4">
        <v>20.4</v>
      </c>
      <c r="W34" s="14"/>
    </row>
    <row r="35" s="1" customFormat="1" spans="11:23">
      <c r="K35" s="14" t="s">
        <v>52</v>
      </c>
      <c r="L35" s="14">
        <f>COUNTIF(L2:L23,"&lt;0.894")-COUNTIF(L2:L23,"&lt;0.765")</f>
        <v>0</v>
      </c>
      <c r="O35" s="14">
        <v>-380</v>
      </c>
      <c r="P35" s="14">
        <v>420</v>
      </c>
      <c r="Q35" s="14">
        <v>21</v>
      </c>
      <c r="W35" s="14"/>
    </row>
    <row r="36" s="1" customFormat="1" spans="11:23">
      <c r="K36" s="14" t="s">
        <v>53</v>
      </c>
      <c r="L36" s="14">
        <f>COUNTIF(L2:L23,"&lt;1.023")-COUNTIF(L2:L23,"&lt;0.894")</f>
        <v>0</v>
      </c>
      <c r="W36" s="14"/>
    </row>
    <row r="37" s="1" customFormat="1" spans="11:23">
      <c r="K37" s="14" t="s">
        <v>54</v>
      </c>
      <c r="L37" s="14">
        <f>COUNTIF(L2:L23,"&lt;1.152")-COUNTIF(L2:L23,"&lt;1.023")</f>
        <v>0</v>
      </c>
      <c r="W37" s="14"/>
    </row>
    <row r="38" s="3" customFormat="1" spans="11:23">
      <c r="K38" s="11" t="s">
        <v>55</v>
      </c>
      <c r="L38" s="11">
        <f>COUNTIF(L2:L23,"&lt;1.281")-COUNTIF(L2:L23,"&lt;1.152")</f>
        <v>0</v>
      </c>
      <c r="M38" s="11">
        <v>2</v>
      </c>
      <c r="N38" s="11">
        <v>1</v>
      </c>
      <c r="W38" s="11"/>
    </row>
    <row r="39" s="1" customFormat="1" spans="11:23">
      <c r="K39" s="14" t="s">
        <v>56</v>
      </c>
      <c r="L39" s="14">
        <f>COUNTIF(L2:L23,"&lt;1.41")-COUNTIF(L2:L23,"&lt;1.281")</f>
        <v>1</v>
      </c>
      <c r="M39" s="14">
        <v>3</v>
      </c>
      <c r="N39" s="14">
        <v>2</v>
      </c>
      <c r="O39" s="14">
        <v>1</v>
      </c>
      <c r="P39" s="14">
        <v>1</v>
      </c>
      <c r="W39" s="14"/>
    </row>
    <row r="40" s="1" customFormat="1" spans="11:23">
      <c r="K40" s="14" t="s">
        <v>57</v>
      </c>
      <c r="L40" s="14">
        <f>COUNTIF(L2:L23,"&lt;1.539")-COUNTIF(L2:L23,"&lt;1.41")</f>
        <v>3</v>
      </c>
      <c r="M40" s="14">
        <v>4</v>
      </c>
      <c r="N40" s="14">
        <v>3</v>
      </c>
      <c r="O40" s="14">
        <v>3</v>
      </c>
      <c r="P40" s="14">
        <v>3</v>
      </c>
      <c r="W40" s="14"/>
    </row>
    <row r="41" s="1" customFormat="1" spans="11:23">
      <c r="K41" s="14" t="s">
        <v>58</v>
      </c>
      <c r="L41" s="14">
        <f>COUNTIF(L2:L23,"&lt;1.668")-COUNTIF(L2:L23,"&lt;1.539")</f>
        <v>4</v>
      </c>
      <c r="M41" s="14">
        <v>7</v>
      </c>
      <c r="N41" s="14">
        <v>6</v>
      </c>
      <c r="O41" s="14">
        <v>5</v>
      </c>
      <c r="P41" s="14">
        <v>4</v>
      </c>
      <c r="W41" s="14"/>
    </row>
    <row r="42" s="29" customFormat="1" spans="11:23">
      <c r="K42" s="27" t="s">
        <v>59</v>
      </c>
      <c r="L42" s="27">
        <f>COUNTIF(L2:L23,"&lt;1.797")-COUNTIF(L2:L23,"&lt;1.668")</f>
        <v>6</v>
      </c>
      <c r="M42" s="27">
        <v>8</v>
      </c>
      <c r="N42" s="27">
        <v>8</v>
      </c>
      <c r="O42" s="27">
        <v>6</v>
      </c>
      <c r="P42" s="27">
        <v>6</v>
      </c>
      <c r="W42" s="27"/>
    </row>
    <row r="43" s="1" customFormat="1" spans="11:23">
      <c r="K43" s="14" t="s">
        <v>60</v>
      </c>
      <c r="L43" s="14">
        <f>COUNTIF(L2:L23,"&lt;1.926")-COUNTIF(L2:L23,"&lt;1.797")</f>
        <v>4</v>
      </c>
      <c r="M43" s="14">
        <v>7</v>
      </c>
      <c r="N43" s="14">
        <v>6</v>
      </c>
      <c r="O43" s="14">
        <v>5</v>
      </c>
      <c r="P43" s="14">
        <v>4</v>
      </c>
      <c r="W43" s="14"/>
    </row>
    <row r="44" s="1" customFormat="1" spans="11:23">
      <c r="K44" s="14" t="s">
        <v>61</v>
      </c>
      <c r="L44" s="14">
        <f>COUNTIF(L2:L23,"&lt;2.055")-COUNTIF(L2:L23,"&lt;1.926")</f>
        <v>3</v>
      </c>
      <c r="M44" s="14">
        <v>4</v>
      </c>
      <c r="N44" s="14">
        <v>3</v>
      </c>
      <c r="O44" s="14">
        <v>3</v>
      </c>
      <c r="P44" s="14">
        <v>3</v>
      </c>
      <c r="W44" s="14"/>
    </row>
    <row r="45" s="1" customFormat="1" spans="11:23">
      <c r="K45" s="14" t="s">
        <v>62</v>
      </c>
      <c r="L45" s="14">
        <f>COUNTIF(L2:L23,"&lt;2.184")-COUNTIF(L2:L23,"&lt;2.055")</f>
        <v>1</v>
      </c>
      <c r="M45" s="14">
        <v>3</v>
      </c>
      <c r="N45" s="14">
        <v>2</v>
      </c>
      <c r="O45" s="14">
        <v>1</v>
      </c>
      <c r="P45" s="14">
        <v>1</v>
      </c>
      <c r="W45" s="14"/>
    </row>
    <row r="46" s="3" customFormat="1" spans="11:23">
      <c r="K46" s="11" t="s">
        <v>63</v>
      </c>
      <c r="L46" s="11">
        <f>COUNTIF(L2:L23,"&lt;2.313")-COUNTIF(L2:L23,"&lt;2.184")</f>
        <v>0</v>
      </c>
      <c r="M46" s="11">
        <v>2</v>
      </c>
      <c r="N46" s="11">
        <v>1</v>
      </c>
      <c r="W46" s="11"/>
    </row>
    <row r="47" s="1" customFormat="1" spans="11:23">
      <c r="K47" s="14" t="s">
        <v>64</v>
      </c>
      <c r="L47" s="14">
        <f>COUNTIF(L2:L23,"&lt;2.442")-COUNTIF(L2:L23,"&lt;2.313")</f>
        <v>0</v>
      </c>
      <c r="W47" s="14"/>
    </row>
    <row r="48" s="1" customFormat="1" spans="11:12">
      <c r="K48" s="14" t="s">
        <v>65</v>
      </c>
      <c r="L48" s="14">
        <f>COUNTIF(L2:L23,"&lt;2.571")-COUNTIF(L2:L23,"&lt;2.442")</f>
        <v>0</v>
      </c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customFormat="1" spans="11:15">
      <c r="K50" s="4" t="s">
        <v>67</v>
      </c>
      <c r="L50" s="14">
        <f>COUNTIF(L2:L23,"&lt;2.829")-COUNTIF(L2:L23,"&lt;2.7")</f>
        <v>0</v>
      </c>
      <c r="N50">
        <v>0.378</v>
      </c>
      <c r="O50">
        <v>3.094</v>
      </c>
    </row>
    <row r="51" customFormat="1" spans="11:15">
      <c r="K51" s="4" t="s">
        <v>68</v>
      </c>
      <c r="L51" s="14">
        <f>COUNTIF(L2:L23,"&lt;2.958")-COUNTIF(L2:L23,"&lt;2.829")</f>
        <v>0</v>
      </c>
      <c r="N51">
        <v>21</v>
      </c>
      <c r="O51">
        <v>0.129</v>
      </c>
    </row>
    <row r="52" customFormat="1" spans="11:12">
      <c r="K52" s="4" t="s">
        <v>69</v>
      </c>
      <c r="L52" s="14">
        <f>COUNTIF(L2:L23,"&lt;3.087")-COUNTIF(L2:L23,"&lt;2.958")</f>
        <v>0</v>
      </c>
    </row>
  </sheetData>
  <pageMargins left="0.75" right="0.75" top="1" bottom="1" header="0.5" footer="0.5"/>
  <headerFooter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7"/>
  <sheetViews>
    <sheetView topLeftCell="G43" workbookViewId="0">
      <selection activeCell="G1" sqref="$A1:$XFD60"/>
    </sheetView>
  </sheetViews>
  <sheetFormatPr defaultColWidth="8.88888888888889" defaultRowHeight="14.4"/>
  <cols>
    <col min="11" max="12" width="17.8888888888889" customWidth="1"/>
    <col min="13" max="14" width="12.8888888888889"/>
    <col min="20" max="22" width="12.8888888888889"/>
    <col min="23" max="23" width="17.2222222222222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138</v>
      </c>
      <c r="B2">
        <v>18</v>
      </c>
      <c r="C2">
        <v>2</v>
      </c>
      <c r="D2">
        <v>10</v>
      </c>
      <c r="E2">
        <v>10</v>
      </c>
      <c r="F2">
        <v>9</v>
      </c>
      <c r="G2">
        <v>1</v>
      </c>
      <c r="H2">
        <v>9</v>
      </c>
      <c r="I2">
        <v>1</v>
      </c>
      <c r="J2">
        <v>0.9</v>
      </c>
      <c r="K2" s="4">
        <v>9.2657299041748</v>
      </c>
      <c r="L2" s="9">
        <v>0.671237945556641</v>
      </c>
      <c r="M2">
        <v>0.846797943115234</v>
      </c>
      <c r="N2">
        <v>11.3050632476807</v>
      </c>
      <c r="O2">
        <v>9</v>
      </c>
      <c r="P2">
        <v>9</v>
      </c>
      <c r="Q2">
        <v>16</v>
      </c>
      <c r="R2" s="15">
        <v>0.5625</v>
      </c>
      <c r="S2" s="15">
        <f t="shared" ref="S2:S11" si="0">O2/E2</f>
        <v>0.9</v>
      </c>
      <c r="T2">
        <v>4.41386222839355</v>
      </c>
      <c r="U2">
        <v>3.87005400657654</v>
      </c>
      <c r="V2">
        <v>4.11690664291382</v>
      </c>
      <c r="W2" s="11">
        <v>0.24685263633728</v>
      </c>
      <c r="X2">
        <v>0.296955585479736</v>
      </c>
      <c r="Y2">
        <v>0.296955585479736</v>
      </c>
      <c r="Z2">
        <v>0.9</v>
      </c>
      <c r="AA2">
        <v>0.7</v>
      </c>
      <c r="AB2">
        <v>0.4375</v>
      </c>
      <c r="AC2">
        <v>0.538461538461539</v>
      </c>
      <c r="AD2">
        <v>0.3</v>
      </c>
      <c r="AE2">
        <v>-0.2</v>
      </c>
    </row>
    <row r="3" spans="1:31">
      <c r="A3" s="5">
        <v>16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10.8333683013916</v>
      </c>
      <c r="L3" s="9">
        <v>0.657564163208008</v>
      </c>
      <c r="M3">
        <v>0.505702972412109</v>
      </c>
      <c r="N3">
        <v>9.78784370422363</v>
      </c>
      <c r="O3">
        <v>7</v>
      </c>
      <c r="P3">
        <v>7</v>
      </c>
      <c r="Q3">
        <v>17</v>
      </c>
      <c r="R3" s="15">
        <v>0.4118</v>
      </c>
      <c r="S3" s="15">
        <f t="shared" si="0"/>
        <v>0.7</v>
      </c>
      <c r="T3">
        <v>4.57226943969727</v>
      </c>
      <c r="U3">
        <v>4.18453979492187</v>
      </c>
      <c r="V3">
        <v>4.08214998245239</v>
      </c>
      <c r="W3" s="11">
        <v>0.102389812469482</v>
      </c>
      <c r="X3">
        <v>0.490119457244873</v>
      </c>
      <c r="Y3">
        <v>0.490119457244873</v>
      </c>
      <c r="Z3">
        <v>0.7</v>
      </c>
      <c r="AA3">
        <v>1</v>
      </c>
      <c r="AB3">
        <v>0.588235294117647</v>
      </c>
      <c r="AC3">
        <v>0.740740740740741</v>
      </c>
      <c r="AD3">
        <v>0</v>
      </c>
      <c r="AE3">
        <v>0.3</v>
      </c>
    </row>
    <row r="4" s="1" customFormat="1" spans="1:31">
      <c r="A4" s="5">
        <v>155</v>
      </c>
      <c r="B4">
        <v>18</v>
      </c>
      <c r="C4">
        <v>2</v>
      </c>
      <c r="D4">
        <v>10</v>
      </c>
      <c r="E4">
        <v>10</v>
      </c>
      <c r="F4">
        <v>10</v>
      </c>
      <c r="G4">
        <v>0</v>
      </c>
      <c r="H4">
        <v>8</v>
      </c>
      <c r="I4">
        <v>2</v>
      </c>
      <c r="J4">
        <v>0.9</v>
      </c>
      <c r="K4" s="4">
        <v>6.76684951782227</v>
      </c>
      <c r="L4" s="9">
        <v>0.678230285644531</v>
      </c>
      <c r="M4">
        <v>0.774417877197266</v>
      </c>
      <c r="N4">
        <v>8.09170532226562</v>
      </c>
      <c r="O4">
        <v>8</v>
      </c>
      <c r="P4">
        <v>8</v>
      </c>
      <c r="Q4">
        <v>17</v>
      </c>
      <c r="R4" s="15">
        <v>0.4706</v>
      </c>
      <c r="S4" s="15">
        <f t="shared" si="0"/>
        <v>0.8</v>
      </c>
      <c r="T4">
        <v>3.89630317687988</v>
      </c>
      <c r="U4">
        <v>3.45246338844299</v>
      </c>
      <c r="V4">
        <v>3.55084538459778</v>
      </c>
      <c r="W4" s="11">
        <v>0.0983819961547852</v>
      </c>
      <c r="X4">
        <v>0.345457792282104</v>
      </c>
      <c r="Y4">
        <v>0.345457792282104</v>
      </c>
      <c r="Z4">
        <v>0.8</v>
      </c>
      <c r="AA4">
        <v>0.9</v>
      </c>
      <c r="AB4">
        <v>0.529411764705882</v>
      </c>
      <c r="AC4">
        <v>0.666666666666667</v>
      </c>
      <c r="AD4">
        <v>0.1</v>
      </c>
      <c r="AE4">
        <v>0.1</v>
      </c>
    </row>
    <row r="5" spans="1:31">
      <c r="A5" s="5">
        <v>69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10.0285949707031</v>
      </c>
      <c r="L5" s="9">
        <v>0.747514724731445</v>
      </c>
      <c r="M5">
        <v>0.625762939453125</v>
      </c>
      <c r="N5">
        <v>9.09481048583984</v>
      </c>
      <c r="O5">
        <v>6</v>
      </c>
      <c r="P5">
        <v>6</v>
      </c>
      <c r="Q5">
        <v>14</v>
      </c>
      <c r="R5" s="15">
        <v>0.4286</v>
      </c>
      <c r="S5" s="15">
        <f t="shared" si="0"/>
        <v>0.6</v>
      </c>
      <c r="T5">
        <v>3.83040618896484</v>
      </c>
      <c r="U5">
        <v>3.52026915550232</v>
      </c>
      <c r="V5">
        <v>3.42554235458374</v>
      </c>
      <c r="W5" s="11">
        <v>0.0947268009185791</v>
      </c>
      <c r="X5">
        <v>0.404863834381104</v>
      </c>
      <c r="Y5">
        <v>0.404863834381104</v>
      </c>
      <c r="Z5">
        <v>0.6</v>
      </c>
      <c r="AA5">
        <v>0.8</v>
      </c>
      <c r="AB5">
        <v>0.571428571428571</v>
      </c>
      <c r="AC5">
        <v>0.666666666666667</v>
      </c>
      <c r="AD5">
        <v>0.2</v>
      </c>
      <c r="AE5">
        <v>0.2</v>
      </c>
    </row>
    <row r="6" spans="1:31">
      <c r="A6" s="5">
        <v>180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10.7439308166504</v>
      </c>
      <c r="L6" s="9">
        <v>0.757331848144531</v>
      </c>
      <c r="M6">
        <v>0.634435653686523</v>
      </c>
      <c r="N6">
        <v>9.8673038482666</v>
      </c>
      <c r="O6">
        <v>7</v>
      </c>
      <c r="P6">
        <v>7</v>
      </c>
      <c r="Q6">
        <v>17</v>
      </c>
      <c r="R6" s="15">
        <v>0.4118</v>
      </c>
      <c r="S6" s="15">
        <f t="shared" si="0"/>
        <v>0.7</v>
      </c>
      <c r="T6">
        <v>4.50893974304199</v>
      </c>
      <c r="U6">
        <v>4.11934566497803</v>
      </c>
      <c r="V6">
        <v>4.03300619125366</v>
      </c>
      <c r="W6" s="11">
        <v>0.0863394737243652</v>
      </c>
      <c r="X6">
        <v>0.47593355178833</v>
      </c>
      <c r="Y6">
        <v>0.47593355178833</v>
      </c>
      <c r="Z6">
        <v>0.7</v>
      </c>
      <c r="AA6">
        <v>1</v>
      </c>
      <c r="AB6">
        <v>0.588235294117647</v>
      </c>
      <c r="AC6">
        <v>0.740740740740741</v>
      </c>
      <c r="AD6">
        <v>0</v>
      </c>
      <c r="AE6">
        <v>0.3</v>
      </c>
    </row>
    <row r="7" spans="1:31">
      <c r="A7" s="5">
        <v>128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9.73309898376465</v>
      </c>
      <c r="L7" s="9">
        <v>0.717172622680664</v>
      </c>
      <c r="M7">
        <v>0.580852508544922</v>
      </c>
      <c r="N7">
        <v>8.65452194213867</v>
      </c>
      <c r="O7">
        <v>6</v>
      </c>
      <c r="P7">
        <v>6</v>
      </c>
      <c r="Q7">
        <v>14</v>
      </c>
      <c r="R7" s="15">
        <v>0.4286</v>
      </c>
      <c r="S7" s="15">
        <f t="shared" si="0"/>
        <v>0.6</v>
      </c>
      <c r="T7">
        <v>4.21047019958496</v>
      </c>
      <c r="U7">
        <v>3.87132596969604</v>
      </c>
      <c r="V7">
        <v>3.78663492202759</v>
      </c>
      <c r="W7" s="11">
        <v>0.084691047668457</v>
      </c>
      <c r="X7">
        <v>0.423835277557373</v>
      </c>
      <c r="Y7">
        <v>0.423835277557373</v>
      </c>
      <c r="Z7">
        <v>0.6</v>
      </c>
      <c r="AA7">
        <v>0.8</v>
      </c>
      <c r="AB7">
        <v>0.571428571428571</v>
      </c>
      <c r="AC7">
        <v>0.666666666666667</v>
      </c>
      <c r="AD7">
        <v>0.2</v>
      </c>
      <c r="AE7">
        <v>0.2</v>
      </c>
    </row>
    <row r="8" spans="1:31">
      <c r="A8" s="5">
        <v>22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11.74973487854</v>
      </c>
      <c r="L8" s="9">
        <v>0.573421478271484</v>
      </c>
      <c r="M8">
        <v>0.409221649169922</v>
      </c>
      <c r="N8">
        <v>10.7761573791504</v>
      </c>
      <c r="O8">
        <v>8</v>
      </c>
      <c r="P8">
        <v>8</v>
      </c>
      <c r="Q8">
        <v>18</v>
      </c>
      <c r="R8" s="15">
        <v>0.4444</v>
      </c>
      <c r="S8" s="15">
        <f t="shared" si="0"/>
        <v>0.8</v>
      </c>
      <c r="T8">
        <v>5.33336067199707</v>
      </c>
      <c r="U8">
        <v>4.85945892333984</v>
      </c>
      <c r="V8">
        <v>4.77616167068481</v>
      </c>
      <c r="W8" s="11">
        <v>0.0832972526550293</v>
      </c>
      <c r="X8">
        <v>0.557199001312256</v>
      </c>
      <c r="Y8">
        <v>0.557199001312256</v>
      </c>
      <c r="Z8">
        <v>0.8</v>
      </c>
      <c r="AA8">
        <v>1</v>
      </c>
      <c r="AB8">
        <v>0.555555555555556</v>
      </c>
      <c r="AC8">
        <v>0.714285714285714</v>
      </c>
      <c r="AD8">
        <v>0</v>
      </c>
      <c r="AE8">
        <v>0.2</v>
      </c>
    </row>
    <row r="9" s="2" customFormat="1" spans="1:31">
      <c r="A9" s="6">
        <v>49</v>
      </c>
      <c r="B9" s="2">
        <v>19</v>
      </c>
      <c r="C9" s="2">
        <v>1</v>
      </c>
      <c r="D9" s="2">
        <v>10</v>
      </c>
      <c r="E9" s="2">
        <v>10</v>
      </c>
      <c r="F9" s="2">
        <v>10</v>
      </c>
      <c r="G9" s="2">
        <v>0</v>
      </c>
      <c r="H9" s="2">
        <v>9</v>
      </c>
      <c r="I9" s="2">
        <v>1</v>
      </c>
      <c r="J9" s="2">
        <v>0.95</v>
      </c>
      <c r="K9" s="10">
        <v>10.185977935791</v>
      </c>
      <c r="L9" s="10">
        <v>0.695898056030273</v>
      </c>
      <c r="M9" s="2">
        <v>0.55952262878418</v>
      </c>
      <c r="N9" s="2">
        <v>9.18076133728027</v>
      </c>
      <c r="O9" s="2">
        <v>7</v>
      </c>
      <c r="P9" s="2">
        <v>7</v>
      </c>
      <c r="Q9" s="2">
        <v>17</v>
      </c>
      <c r="R9" s="16">
        <v>0.4118</v>
      </c>
      <c r="S9" s="16">
        <f t="shared" si="0"/>
        <v>0.7</v>
      </c>
      <c r="T9" s="2">
        <v>4.50112533569336</v>
      </c>
      <c r="U9" s="2">
        <v>4.1234827041626</v>
      </c>
      <c r="V9" s="2">
        <v>4.04776477813721</v>
      </c>
      <c r="W9" s="10">
        <v>0.0757179260253906</v>
      </c>
      <c r="X9" s="2">
        <v>0.453360557556152</v>
      </c>
      <c r="Y9" s="2">
        <v>0.453360557556152</v>
      </c>
      <c r="Z9" s="2">
        <v>0.7</v>
      </c>
      <c r="AA9" s="2">
        <v>1</v>
      </c>
      <c r="AB9" s="2">
        <v>0.588235294117647</v>
      </c>
      <c r="AC9" s="2">
        <v>0.740740740740741</v>
      </c>
      <c r="AD9" s="2">
        <v>0</v>
      </c>
      <c r="AE9" s="2">
        <v>0.3</v>
      </c>
    </row>
    <row r="10" s="3" customFormat="1" spans="1:31">
      <c r="A10" s="7">
        <v>0</v>
      </c>
      <c r="B10" s="3">
        <v>15</v>
      </c>
      <c r="C10" s="3">
        <v>5</v>
      </c>
      <c r="D10" s="3">
        <v>10</v>
      </c>
      <c r="E10" s="3">
        <v>10</v>
      </c>
      <c r="F10" s="3">
        <v>10</v>
      </c>
      <c r="G10" s="3">
        <v>0</v>
      </c>
      <c r="H10" s="3">
        <v>5</v>
      </c>
      <c r="I10" s="3">
        <v>5</v>
      </c>
      <c r="J10" s="3">
        <v>0.75</v>
      </c>
      <c r="K10" s="11">
        <v>5.3276195526123</v>
      </c>
      <c r="L10" s="11">
        <v>2.51959800720215</v>
      </c>
      <c r="M10" s="3">
        <v>2.0445671081543</v>
      </c>
      <c r="N10" s="3">
        <v>4.66598129272461</v>
      </c>
      <c r="O10" s="3">
        <v>5</v>
      </c>
      <c r="P10" s="3">
        <v>5</v>
      </c>
      <c r="Q10" s="3">
        <v>15</v>
      </c>
      <c r="R10" s="17">
        <v>0.3333</v>
      </c>
      <c r="S10" s="17">
        <f t="shared" si="0"/>
        <v>0.5</v>
      </c>
      <c r="T10" s="3">
        <v>2.39527320861816</v>
      </c>
      <c r="U10" s="3">
        <v>2.14884233474731</v>
      </c>
      <c r="V10" s="3">
        <v>2.07234907150269</v>
      </c>
      <c r="W10" s="11">
        <v>0.0764932632446289</v>
      </c>
      <c r="X10" s="3">
        <v>0.322924137115479</v>
      </c>
      <c r="Y10" s="3">
        <v>0.322924137115479</v>
      </c>
      <c r="Z10" s="3">
        <v>0.5</v>
      </c>
      <c r="AA10" s="3">
        <v>1</v>
      </c>
      <c r="AB10" s="3">
        <v>0.666666666666667</v>
      </c>
      <c r="AC10" s="3">
        <v>0.8</v>
      </c>
      <c r="AD10" s="3">
        <v>0</v>
      </c>
      <c r="AE10" s="3">
        <v>0.5</v>
      </c>
    </row>
    <row r="11" s="3" customFormat="1" spans="1:31">
      <c r="A11" s="7">
        <v>5</v>
      </c>
      <c r="B11" s="3">
        <v>18</v>
      </c>
      <c r="C11" s="3">
        <v>2</v>
      </c>
      <c r="D11" s="3">
        <v>10</v>
      </c>
      <c r="E11" s="3">
        <v>10</v>
      </c>
      <c r="F11" s="3">
        <v>10</v>
      </c>
      <c r="G11" s="3">
        <v>0</v>
      </c>
      <c r="H11" s="3">
        <v>8</v>
      </c>
      <c r="I11" s="3">
        <v>2</v>
      </c>
      <c r="J11" s="3">
        <v>0.9</v>
      </c>
      <c r="K11" s="11">
        <v>7.90730667114258</v>
      </c>
      <c r="L11" s="11">
        <v>1.90764045715332</v>
      </c>
      <c r="M11" s="3">
        <v>1.54693603515625</v>
      </c>
      <c r="N11" s="3">
        <v>5.696044921875</v>
      </c>
      <c r="O11" s="3">
        <v>6</v>
      </c>
      <c r="P11" s="3">
        <v>6</v>
      </c>
      <c r="Q11" s="3">
        <v>15</v>
      </c>
      <c r="R11" s="17">
        <v>0.4</v>
      </c>
      <c r="S11" s="17">
        <f t="shared" si="0"/>
        <v>0.6</v>
      </c>
      <c r="T11" s="3">
        <v>3.73896026611328</v>
      </c>
      <c r="U11" s="3">
        <v>3.47512936592102</v>
      </c>
      <c r="V11" s="3">
        <v>3.30228805541992</v>
      </c>
      <c r="W11" s="11">
        <v>0.172841310501099</v>
      </c>
      <c r="X11" s="3">
        <v>0.436672210693359</v>
      </c>
      <c r="Y11" s="3">
        <v>0.436672210693359</v>
      </c>
      <c r="Z11" s="3">
        <v>0.6</v>
      </c>
      <c r="AA11" s="3">
        <v>0.9</v>
      </c>
      <c r="AB11" s="3">
        <v>0.6</v>
      </c>
      <c r="AC11" s="3">
        <v>0.72</v>
      </c>
      <c r="AD11" s="3">
        <v>0.1</v>
      </c>
      <c r="AE11" s="3">
        <v>0.3</v>
      </c>
    </row>
    <row r="12" spans="1:31">
      <c r="A12" s="5">
        <v>114</v>
      </c>
      <c r="B12">
        <v>16</v>
      </c>
      <c r="C12">
        <v>4</v>
      </c>
      <c r="D12">
        <v>10</v>
      </c>
      <c r="E12">
        <v>10</v>
      </c>
      <c r="F12">
        <v>9</v>
      </c>
      <c r="G12">
        <v>1</v>
      </c>
      <c r="H12">
        <v>7</v>
      </c>
      <c r="I12">
        <v>3</v>
      </c>
      <c r="J12">
        <v>0.8</v>
      </c>
      <c r="K12" s="4">
        <v>8.22604179382324</v>
      </c>
      <c r="L12" s="9">
        <v>1.97331619262695</v>
      </c>
      <c r="M12">
        <v>1.27695655822754</v>
      </c>
      <c r="N12">
        <v>6.61124801635742</v>
      </c>
      <c r="O12">
        <v>5</v>
      </c>
      <c r="P12">
        <v>5</v>
      </c>
      <c r="Q12">
        <v>14</v>
      </c>
      <c r="R12" s="15">
        <v>0.3571</v>
      </c>
      <c r="S12" s="15">
        <f t="shared" ref="S12:S30" si="1">O12/E12</f>
        <v>0.5</v>
      </c>
      <c r="T12">
        <v>3.45174598693848</v>
      </c>
      <c r="U12">
        <v>3.08734536170959</v>
      </c>
      <c r="V12">
        <v>3.05312347412109</v>
      </c>
      <c r="W12" s="11">
        <v>0.034221887588501</v>
      </c>
      <c r="X12">
        <v>0.398622512817383</v>
      </c>
      <c r="Y12">
        <v>0.398622512817383</v>
      </c>
      <c r="Z12">
        <v>0.5</v>
      </c>
      <c r="AA12">
        <v>0.9</v>
      </c>
      <c r="AB12">
        <v>0.642857142857143</v>
      </c>
      <c r="AC12">
        <v>0.75</v>
      </c>
      <c r="AD12">
        <v>0.1</v>
      </c>
      <c r="AE12">
        <v>0.4</v>
      </c>
    </row>
    <row r="13" spans="1:31">
      <c r="A13" s="5">
        <v>218</v>
      </c>
      <c r="B13">
        <v>14</v>
      </c>
      <c r="C13">
        <v>6</v>
      </c>
      <c r="D13">
        <v>10</v>
      </c>
      <c r="E13">
        <v>10</v>
      </c>
      <c r="F13">
        <v>10</v>
      </c>
      <c r="G13">
        <v>0</v>
      </c>
      <c r="H13">
        <v>4</v>
      </c>
      <c r="I13">
        <v>6</v>
      </c>
      <c r="J13">
        <v>0.7</v>
      </c>
      <c r="K13" s="4">
        <v>5.94465255737305</v>
      </c>
      <c r="L13" s="9">
        <v>3.01742553710937</v>
      </c>
      <c r="M13">
        <v>1.45475387573242</v>
      </c>
      <c r="N13">
        <v>4.71360969543457</v>
      </c>
      <c r="O13">
        <v>2</v>
      </c>
      <c r="P13">
        <v>2</v>
      </c>
      <c r="Q13">
        <v>10</v>
      </c>
      <c r="R13" s="15">
        <v>0.2</v>
      </c>
      <c r="S13" s="15">
        <f t="shared" si="1"/>
        <v>0.2</v>
      </c>
      <c r="T13">
        <v>2.68185234069824</v>
      </c>
      <c r="U13">
        <v>2.38678312301636</v>
      </c>
      <c r="V13">
        <v>2.26810193061829</v>
      </c>
      <c r="W13" s="11">
        <v>0.118681192398071</v>
      </c>
      <c r="X13">
        <v>0.413750410079956</v>
      </c>
      <c r="Y13">
        <v>0.413750410079956</v>
      </c>
      <c r="Z13">
        <v>0.2</v>
      </c>
      <c r="AA13">
        <v>0.8</v>
      </c>
      <c r="AB13">
        <v>0.8</v>
      </c>
      <c r="AC13">
        <v>0.8</v>
      </c>
      <c r="AD13">
        <v>0.2</v>
      </c>
      <c r="AE13">
        <v>0.6</v>
      </c>
    </row>
    <row r="14" spans="1:31">
      <c r="A14" s="5">
        <v>99</v>
      </c>
      <c r="B14">
        <v>17</v>
      </c>
      <c r="C14">
        <v>3</v>
      </c>
      <c r="D14">
        <v>10</v>
      </c>
      <c r="E14">
        <v>10</v>
      </c>
      <c r="F14">
        <v>10</v>
      </c>
      <c r="G14">
        <v>0</v>
      </c>
      <c r="H14">
        <v>7</v>
      </c>
      <c r="I14">
        <v>3</v>
      </c>
      <c r="J14">
        <v>0.85</v>
      </c>
      <c r="K14" s="4">
        <v>7.71062469482422</v>
      </c>
      <c r="L14" s="9">
        <v>2.03985214233398</v>
      </c>
      <c r="M14">
        <v>1.37749862670898</v>
      </c>
      <c r="N14">
        <v>5.89325523376465</v>
      </c>
      <c r="O14">
        <v>5</v>
      </c>
      <c r="P14">
        <v>5</v>
      </c>
      <c r="Q14">
        <v>14</v>
      </c>
      <c r="R14" s="15">
        <v>0.3571</v>
      </c>
      <c r="S14" s="15">
        <f t="shared" si="1"/>
        <v>0.5</v>
      </c>
      <c r="T14">
        <v>3.28007507324219</v>
      </c>
      <c r="U14">
        <v>3.01269316673279</v>
      </c>
      <c r="V14">
        <v>2.85604023933411</v>
      </c>
      <c r="W14" s="11">
        <v>0.156652927398682</v>
      </c>
      <c r="X14">
        <v>0.424034833908081</v>
      </c>
      <c r="Y14">
        <v>0.424034833908081</v>
      </c>
      <c r="Z14">
        <v>0.5</v>
      </c>
      <c r="AA14">
        <v>0.9</v>
      </c>
      <c r="AB14">
        <v>0.642857142857143</v>
      </c>
      <c r="AC14">
        <v>0.75</v>
      </c>
      <c r="AD14">
        <v>0.1</v>
      </c>
      <c r="AE14">
        <v>0.4</v>
      </c>
    </row>
    <row r="15" s="3" customFormat="1" spans="1:31">
      <c r="A15" s="7">
        <v>36</v>
      </c>
      <c r="B15" s="3">
        <v>18</v>
      </c>
      <c r="C15" s="3">
        <v>2</v>
      </c>
      <c r="D15" s="3">
        <v>10</v>
      </c>
      <c r="E15" s="3">
        <v>10</v>
      </c>
      <c r="F15" s="3">
        <v>10</v>
      </c>
      <c r="G15" s="3">
        <v>0</v>
      </c>
      <c r="H15" s="3">
        <v>8</v>
      </c>
      <c r="I15" s="3">
        <v>2</v>
      </c>
      <c r="J15" s="3">
        <v>0.9</v>
      </c>
      <c r="K15" s="11">
        <v>7.38046836853027</v>
      </c>
      <c r="L15" s="11">
        <v>2.05478477478027</v>
      </c>
      <c r="M15" s="3">
        <v>1.67789459228516</v>
      </c>
      <c r="N15" s="3">
        <v>4.77267265319824</v>
      </c>
      <c r="O15" s="3">
        <v>4</v>
      </c>
      <c r="P15" s="3">
        <v>4</v>
      </c>
      <c r="Q15" s="3">
        <v>14</v>
      </c>
      <c r="R15" s="17">
        <v>0.2857</v>
      </c>
      <c r="S15" s="17">
        <f t="shared" si="1"/>
        <v>0.4</v>
      </c>
      <c r="T15" s="3">
        <v>3.65640830993652</v>
      </c>
      <c r="U15" s="3">
        <v>3.41129922866821</v>
      </c>
      <c r="V15" s="3">
        <v>3.20849680900574</v>
      </c>
      <c r="W15" s="11">
        <v>0.202802419662476</v>
      </c>
      <c r="X15" s="3">
        <v>0.447911500930786</v>
      </c>
      <c r="Y15" s="3">
        <v>0.447911500930786</v>
      </c>
      <c r="Z15" s="3">
        <v>0.4</v>
      </c>
      <c r="AA15" s="3">
        <v>1</v>
      </c>
      <c r="AB15" s="3">
        <v>0.714285714285714</v>
      </c>
      <c r="AC15" s="3">
        <v>0.833333333333333</v>
      </c>
      <c r="AD15" s="3">
        <v>0</v>
      </c>
      <c r="AE15" s="3">
        <v>0.6</v>
      </c>
    </row>
    <row r="16" spans="1:31">
      <c r="A16" s="5">
        <v>19</v>
      </c>
      <c r="B16">
        <v>16</v>
      </c>
      <c r="C16">
        <v>4</v>
      </c>
      <c r="D16">
        <v>10</v>
      </c>
      <c r="E16">
        <v>10</v>
      </c>
      <c r="F16">
        <v>8</v>
      </c>
      <c r="G16">
        <v>2</v>
      </c>
      <c r="H16">
        <v>8</v>
      </c>
      <c r="I16">
        <v>2</v>
      </c>
      <c r="J16">
        <v>0.8</v>
      </c>
      <c r="K16" s="4">
        <v>7.57284927368164</v>
      </c>
      <c r="L16" s="9">
        <v>2.06085205078125</v>
      </c>
      <c r="M16">
        <v>1.82548141479492</v>
      </c>
      <c r="N16">
        <v>5.71315765380859</v>
      </c>
      <c r="O16">
        <v>6</v>
      </c>
      <c r="P16">
        <v>6</v>
      </c>
      <c r="Q16">
        <v>14</v>
      </c>
      <c r="R16" s="15">
        <v>0.4286</v>
      </c>
      <c r="S16" s="15">
        <f t="shared" si="1"/>
        <v>0.6</v>
      </c>
      <c r="T16">
        <v>2.96800994873047</v>
      </c>
      <c r="U16">
        <v>2.70471739768982</v>
      </c>
      <c r="V16">
        <v>2.66504859924316</v>
      </c>
      <c r="W16" s="11">
        <v>0.0396687984466553</v>
      </c>
      <c r="X16">
        <v>0.302961349487305</v>
      </c>
      <c r="Y16">
        <v>0.302961349487305</v>
      </c>
      <c r="Z16">
        <v>0.6</v>
      </c>
      <c r="AA16">
        <v>0.8</v>
      </c>
      <c r="AB16">
        <v>0.571428571428571</v>
      </c>
      <c r="AC16">
        <v>0.666666666666667</v>
      </c>
      <c r="AD16">
        <v>0.2</v>
      </c>
      <c r="AE16">
        <v>0.2</v>
      </c>
    </row>
    <row r="17" s="3" customFormat="1" spans="1:31">
      <c r="A17" s="7">
        <v>165</v>
      </c>
      <c r="B17" s="3">
        <v>19</v>
      </c>
      <c r="C17" s="3">
        <v>1</v>
      </c>
      <c r="D17" s="3">
        <v>10</v>
      </c>
      <c r="E17" s="3">
        <v>10</v>
      </c>
      <c r="F17" s="3">
        <v>10</v>
      </c>
      <c r="G17" s="3">
        <v>0</v>
      </c>
      <c r="H17" s="3">
        <v>9</v>
      </c>
      <c r="I17" s="3">
        <v>1</v>
      </c>
      <c r="J17" s="3">
        <v>0.95</v>
      </c>
      <c r="K17" s="11">
        <v>11.2014617919922</v>
      </c>
      <c r="L17" s="11">
        <v>2.16875839233398</v>
      </c>
      <c r="M17" s="3">
        <v>1.97000312805176</v>
      </c>
      <c r="N17" s="3">
        <v>8.04880905151367</v>
      </c>
      <c r="O17" s="3">
        <v>4</v>
      </c>
      <c r="P17" s="3">
        <v>4</v>
      </c>
      <c r="Q17" s="3">
        <v>14</v>
      </c>
      <c r="R17" s="17">
        <v>0.2857</v>
      </c>
      <c r="S17" s="17">
        <f t="shared" si="1"/>
        <v>0.4</v>
      </c>
      <c r="T17" s="3">
        <v>4.02603912353516</v>
      </c>
      <c r="U17" s="3">
        <v>3.8017110824585</v>
      </c>
      <c r="V17" s="3">
        <v>3.54072332382202</v>
      </c>
      <c r="W17" s="11">
        <v>0.260987758636475</v>
      </c>
      <c r="X17" s="3">
        <v>0.485315799713135</v>
      </c>
      <c r="Y17" s="3">
        <v>0.485315799713135</v>
      </c>
      <c r="Z17" s="3">
        <v>0.4</v>
      </c>
      <c r="AA17" s="3">
        <v>1</v>
      </c>
      <c r="AB17" s="3">
        <v>0.714285714285714</v>
      </c>
      <c r="AC17" s="3">
        <v>0.833333333333333</v>
      </c>
      <c r="AD17" s="3">
        <v>0</v>
      </c>
      <c r="AE17" s="3">
        <v>0.6</v>
      </c>
    </row>
    <row r="18" spans="1:31">
      <c r="A18" s="5">
        <v>77</v>
      </c>
      <c r="B18">
        <v>17</v>
      </c>
      <c r="C18">
        <v>3</v>
      </c>
      <c r="D18">
        <v>10</v>
      </c>
      <c r="E18">
        <v>10</v>
      </c>
      <c r="F18">
        <v>10</v>
      </c>
      <c r="G18">
        <v>0</v>
      </c>
      <c r="H18">
        <v>7</v>
      </c>
      <c r="I18">
        <v>3</v>
      </c>
      <c r="J18">
        <v>0.85</v>
      </c>
      <c r="K18" s="4">
        <v>6.76483726501465</v>
      </c>
      <c r="L18" s="9">
        <v>2.19599914550781</v>
      </c>
      <c r="M18">
        <v>1.52364540100098</v>
      </c>
      <c r="N18">
        <v>4.28574180603027</v>
      </c>
      <c r="O18">
        <v>4</v>
      </c>
      <c r="P18">
        <v>4</v>
      </c>
      <c r="Q18">
        <v>14</v>
      </c>
      <c r="R18" s="15">
        <v>0.2857</v>
      </c>
      <c r="S18" s="15">
        <f t="shared" si="1"/>
        <v>0.4</v>
      </c>
      <c r="T18">
        <v>3.29983711242676</v>
      </c>
      <c r="U18">
        <v>3.0693199634552</v>
      </c>
      <c r="V18">
        <v>2.88389730453491</v>
      </c>
      <c r="W18" s="11">
        <v>0.185422658920288</v>
      </c>
      <c r="X18">
        <v>0.415939807891846</v>
      </c>
      <c r="Y18">
        <v>0.415939807891846</v>
      </c>
      <c r="Z18">
        <v>0.4</v>
      </c>
      <c r="AA18">
        <v>1</v>
      </c>
      <c r="AB18">
        <v>0.714285714285714</v>
      </c>
      <c r="AC18">
        <v>0.833333333333333</v>
      </c>
      <c r="AD18">
        <v>0</v>
      </c>
      <c r="AE18">
        <v>0.6</v>
      </c>
    </row>
    <row r="19" spans="1:31">
      <c r="A19" s="5">
        <v>211</v>
      </c>
      <c r="B19">
        <v>18</v>
      </c>
      <c r="C19">
        <v>2</v>
      </c>
      <c r="D19">
        <v>10</v>
      </c>
      <c r="E19">
        <v>10</v>
      </c>
      <c r="F19">
        <v>10</v>
      </c>
      <c r="G19">
        <v>0</v>
      </c>
      <c r="H19">
        <v>8</v>
      </c>
      <c r="I19">
        <v>2</v>
      </c>
      <c r="J19">
        <v>0.9</v>
      </c>
      <c r="K19" s="4">
        <v>7.68403053283691</v>
      </c>
      <c r="L19" s="9">
        <v>2.21537208557129</v>
      </c>
      <c r="M19">
        <v>1.90961265563965</v>
      </c>
      <c r="N19">
        <v>5.30702590942383</v>
      </c>
      <c r="O19">
        <v>5</v>
      </c>
      <c r="P19">
        <v>5</v>
      </c>
      <c r="Q19">
        <v>15</v>
      </c>
      <c r="R19" s="15">
        <v>0.3333</v>
      </c>
      <c r="S19" s="15">
        <f t="shared" si="1"/>
        <v>0.5</v>
      </c>
      <c r="T19">
        <v>3.52238845825195</v>
      </c>
      <c r="U19">
        <v>3.29049468040466</v>
      </c>
      <c r="V19">
        <v>3.07876801490784</v>
      </c>
      <c r="W19" s="11">
        <v>0.211726665496826</v>
      </c>
      <c r="X19">
        <v>0.443620443344116</v>
      </c>
      <c r="Y19">
        <v>0.443620443344116</v>
      </c>
      <c r="Z19">
        <v>0.5</v>
      </c>
      <c r="AA19">
        <v>1</v>
      </c>
      <c r="AB19">
        <v>0.666666666666667</v>
      </c>
      <c r="AC19">
        <v>0.8</v>
      </c>
      <c r="AD19">
        <v>0</v>
      </c>
      <c r="AE19">
        <v>0.5</v>
      </c>
    </row>
    <row r="20" spans="1:31">
      <c r="A20" s="5">
        <v>108</v>
      </c>
      <c r="B20">
        <v>16</v>
      </c>
      <c r="C20">
        <v>4</v>
      </c>
      <c r="D20">
        <v>10</v>
      </c>
      <c r="E20">
        <v>10</v>
      </c>
      <c r="F20">
        <v>9</v>
      </c>
      <c r="G20">
        <v>1</v>
      </c>
      <c r="H20">
        <v>7</v>
      </c>
      <c r="I20">
        <v>3</v>
      </c>
      <c r="J20">
        <v>0.8</v>
      </c>
      <c r="K20" s="4">
        <v>7.3200740814209</v>
      </c>
      <c r="L20" s="9">
        <v>2.23398208618164</v>
      </c>
      <c r="M20">
        <v>1.72373008728027</v>
      </c>
      <c r="N20">
        <v>5.56501007080078</v>
      </c>
      <c r="O20">
        <v>5</v>
      </c>
      <c r="P20">
        <v>5</v>
      </c>
      <c r="Q20">
        <v>14</v>
      </c>
      <c r="R20" s="15">
        <v>0.3571</v>
      </c>
      <c r="S20" s="15">
        <f t="shared" si="1"/>
        <v>0.5</v>
      </c>
      <c r="T20">
        <v>3.43692398071289</v>
      </c>
      <c r="U20">
        <v>3.13051795959473</v>
      </c>
      <c r="V20">
        <v>3.05516624450684</v>
      </c>
      <c r="W20" s="11">
        <v>0.0753517150878906</v>
      </c>
      <c r="X20">
        <v>0.381757736206055</v>
      </c>
      <c r="Y20">
        <v>0.381757736206055</v>
      </c>
      <c r="Z20">
        <v>0.5</v>
      </c>
      <c r="AA20">
        <v>0.9</v>
      </c>
      <c r="AB20">
        <v>0.642857142857143</v>
      </c>
      <c r="AC20">
        <v>0.75</v>
      </c>
      <c r="AD20">
        <v>0.1</v>
      </c>
      <c r="AE20">
        <v>0.4</v>
      </c>
    </row>
    <row r="21" spans="1:31">
      <c r="A21" s="5">
        <v>118</v>
      </c>
      <c r="B21">
        <v>13</v>
      </c>
      <c r="C21">
        <v>7</v>
      </c>
      <c r="D21">
        <v>10</v>
      </c>
      <c r="E21">
        <v>10</v>
      </c>
      <c r="F21">
        <v>9</v>
      </c>
      <c r="G21">
        <v>1</v>
      </c>
      <c r="H21">
        <v>4</v>
      </c>
      <c r="I21">
        <v>6</v>
      </c>
      <c r="J21">
        <v>0.65</v>
      </c>
      <c r="K21" s="4">
        <v>4.69274139404297</v>
      </c>
      <c r="L21" s="9">
        <v>2.24993515014648</v>
      </c>
      <c r="M21">
        <v>1.34408950805664</v>
      </c>
      <c r="N21">
        <v>4.5972785949707</v>
      </c>
      <c r="O21">
        <v>1</v>
      </c>
      <c r="P21">
        <v>1</v>
      </c>
      <c r="Q21">
        <v>6</v>
      </c>
      <c r="R21" s="15">
        <v>0.1667</v>
      </c>
      <c r="S21" s="15">
        <f t="shared" si="1"/>
        <v>0.1</v>
      </c>
      <c r="T21">
        <v>2.32436370849609</v>
      </c>
      <c r="U21">
        <v>2.08884620666504</v>
      </c>
      <c r="V21">
        <v>2.07621026039123</v>
      </c>
      <c r="W21" s="11">
        <v>0.0126359462738037</v>
      </c>
      <c r="X21">
        <v>0.248153448104858</v>
      </c>
      <c r="Y21">
        <v>0.248153448104858</v>
      </c>
      <c r="Z21">
        <v>0.1</v>
      </c>
      <c r="AA21">
        <v>0.5</v>
      </c>
      <c r="AB21">
        <v>0.833333333333333</v>
      </c>
      <c r="AC21">
        <v>0.625</v>
      </c>
      <c r="AD21">
        <v>0.5</v>
      </c>
      <c r="AE21">
        <v>0.4</v>
      </c>
    </row>
    <row r="22" spans="1:31">
      <c r="A22" s="5">
        <v>34</v>
      </c>
      <c r="B22">
        <v>18</v>
      </c>
      <c r="C22">
        <v>2</v>
      </c>
      <c r="D22">
        <v>10</v>
      </c>
      <c r="E22">
        <v>10</v>
      </c>
      <c r="F22">
        <v>10</v>
      </c>
      <c r="G22">
        <v>0</v>
      </c>
      <c r="H22">
        <v>8</v>
      </c>
      <c r="I22">
        <v>2</v>
      </c>
      <c r="J22">
        <v>0.9</v>
      </c>
      <c r="K22" s="4">
        <v>7.79927825927734</v>
      </c>
      <c r="L22" s="9">
        <v>2.2674560546875</v>
      </c>
      <c r="M22">
        <v>2.07476615905762</v>
      </c>
      <c r="N22">
        <v>5.95134353637695</v>
      </c>
      <c r="O22">
        <v>7</v>
      </c>
      <c r="P22">
        <v>7</v>
      </c>
      <c r="Q22">
        <v>17</v>
      </c>
      <c r="R22" s="15">
        <v>0.4118</v>
      </c>
      <c r="S22" s="15">
        <f t="shared" si="1"/>
        <v>0.7</v>
      </c>
      <c r="T22">
        <v>3.13784217834473</v>
      </c>
      <c r="U22">
        <v>2.9325258731842</v>
      </c>
      <c r="V22">
        <v>2.76069188117981</v>
      </c>
      <c r="W22" s="11">
        <v>0.171833992004395</v>
      </c>
      <c r="X22">
        <v>0.377150297164917</v>
      </c>
      <c r="Y22">
        <v>0.377150297164917</v>
      </c>
      <c r="Z22">
        <v>0.7</v>
      </c>
      <c r="AA22">
        <v>1</v>
      </c>
      <c r="AB22">
        <v>0.588235294117647</v>
      </c>
      <c r="AC22">
        <v>0.740740740740741</v>
      </c>
      <c r="AD22">
        <v>0</v>
      </c>
      <c r="AE22">
        <v>0.3</v>
      </c>
    </row>
    <row r="23" spans="1:31">
      <c r="A23" s="5">
        <v>238</v>
      </c>
      <c r="B23">
        <v>17</v>
      </c>
      <c r="C23">
        <v>3</v>
      </c>
      <c r="D23">
        <v>10</v>
      </c>
      <c r="E23">
        <v>10</v>
      </c>
      <c r="F23">
        <v>10</v>
      </c>
      <c r="G23">
        <v>0</v>
      </c>
      <c r="H23">
        <v>7</v>
      </c>
      <c r="I23">
        <v>3</v>
      </c>
      <c r="J23">
        <v>0.85</v>
      </c>
      <c r="K23" s="4">
        <v>7.12096786499023</v>
      </c>
      <c r="L23" s="9">
        <v>2.29454612731934</v>
      </c>
      <c r="M23">
        <v>1.68270111083984</v>
      </c>
      <c r="N23">
        <v>4.85541343688965</v>
      </c>
      <c r="O23">
        <v>6</v>
      </c>
      <c r="P23">
        <v>6</v>
      </c>
      <c r="Q23">
        <v>16</v>
      </c>
      <c r="R23" s="15">
        <v>0.375</v>
      </c>
      <c r="S23" s="15">
        <f t="shared" si="1"/>
        <v>0.6</v>
      </c>
      <c r="T23">
        <v>3.69624328613281</v>
      </c>
      <c r="U23">
        <v>3.40891075134277</v>
      </c>
      <c r="V23">
        <v>3.22098231315613</v>
      </c>
      <c r="W23" s="11">
        <v>0.187928438186646</v>
      </c>
      <c r="X23">
        <v>0.475260972976685</v>
      </c>
      <c r="Y23">
        <v>0.475260972976685</v>
      </c>
      <c r="Z23">
        <v>0.6</v>
      </c>
      <c r="AA23">
        <v>1</v>
      </c>
      <c r="AB23">
        <v>0.625</v>
      </c>
      <c r="AC23">
        <v>0.769230769230769</v>
      </c>
      <c r="AD23">
        <v>0</v>
      </c>
      <c r="AE23">
        <v>0.4</v>
      </c>
    </row>
    <row r="24" spans="1:31">
      <c r="A24" s="5">
        <v>84</v>
      </c>
      <c r="B24">
        <v>17</v>
      </c>
      <c r="C24">
        <v>3</v>
      </c>
      <c r="D24">
        <v>10</v>
      </c>
      <c r="E24">
        <v>10</v>
      </c>
      <c r="F24">
        <v>10</v>
      </c>
      <c r="G24">
        <v>0</v>
      </c>
      <c r="H24">
        <v>7</v>
      </c>
      <c r="I24">
        <v>3</v>
      </c>
      <c r="J24">
        <v>0.85</v>
      </c>
      <c r="K24" s="4">
        <v>7.79148483276367</v>
      </c>
      <c r="L24" s="9">
        <v>2.34443283081055</v>
      </c>
      <c r="M24">
        <v>1.53893280029297</v>
      </c>
      <c r="N24">
        <v>5.09651374816895</v>
      </c>
      <c r="O24">
        <v>3</v>
      </c>
      <c r="P24">
        <v>3</v>
      </c>
      <c r="Q24">
        <v>12</v>
      </c>
      <c r="R24" s="15">
        <v>0.25</v>
      </c>
      <c r="S24" s="15">
        <f t="shared" si="1"/>
        <v>0.3</v>
      </c>
      <c r="T24">
        <v>3.77038764953613</v>
      </c>
      <c r="U24">
        <v>3.48172307014465</v>
      </c>
      <c r="V24">
        <v>3.24515295028686</v>
      </c>
      <c r="W24" s="11">
        <v>0.236570119857788</v>
      </c>
      <c r="X24">
        <v>0.525234699249268</v>
      </c>
      <c r="Y24">
        <v>0.525234699249268</v>
      </c>
      <c r="Z24">
        <v>0.3</v>
      </c>
      <c r="AA24">
        <v>0.9</v>
      </c>
      <c r="AB24">
        <v>0.75</v>
      </c>
      <c r="AC24">
        <v>0.818181818181818</v>
      </c>
      <c r="AD24">
        <v>0.1</v>
      </c>
      <c r="AE24">
        <v>0.6</v>
      </c>
    </row>
    <row r="25" spans="1:31">
      <c r="A25" s="5">
        <v>125</v>
      </c>
      <c r="B25">
        <v>16</v>
      </c>
      <c r="C25">
        <v>4</v>
      </c>
      <c r="D25">
        <v>10</v>
      </c>
      <c r="E25">
        <v>10</v>
      </c>
      <c r="F25">
        <v>10</v>
      </c>
      <c r="G25">
        <v>0</v>
      </c>
      <c r="H25">
        <v>6</v>
      </c>
      <c r="I25">
        <v>4</v>
      </c>
      <c r="J25">
        <v>0.8</v>
      </c>
      <c r="K25" s="4">
        <v>6.40916633605957</v>
      </c>
      <c r="L25" s="9">
        <v>2.34681510925293</v>
      </c>
      <c r="M25">
        <v>1.4934196472168</v>
      </c>
      <c r="N25">
        <v>4.6370906829834</v>
      </c>
      <c r="O25">
        <v>4</v>
      </c>
      <c r="P25">
        <v>4</v>
      </c>
      <c r="Q25">
        <v>13</v>
      </c>
      <c r="R25" s="15">
        <v>0.3077</v>
      </c>
      <c r="S25" s="15">
        <f t="shared" si="1"/>
        <v>0.4</v>
      </c>
      <c r="T25">
        <v>3.30171394348144</v>
      </c>
      <c r="U25">
        <v>3.00785160064697</v>
      </c>
      <c r="V25">
        <v>2.85300207138061</v>
      </c>
      <c r="W25" s="11">
        <v>0.154849529266357</v>
      </c>
      <c r="X25">
        <v>0.44871187210083</v>
      </c>
      <c r="Y25">
        <v>0.44871187210083</v>
      </c>
      <c r="Z25">
        <v>0.4</v>
      </c>
      <c r="AA25">
        <v>0.9</v>
      </c>
      <c r="AB25">
        <v>0.692307692307692</v>
      </c>
      <c r="AC25">
        <v>0.782608695652174</v>
      </c>
      <c r="AD25">
        <v>0.1</v>
      </c>
      <c r="AE25">
        <v>0.5</v>
      </c>
    </row>
    <row r="26" s="4" customFormat="1" spans="11:31">
      <c r="K26" s="12" t="s">
        <v>29</v>
      </c>
      <c r="L26" s="9">
        <f>AVERAGE(L2:L25)</f>
        <v>1.72454738616943</v>
      </c>
      <c r="W26" s="11">
        <f t="shared" ref="W26:AE26" si="2">AVERAGE(W2:W25)</f>
        <v>0.132127732038498</v>
      </c>
      <c r="Z26" s="4">
        <f t="shared" si="2"/>
        <v>0.541666666666667</v>
      </c>
      <c r="AA26" s="4">
        <f t="shared" si="2"/>
        <v>0.904166666666666</v>
      </c>
      <c r="AB26" s="4">
        <f t="shared" si="2"/>
        <v>0.637295714225861</v>
      </c>
      <c r="AC26" s="4">
        <f t="shared" si="2"/>
        <v>0.739474923560068</v>
      </c>
      <c r="AD26" s="4">
        <f t="shared" si="2"/>
        <v>0.0958333333333333</v>
      </c>
      <c r="AE26" s="4">
        <f t="shared" si="2"/>
        <v>0.3625</v>
      </c>
    </row>
    <row r="27" s="4" customFormat="1" spans="11:31">
      <c r="K27" s="13" t="s">
        <v>30</v>
      </c>
      <c r="L27" s="9">
        <f>MAX(L2:L25)</f>
        <v>3.01742553710937</v>
      </c>
      <c r="W27" s="11">
        <f t="shared" ref="W27:AE27" si="3">MAX(W2:W25)</f>
        <v>0.260987758636475</v>
      </c>
      <c r="Z27" s="4">
        <f t="shared" si="3"/>
        <v>0.9</v>
      </c>
      <c r="AA27" s="4">
        <f t="shared" si="3"/>
        <v>1</v>
      </c>
      <c r="AB27" s="4">
        <f t="shared" si="3"/>
        <v>0.833333333333333</v>
      </c>
      <c r="AC27" s="4">
        <f t="shared" si="3"/>
        <v>0.833333333333333</v>
      </c>
      <c r="AD27" s="4">
        <f t="shared" si="3"/>
        <v>0.5</v>
      </c>
      <c r="AE27" s="4">
        <f t="shared" si="3"/>
        <v>0.6</v>
      </c>
    </row>
    <row r="28" s="4" customFormat="1" spans="12:31">
      <c r="L28" s="9">
        <f>MIN(L2:L25)</f>
        <v>0.573421478271484</v>
      </c>
      <c r="W28" s="11">
        <f t="shared" ref="W28:AE28" si="4">MIN(W2:W25)</f>
        <v>0.0126359462738037</v>
      </c>
      <c r="Z28" s="4">
        <f t="shared" si="4"/>
        <v>0.1</v>
      </c>
      <c r="AA28" s="4">
        <f t="shared" si="4"/>
        <v>0.5</v>
      </c>
      <c r="AB28" s="4">
        <f t="shared" si="4"/>
        <v>0.4375</v>
      </c>
      <c r="AC28" s="4">
        <f t="shared" si="4"/>
        <v>0.538461538461539</v>
      </c>
      <c r="AD28" s="4">
        <f t="shared" si="4"/>
        <v>0</v>
      </c>
      <c r="AE28" s="4">
        <f t="shared" si="4"/>
        <v>-0.2</v>
      </c>
    </row>
    <row r="29" spans="11:23">
      <c r="K29" s="4"/>
      <c r="L29" s="9"/>
      <c r="M29">
        <v>0.194</v>
      </c>
      <c r="W29" s="11"/>
    </row>
    <row r="30" spans="11:23">
      <c r="K30" s="4"/>
      <c r="L30" s="9"/>
      <c r="M30">
        <v>0.129</v>
      </c>
      <c r="W30" s="11"/>
    </row>
    <row r="31" spans="11:23">
      <c r="K31" s="4"/>
      <c r="L31" s="9"/>
      <c r="W31" s="11"/>
    </row>
    <row r="32" spans="11:23">
      <c r="K32" s="4" t="s">
        <v>31</v>
      </c>
      <c r="L32" s="4" t="s">
        <v>32</v>
      </c>
      <c r="N32" t="s">
        <v>98</v>
      </c>
      <c r="O32" t="s">
        <v>99</v>
      </c>
      <c r="W32" s="11"/>
    </row>
    <row r="33" spans="11:23">
      <c r="K33" s="4"/>
      <c r="L33" s="4"/>
      <c r="W33" s="11"/>
    </row>
    <row r="34" s="1" customFormat="1" spans="11:23">
      <c r="K34" s="14" t="s">
        <v>49</v>
      </c>
      <c r="L34" s="14">
        <f>COUNTIF(L2:L25,"&lt;0.507")-COUNTIF(L2:L25,"&lt;0.378")</f>
        <v>0</v>
      </c>
      <c r="W34" s="14"/>
    </row>
    <row r="35" s="1" customFormat="1" spans="11:23">
      <c r="K35" s="14" t="s">
        <v>50</v>
      </c>
      <c r="L35" s="14">
        <f>COUNTIF(L2:L25,"&lt;0.636")-COUNTIF(L2:L25,"&lt;0.507")</f>
        <v>1</v>
      </c>
      <c r="W35" s="14"/>
    </row>
    <row r="36" s="2" customFormat="1" spans="11:23">
      <c r="K36" s="10" t="s">
        <v>51</v>
      </c>
      <c r="L36" s="10">
        <f>COUNTIF(L2:L25,"&lt;0.765")-COUNTIF(L2:L25,"&lt;0.636")</f>
        <v>7</v>
      </c>
      <c r="W36" s="10"/>
    </row>
    <row r="37" s="1" customFormat="1" spans="11:23">
      <c r="K37" s="14" t="s">
        <v>52</v>
      </c>
      <c r="L37" s="14">
        <f>COUNTIF(L2:L25,"&lt;0.894")-COUNTIF(L2:L25,"&lt;0.765")</f>
        <v>0</v>
      </c>
      <c r="W37" s="14"/>
    </row>
    <row r="38" s="1" customFormat="1" spans="11:23">
      <c r="K38" s="14" t="s">
        <v>53</v>
      </c>
      <c r="L38" s="14">
        <f>COUNTIF(L2:L25,"&lt;1.023")-COUNTIF(L2:L25,"&lt;0.894")</f>
        <v>0</v>
      </c>
      <c r="W38" s="14"/>
    </row>
    <row r="39" s="1" customFormat="1" spans="11:23">
      <c r="K39" s="14" t="s">
        <v>54</v>
      </c>
      <c r="L39" s="14">
        <f>COUNTIF(L2:L25,"&lt;1.152")-COUNTIF(L2:L25,"&lt;1.023")</f>
        <v>0</v>
      </c>
      <c r="W39" s="14"/>
    </row>
    <row r="40" s="1" customFormat="1" spans="11:23">
      <c r="K40" s="14" t="s">
        <v>55</v>
      </c>
      <c r="L40" s="14">
        <f>COUNTIF(L2:L25,"&lt;1.281")-COUNTIF(L2:L25,"&lt;1.152")</f>
        <v>0</v>
      </c>
      <c r="W40" s="14"/>
    </row>
    <row r="41" s="1" customFormat="1" spans="11:23">
      <c r="K41" s="14" t="s">
        <v>56</v>
      </c>
      <c r="L41" s="14">
        <f>COUNTIF(L2:L25,"&lt;1.41")-COUNTIF(L2:L25,"&lt;1.281")</f>
        <v>0</v>
      </c>
      <c r="W41" s="14"/>
    </row>
    <row r="42" s="1" customFormat="1" spans="11:23">
      <c r="K42" s="14" t="s">
        <v>57</v>
      </c>
      <c r="L42" s="14">
        <f>COUNTIF(L2:L25,"&lt;1.539")-COUNTIF(L2:L25,"&lt;1.41")</f>
        <v>0</v>
      </c>
      <c r="M42" s="14">
        <v>2</v>
      </c>
      <c r="W42" s="14"/>
    </row>
    <row r="43" s="1" customFormat="1" spans="11:23">
      <c r="K43" s="14" t="s">
        <v>58</v>
      </c>
      <c r="L43" s="14">
        <f>COUNTIF(L2:L25,"&lt;1.668")-COUNTIF(L2:L25,"&lt;1.539")</f>
        <v>0</v>
      </c>
      <c r="M43" s="14">
        <v>3</v>
      </c>
      <c r="W43" s="14"/>
    </row>
    <row r="44" s="1" customFormat="1" spans="11:23">
      <c r="K44" s="14" t="s">
        <v>59</v>
      </c>
      <c r="L44" s="14">
        <f>COUNTIF(L2:L25,"&lt;1.797")-COUNTIF(L2:L25,"&lt;1.668")</f>
        <v>0</v>
      </c>
      <c r="M44" s="14">
        <v>4</v>
      </c>
      <c r="W44" s="14"/>
    </row>
    <row r="45" s="1" customFormat="1" spans="11:23">
      <c r="K45" s="14" t="s">
        <v>60</v>
      </c>
      <c r="L45" s="14">
        <f>COUNTIF(L2:L25,"&lt;1.926")-COUNTIF(L2:L25,"&lt;1.797")</f>
        <v>1</v>
      </c>
      <c r="M45" s="14">
        <v>7</v>
      </c>
      <c r="W45" s="14"/>
    </row>
    <row r="46" s="1" customFormat="1" spans="11:23">
      <c r="K46" s="14" t="s">
        <v>61</v>
      </c>
      <c r="L46" s="14">
        <f>COUNTIF(L2:L25,"&lt;2.055")-COUNTIF(L2:L25,"&lt;1.926")</f>
        <v>3</v>
      </c>
      <c r="M46" s="14">
        <v>8</v>
      </c>
      <c r="W46" s="14"/>
    </row>
    <row r="47" s="1" customFormat="1" spans="11:23">
      <c r="K47" s="14" t="s">
        <v>62</v>
      </c>
      <c r="L47" s="14">
        <f>COUNTIF(L2:L25,"&lt;2.184")-COUNTIF(L2:L25,"&lt;2.055")</f>
        <v>2</v>
      </c>
      <c r="M47" s="14">
        <v>7</v>
      </c>
      <c r="W47" s="14"/>
    </row>
    <row r="48" s="1" customFormat="1" spans="11:23">
      <c r="K48" s="14" t="s">
        <v>63</v>
      </c>
      <c r="L48" s="14">
        <f>COUNTIF(L2:L25,"&lt;2.313")-COUNTIF(L2:L25,"&lt;2.184")</f>
        <v>6</v>
      </c>
      <c r="M48" s="14">
        <v>4</v>
      </c>
      <c r="W48" s="14"/>
    </row>
    <row r="49" s="1" customFormat="1" spans="11:23">
      <c r="K49" s="14" t="s">
        <v>64</v>
      </c>
      <c r="L49" s="14">
        <f>COUNTIF(L2:L25,"&lt;2.442")-COUNTIF(L2:L25,"&lt;2.313")</f>
        <v>2</v>
      </c>
      <c r="M49" s="14">
        <v>3</v>
      </c>
      <c r="W49" s="14"/>
    </row>
    <row r="50" s="1" customFormat="1" spans="11:13">
      <c r="K50" s="14" t="s">
        <v>65</v>
      </c>
      <c r="L50" s="14">
        <f>COUNTIF(L2:L25,"&lt;2.571")-COUNTIF(L2:L25,"&lt;2.442")</f>
        <v>1</v>
      </c>
      <c r="M50" s="14">
        <v>2</v>
      </c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s="1" customFormat="1" spans="11:15">
      <c r="K52" s="14" t="s">
        <v>67</v>
      </c>
      <c r="L52" s="14">
        <f>COUNTIF(L2:L25,"&lt;2.829")-COUNTIF(L2:L25,"&lt;2.7")</f>
        <v>0</v>
      </c>
      <c r="N52" s="1">
        <v>0.378</v>
      </c>
      <c r="O52" s="1">
        <v>3.094</v>
      </c>
    </row>
    <row r="53" s="1" customFormat="1" spans="11:15">
      <c r="K53" s="14" t="s">
        <v>68</v>
      </c>
      <c r="L53" s="14">
        <f>COUNTIF(L2:L25,"&lt;2.958")-COUNTIF(L2:L25,"&lt;2.829")</f>
        <v>0</v>
      </c>
      <c r="N53" s="1">
        <v>21</v>
      </c>
      <c r="O53" s="1">
        <v>0.129</v>
      </c>
    </row>
    <row r="54" s="1" customFormat="1" spans="11:12">
      <c r="K54" s="14" t="s">
        <v>69</v>
      </c>
      <c r="L54" s="14">
        <f>COUNTIF(L2:L25,"&lt;3.087")-COUNTIF(L2:L25,"&lt;2.958")</f>
        <v>1</v>
      </c>
    </row>
    <row r="55" s="1" customFormat="1" spans="14:15">
      <c r="N55" s="1">
        <v>0.954</v>
      </c>
      <c r="O55" s="1">
        <v>0.133</v>
      </c>
    </row>
    <row r="56" s="1" customFormat="1" spans="14:15">
      <c r="N56" s="1">
        <v>1.355</v>
      </c>
      <c r="O56" s="1">
        <v>0.108</v>
      </c>
    </row>
    <row r="57" spans="14:15">
      <c r="N57" s="1">
        <v>1.72</v>
      </c>
      <c r="O57" s="1">
        <v>0.083</v>
      </c>
    </row>
  </sheetData>
  <pageMargins left="0.75" right="0.75" top="1" bottom="1" header="0.5" footer="0.5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5"/>
  <sheetViews>
    <sheetView topLeftCell="J40" workbookViewId="0">
      <selection activeCell="J1" sqref="$A1:$XFD59"/>
    </sheetView>
  </sheetViews>
  <sheetFormatPr defaultColWidth="8.88888888888889" defaultRowHeight="14.4"/>
  <cols>
    <col min="11" max="12" width="23" customWidth="1"/>
    <col min="13" max="14" width="12.8888888888889"/>
    <col min="20" max="22" width="12.8888888888889"/>
    <col min="23" max="23" width="21.3333333333333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138</v>
      </c>
      <c r="B2">
        <v>18</v>
      </c>
      <c r="C2">
        <v>2</v>
      </c>
      <c r="D2">
        <v>10</v>
      </c>
      <c r="E2">
        <v>10</v>
      </c>
      <c r="F2">
        <v>9</v>
      </c>
      <c r="G2">
        <v>1</v>
      </c>
      <c r="H2">
        <v>9</v>
      </c>
      <c r="I2">
        <v>1</v>
      </c>
      <c r="J2">
        <v>0.9</v>
      </c>
      <c r="K2" s="4">
        <v>9.2657299041748</v>
      </c>
      <c r="L2" s="9">
        <v>0.671237945556641</v>
      </c>
      <c r="M2">
        <v>0.846797943115234</v>
      </c>
      <c r="N2">
        <v>11.3050632476807</v>
      </c>
      <c r="O2">
        <v>9</v>
      </c>
      <c r="P2">
        <v>9</v>
      </c>
      <c r="Q2">
        <v>16</v>
      </c>
      <c r="R2" s="15">
        <v>0.5625</v>
      </c>
      <c r="S2" s="15">
        <f t="shared" ref="S2:S11" si="0">O2/E2</f>
        <v>0.9</v>
      </c>
      <c r="T2">
        <v>4.41386222839355</v>
      </c>
      <c r="U2">
        <v>3.87005400657654</v>
      </c>
      <c r="V2">
        <v>4.11690664291382</v>
      </c>
      <c r="W2" s="11">
        <v>0.24685263633728</v>
      </c>
      <c r="X2">
        <v>0.296955585479736</v>
      </c>
      <c r="Y2">
        <v>0.296955585479736</v>
      </c>
      <c r="Z2">
        <v>0.9</v>
      </c>
      <c r="AA2">
        <v>0.7</v>
      </c>
      <c r="AB2">
        <v>0.4375</v>
      </c>
      <c r="AC2">
        <v>0.538461538461539</v>
      </c>
      <c r="AD2">
        <v>0.3</v>
      </c>
      <c r="AE2">
        <v>-0.2</v>
      </c>
    </row>
    <row r="3" spans="1:31">
      <c r="A3" s="5">
        <v>16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10.8333683013916</v>
      </c>
      <c r="L3" s="9">
        <v>0.657564163208008</v>
      </c>
      <c r="M3">
        <v>0.505702972412109</v>
      </c>
      <c r="N3">
        <v>9.78784370422363</v>
      </c>
      <c r="O3">
        <v>7</v>
      </c>
      <c r="P3">
        <v>7</v>
      </c>
      <c r="Q3">
        <v>17</v>
      </c>
      <c r="R3" s="15">
        <v>0.4118</v>
      </c>
      <c r="S3" s="15">
        <f t="shared" si="0"/>
        <v>0.7</v>
      </c>
      <c r="T3">
        <v>4.57226943969727</v>
      </c>
      <c r="U3">
        <v>4.18453979492187</v>
      </c>
      <c r="V3">
        <v>4.08214998245239</v>
      </c>
      <c r="W3" s="11">
        <v>0.102389812469482</v>
      </c>
      <c r="X3">
        <v>0.490119457244873</v>
      </c>
      <c r="Y3">
        <v>0.490119457244873</v>
      </c>
      <c r="Z3">
        <v>0.7</v>
      </c>
      <c r="AA3">
        <v>1</v>
      </c>
      <c r="AB3">
        <v>0.588235294117647</v>
      </c>
      <c r="AC3">
        <v>0.740740740740741</v>
      </c>
      <c r="AD3">
        <v>0</v>
      </c>
      <c r="AE3">
        <v>0.3</v>
      </c>
    </row>
    <row r="4" s="1" customFormat="1" spans="1:31">
      <c r="A4" s="5">
        <v>155</v>
      </c>
      <c r="B4">
        <v>18</v>
      </c>
      <c r="C4">
        <v>2</v>
      </c>
      <c r="D4">
        <v>10</v>
      </c>
      <c r="E4">
        <v>10</v>
      </c>
      <c r="F4">
        <v>10</v>
      </c>
      <c r="G4">
        <v>0</v>
      </c>
      <c r="H4">
        <v>8</v>
      </c>
      <c r="I4">
        <v>2</v>
      </c>
      <c r="J4">
        <v>0.9</v>
      </c>
      <c r="K4" s="4">
        <v>6.76684951782227</v>
      </c>
      <c r="L4" s="9">
        <v>0.678230285644531</v>
      </c>
      <c r="M4">
        <v>0.774417877197266</v>
      </c>
      <c r="N4">
        <v>8.09170532226562</v>
      </c>
      <c r="O4">
        <v>8</v>
      </c>
      <c r="P4">
        <v>8</v>
      </c>
      <c r="Q4">
        <v>17</v>
      </c>
      <c r="R4" s="15">
        <v>0.4706</v>
      </c>
      <c r="S4" s="15">
        <f t="shared" si="0"/>
        <v>0.8</v>
      </c>
      <c r="T4">
        <v>3.89630317687988</v>
      </c>
      <c r="U4">
        <v>3.45246338844299</v>
      </c>
      <c r="V4">
        <v>3.55084538459778</v>
      </c>
      <c r="W4" s="11">
        <v>0.0983819961547852</v>
      </c>
      <c r="X4">
        <v>0.345457792282104</v>
      </c>
      <c r="Y4">
        <v>0.345457792282104</v>
      </c>
      <c r="Z4">
        <v>0.8</v>
      </c>
      <c r="AA4">
        <v>0.9</v>
      </c>
      <c r="AB4">
        <v>0.529411764705882</v>
      </c>
      <c r="AC4">
        <v>0.666666666666667</v>
      </c>
      <c r="AD4">
        <v>0.1</v>
      </c>
      <c r="AE4">
        <v>0.1</v>
      </c>
    </row>
    <row r="5" spans="1:31">
      <c r="A5" s="5">
        <v>69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10.0285949707031</v>
      </c>
      <c r="L5" s="9">
        <v>0.747514724731445</v>
      </c>
      <c r="M5">
        <v>0.625762939453125</v>
      </c>
      <c r="N5">
        <v>9.09481048583984</v>
      </c>
      <c r="O5">
        <v>6</v>
      </c>
      <c r="P5">
        <v>6</v>
      </c>
      <c r="Q5">
        <v>14</v>
      </c>
      <c r="R5" s="15">
        <v>0.4286</v>
      </c>
      <c r="S5" s="15">
        <f t="shared" si="0"/>
        <v>0.6</v>
      </c>
      <c r="T5">
        <v>3.83040618896484</v>
      </c>
      <c r="U5">
        <v>3.52026915550232</v>
      </c>
      <c r="V5">
        <v>3.42554235458374</v>
      </c>
      <c r="W5" s="11">
        <v>0.0947268009185791</v>
      </c>
      <c r="X5">
        <v>0.404863834381104</v>
      </c>
      <c r="Y5">
        <v>0.404863834381104</v>
      </c>
      <c r="Z5">
        <v>0.6</v>
      </c>
      <c r="AA5">
        <v>0.8</v>
      </c>
      <c r="AB5">
        <v>0.571428571428571</v>
      </c>
      <c r="AC5">
        <v>0.666666666666667</v>
      </c>
      <c r="AD5">
        <v>0.2</v>
      </c>
      <c r="AE5">
        <v>0.2</v>
      </c>
    </row>
    <row r="6" spans="1:31">
      <c r="A6" s="5">
        <v>180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10.7439308166504</v>
      </c>
      <c r="L6" s="9">
        <v>0.757331848144531</v>
      </c>
      <c r="M6">
        <v>0.634435653686523</v>
      </c>
      <c r="N6">
        <v>9.8673038482666</v>
      </c>
      <c r="O6">
        <v>7</v>
      </c>
      <c r="P6">
        <v>7</v>
      </c>
      <c r="Q6">
        <v>17</v>
      </c>
      <c r="R6" s="15">
        <v>0.4118</v>
      </c>
      <c r="S6" s="15">
        <f t="shared" si="0"/>
        <v>0.7</v>
      </c>
      <c r="T6">
        <v>4.50893974304199</v>
      </c>
      <c r="U6">
        <v>4.11934566497803</v>
      </c>
      <c r="V6">
        <v>4.03300619125366</v>
      </c>
      <c r="W6" s="11">
        <v>0.0863394737243652</v>
      </c>
      <c r="X6">
        <v>0.47593355178833</v>
      </c>
      <c r="Y6">
        <v>0.47593355178833</v>
      </c>
      <c r="Z6">
        <v>0.7</v>
      </c>
      <c r="AA6">
        <v>1</v>
      </c>
      <c r="AB6">
        <v>0.588235294117647</v>
      </c>
      <c r="AC6">
        <v>0.740740740740741</v>
      </c>
      <c r="AD6">
        <v>0</v>
      </c>
      <c r="AE6">
        <v>0.3</v>
      </c>
    </row>
    <row r="7" spans="1:31">
      <c r="A7" s="5">
        <v>128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9.73309898376465</v>
      </c>
      <c r="L7" s="9">
        <v>0.717172622680664</v>
      </c>
      <c r="M7">
        <v>0.580852508544922</v>
      </c>
      <c r="N7">
        <v>8.65452194213867</v>
      </c>
      <c r="O7">
        <v>6</v>
      </c>
      <c r="P7">
        <v>6</v>
      </c>
      <c r="Q7">
        <v>14</v>
      </c>
      <c r="R7" s="15">
        <v>0.4286</v>
      </c>
      <c r="S7" s="15">
        <f t="shared" si="0"/>
        <v>0.6</v>
      </c>
      <c r="T7">
        <v>4.21047019958496</v>
      </c>
      <c r="U7">
        <v>3.87132596969604</v>
      </c>
      <c r="V7">
        <v>3.78663492202759</v>
      </c>
      <c r="W7" s="11">
        <v>0.084691047668457</v>
      </c>
      <c r="X7">
        <v>0.423835277557373</v>
      </c>
      <c r="Y7">
        <v>0.423835277557373</v>
      </c>
      <c r="Z7">
        <v>0.6</v>
      </c>
      <c r="AA7">
        <v>0.8</v>
      </c>
      <c r="AB7">
        <v>0.571428571428571</v>
      </c>
      <c r="AC7">
        <v>0.666666666666667</v>
      </c>
      <c r="AD7">
        <v>0.2</v>
      </c>
      <c r="AE7">
        <v>0.2</v>
      </c>
    </row>
    <row r="8" s="2" customFormat="1" spans="1:31">
      <c r="A8" s="6">
        <v>49</v>
      </c>
      <c r="B8" s="2">
        <v>19</v>
      </c>
      <c r="C8" s="2">
        <v>1</v>
      </c>
      <c r="D8" s="2">
        <v>10</v>
      </c>
      <c r="E8" s="2">
        <v>10</v>
      </c>
      <c r="F8" s="2">
        <v>10</v>
      </c>
      <c r="G8" s="2">
        <v>0</v>
      </c>
      <c r="H8" s="2">
        <v>9</v>
      </c>
      <c r="I8" s="2">
        <v>1</v>
      </c>
      <c r="J8" s="2">
        <v>0.95</v>
      </c>
      <c r="K8" s="10">
        <v>10.185977935791</v>
      </c>
      <c r="L8" s="10">
        <v>0.695898056030273</v>
      </c>
      <c r="M8" s="2">
        <v>0.55952262878418</v>
      </c>
      <c r="N8" s="2">
        <v>9.18076133728027</v>
      </c>
      <c r="O8" s="2">
        <v>7</v>
      </c>
      <c r="P8" s="2">
        <v>7</v>
      </c>
      <c r="Q8" s="2">
        <v>17</v>
      </c>
      <c r="R8" s="16">
        <v>0.4118</v>
      </c>
      <c r="S8" s="16">
        <f t="shared" si="0"/>
        <v>0.7</v>
      </c>
      <c r="T8" s="2">
        <v>4.50112533569336</v>
      </c>
      <c r="U8" s="2">
        <v>4.1234827041626</v>
      </c>
      <c r="V8" s="2">
        <v>4.04776477813721</v>
      </c>
      <c r="W8" s="10">
        <v>0.0757179260253906</v>
      </c>
      <c r="X8" s="2">
        <v>0.453360557556152</v>
      </c>
      <c r="Y8" s="2">
        <v>0.453360557556152</v>
      </c>
      <c r="Z8" s="2">
        <v>0.7</v>
      </c>
      <c r="AA8" s="2">
        <v>1</v>
      </c>
      <c r="AB8" s="2">
        <v>0.588235294117647</v>
      </c>
      <c r="AC8" s="2">
        <v>0.740740740740741</v>
      </c>
      <c r="AD8" s="2">
        <v>0</v>
      </c>
      <c r="AE8" s="2">
        <v>0.3</v>
      </c>
    </row>
    <row r="9" s="3" customFormat="1" spans="1:31">
      <c r="A9" s="7">
        <v>0</v>
      </c>
      <c r="B9" s="3">
        <v>15</v>
      </c>
      <c r="C9" s="3">
        <v>5</v>
      </c>
      <c r="D9" s="3">
        <v>10</v>
      </c>
      <c r="E9" s="3">
        <v>10</v>
      </c>
      <c r="F9" s="3">
        <v>10</v>
      </c>
      <c r="G9" s="3">
        <v>0</v>
      </c>
      <c r="H9" s="3">
        <v>5</v>
      </c>
      <c r="I9" s="3">
        <v>5</v>
      </c>
      <c r="J9" s="3">
        <v>0.75</v>
      </c>
      <c r="K9" s="11">
        <v>5.3276195526123</v>
      </c>
      <c r="L9" s="11">
        <v>2.51959800720215</v>
      </c>
      <c r="M9" s="3">
        <v>2.0445671081543</v>
      </c>
      <c r="N9" s="3">
        <v>4.66598129272461</v>
      </c>
      <c r="O9" s="3">
        <v>5</v>
      </c>
      <c r="P9" s="3">
        <v>5</v>
      </c>
      <c r="Q9" s="3">
        <v>15</v>
      </c>
      <c r="R9" s="17">
        <v>0.3333</v>
      </c>
      <c r="S9" s="17">
        <f t="shared" si="0"/>
        <v>0.5</v>
      </c>
      <c r="T9" s="3">
        <v>2.39527320861816</v>
      </c>
      <c r="U9" s="3">
        <v>2.14884233474731</v>
      </c>
      <c r="V9" s="3">
        <v>2.07234907150269</v>
      </c>
      <c r="W9" s="11">
        <v>0.0764932632446289</v>
      </c>
      <c r="X9" s="3">
        <v>0.322924137115479</v>
      </c>
      <c r="Y9" s="3">
        <v>0.322924137115479</v>
      </c>
      <c r="Z9" s="3">
        <v>0.5</v>
      </c>
      <c r="AA9" s="3">
        <v>1</v>
      </c>
      <c r="AB9" s="3">
        <v>0.666666666666667</v>
      </c>
      <c r="AC9" s="3">
        <v>0.8</v>
      </c>
      <c r="AD9" s="3">
        <v>0</v>
      </c>
      <c r="AE9" s="3">
        <v>0.5</v>
      </c>
    </row>
    <row r="10" s="3" customFormat="1" spans="1:31">
      <c r="A10" s="7">
        <v>5</v>
      </c>
      <c r="B10" s="3">
        <v>18</v>
      </c>
      <c r="C10" s="3">
        <v>2</v>
      </c>
      <c r="D10" s="3">
        <v>10</v>
      </c>
      <c r="E10" s="3">
        <v>10</v>
      </c>
      <c r="F10" s="3">
        <v>10</v>
      </c>
      <c r="G10" s="3">
        <v>0</v>
      </c>
      <c r="H10" s="3">
        <v>8</v>
      </c>
      <c r="I10" s="3">
        <v>2</v>
      </c>
      <c r="J10" s="3">
        <v>0.9</v>
      </c>
      <c r="K10" s="11">
        <v>7.90730667114258</v>
      </c>
      <c r="L10" s="11">
        <v>1.90764045715332</v>
      </c>
      <c r="M10" s="3">
        <v>1.54693603515625</v>
      </c>
      <c r="N10" s="3">
        <v>5.696044921875</v>
      </c>
      <c r="O10" s="3">
        <v>6</v>
      </c>
      <c r="P10" s="3">
        <v>6</v>
      </c>
      <c r="Q10" s="3">
        <v>15</v>
      </c>
      <c r="R10" s="17">
        <v>0.4</v>
      </c>
      <c r="S10" s="17">
        <f t="shared" si="0"/>
        <v>0.6</v>
      </c>
      <c r="T10" s="3">
        <v>3.73896026611328</v>
      </c>
      <c r="U10" s="3">
        <v>3.47512936592102</v>
      </c>
      <c r="V10" s="3">
        <v>3.30228805541992</v>
      </c>
      <c r="W10" s="11">
        <v>0.172841310501099</v>
      </c>
      <c r="X10" s="3">
        <v>0.436672210693359</v>
      </c>
      <c r="Y10" s="3">
        <v>0.436672210693359</v>
      </c>
      <c r="Z10" s="3">
        <v>0.6</v>
      </c>
      <c r="AA10" s="3">
        <v>0.9</v>
      </c>
      <c r="AB10" s="3">
        <v>0.6</v>
      </c>
      <c r="AC10" s="3">
        <v>0.72</v>
      </c>
      <c r="AD10" s="3">
        <v>0.1</v>
      </c>
      <c r="AE10" s="3">
        <v>0.3</v>
      </c>
    </row>
    <row r="11" spans="1:31">
      <c r="A11" s="5">
        <v>114</v>
      </c>
      <c r="B11">
        <v>16</v>
      </c>
      <c r="C11">
        <v>4</v>
      </c>
      <c r="D11">
        <v>10</v>
      </c>
      <c r="E11">
        <v>10</v>
      </c>
      <c r="F11">
        <v>9</v>
      </c>
      <c r="G11">
        <v>1</v>
      </c>
      <c r="H11">
        <v>7</v>
      </c>
      <c r="I11">
        <v>3</v>
      </c>
      <c r="J11">
        <v>0.8</v>
      </c>
      <c r="K11" s="4">
        <v>8.22604179382324</v>
      </c>
      <c r="L11" s="9">
        <v>1.97331619262695</v>
      </c>
      <c r="M11">
        <v>1.27695655822754</v>
      </c>
      <c r="N11">
        <v>6.61124801635742</v>
      </c>
      <c r="O11">
        <v>5</v>
      </c>
      <c r="P11">
        <v>5</v>
      </c>
      <c r="Q11">
        <v>14</v>
      </c>
      <c r="R11" s="15">
        <v>0.3571</v>
      </c>
      <c r="S11" s="15">
        <f t="shared" si="0"/>
        <v>0.5</v>
      </c>
      <c r="T11">
        <v>3.45174598693848</v>
      </c>
      <c r="U11">
        <v>3.08734536170959</v>
      </c>
      <c r="V11">
        <v>3.05312347412109</v>
      </c>
      <c r="W11" s="11">
        <v>0.034221887588501</v>
      </c>
      <c r="X11">
        <v>0.398622512817383</v>
      </c>
      <c r="Y11">
        <v>0.398622512817383</v>
      </c>
      <c r="Z11">
        <v>0.5</v>
      </c>
      <c r="AA11">
        <v>0.9</v>
      </c>
      <c r="AB11">
        <v>0.642857142857143</v>
      </c>
      <c r="AC11">
        <v>0.75</v>
      </c>
      <c r="AD11">
        <v>0.1</v>
      </c>
      <c r="AE11">
        <v>0.4</v>
      </c>
    </row>
    <row r="12" spans="1:31">
      <c r="A12" s="5">
        <v>99</v>
      </c>
      <c r="B12">
        <v>17</v>
      </c>
      <c r="C12">
        <v>3</v>
      </c>
      <c r="D12">
        <v>10</v>
      </c>
      <c r="E12">
        <v>10</v>
      </c>
      <c r="F12">
        <v>10</v>
      </c>
      <c r="G12">
        <v>0</v>
      </c>
      <c r="H12">
        <v>7</v>
      </c>
      <c r="I12">
        <v>3</v>
      </c>
      <c r="J12">
        <v>0.85</v>
      </c>
      <c r="K12" s="4">
        <v>7.71062469482422</v>
      </c>
      <c r="L12" s="9">
        <v>2.03985214233398</v>
      </c>
      <c r="M12">
        <v>1.37749862670898</v>
      </c>
      <c r="N12">
        <v>5.89325523376465</v>
      </c>
      <c r="O12">
        <v>5</v>
      </c>
      <c r="P12">
        <v>5</v>
      </c>
      <c r="Q12">
        <v>14</v>
      </c>
      <c r="R12" s="15">
        <v>0.3571</v>
      </c>
      <c r="S12" s="15">
        <f t="shared" ref="S12:S23" si="1">O12/E12</f>
        <v>0.5</v>
      </c>
      <c r="T12">
        <v>3.28007507324219</v>
      </c>
      <c r="U12">
        <v>3.01269316673279</v>
      </c>
      <c r="V12">
        <v>2.85604023933411</v>
      </c>
      <c r="W12" s="11">
        <v>0.156652927398682</v>
      </c>
      <c r="X12">
        <v>0.424034833908081</v>
      </c>
      <c r="Y12">
        <v>0.424034833908081</v>
      </c>
      <c r="Z12">
        <v>0.5</v>
      </c>
      <c r="AA12">
        <v>0.9</v>
      </c>
      <c r="AB12">
        <v>0.642857142857143</v>
      </c>
      <c r="AC12">
        <v>0.75</v>
      </c>
      <c r="AD12">
        <v>0.1</v>
      </c>
      <c r="AE12">
        <v>0.4</v>
      </c>
    </row>
    <row r="13" s="3" customFormat="1" spans="1:31">
      <c r="A13" s="7">
        <v>36</v>
      </c>
      <c r="B13" s="3">
        <v>18</v>
      </c>
      <c r="C13" s="3">
        <v>2</v>
      </c>
      <c r="D13" s="3">
        <v>10</v>
      </c>
      <c r="E13" s="3">
        <v>10</v>
      </c>
      <c r="F13" s="3">
        <v>10</v>
      </c>
      <c r="G13" s="3">
        <v>0</v>
      </c>
      <c r="H13" s="3">
        <v>8</v>
      </c>
      <c r="I13" s="3">
        <v>2</v>
      </c>
      <c r="J13" s="3">
        <v>0.9</v>
      </c>
      <c r="K13" s="11">
        <v>7.38046836853027</v>
      </c>
      <c r="L13" s="11">
        <v>2.05478477478027</v>
      </c>
      <c r="M13" s="3">
        <v>1.67789459228516</v>
      </c>
      <c r="N13" s="3">
        <v>4.77267265319824</v>
      </c>
      <c r="O13" s="3">
        <v>4</v>
      </c>
      <c r="P13" s="3">
        <v>4</v>
      </c>
      <c r="Q13" s="3">
        <v>14</v>
      </c>
      <c r="R13" s="17">
        <v>0.2857</v>
      </c>
      <c r="S13" s="17">
        <f t="shared" si="1"/>
        <v>0.4</v>
      </c>
      <c r="T13" s="3">
        <v>3.65640830993652</v>
      </c>
      <c r="U13" s="3">
        <v>3.41129922866821</v>
      </c>
      <c r="V13" s="3">
        <v>3.20849680900574</v>
      </c>
      <c r="W13" s="11">
        <v>0.202802419662476</v>
      </c>
      <c r="X13" s="3">
        <v>0.447911500930786</v>
      </c>
      <c r="Y13" s="3">
        <v>0.447911500930786</v>
      </c>
      <c r="Z13" s="3">
        <v>0.4</v>
      </c>
      <c r="AA13" s="3">
        <v>1</v>
      </c>
      <c r="AB13" s="3">
        <v>0.714285714285714</v>
      </c>
      <c r="AC13" s="3">
        <v>0.833333333333333</v>
      </c>
      <c r="AD13" s="3">
        <v>0</v>
      </c>
      <c r="AE13" s="3">
        <v>0.6</v>
      </c>
    </row>
    <row r="14" spans="1:31">
      <c r="A14" s="5">
        <v>19</v>
      </c>
      <c r="B14">
        <v>16</v>
      </c>
      <c r="C14">
        <v>4</v>
      </c>
      <c r="D14">
        <v>10</v>
      </c>
      <c r="E14">
        <v>10</v>
      </c>
      <c r="F14">
        <v>8</v>
      </c>
      <c r="G14">
        <v>2</v>
      </c>
      <c r="H14">
        <v>8</v>
      </c>
      <c r="I14">
        <v>2</v>
      </c>
      <c r="J14">
        <v>0.8</v>
      </c>
      <c r="K14" s="4">
        <v>7.57284927368164</v>
      </c>
      <c r="L14" s="9">
        <v>2.06085205078125</v>
      </c>
      <c r="M14">
        <v>1.82548141479492</v>
      </c>
      <c r="N14">
        <v>5.71315765380859</v>
      </c>
      <c r="O14">
        <v>6</v>
      </c>
      <c r="P14">
        <v>6</v>
      </c>
      <c r="Q14">
        <v>14</v>
      </c>
      <c r="R14" s="15">
        <v>0.4286</v>
      </c>
      <c r="S14" s="15">
        <f t="shared" si="1"/>
        <v>0.6</v>
      </c>
      <c r="T14">
        <v>2.96800994873047</v>
      </c>
      <c r="U14">
        <v>2.70471739768982</v>
      </c>
      <c r="V14">
        <v>2.66504859924316</v>
      </c>
      <c r="W14" s="11">
        <v>0.0396687984466553</v>
      </c>
      <c r="X14">
        <v>0.302961349487305</v>
      </c>
      <c r="Y14">
        <v>0.302961349487305</v>
      </c>
      <c r="Z14">
        <v>0.6</v>
      </c>
      <c r="AA14">
        <v>0.8</v>
      </c>
      <c r="AB14">
        <v>0.571428571428571</v>
      </c>
      <c r="AC14">
        <v>0.666666666666667</v>
      </c>
      <c r="AD14">
        <v>0.2</v>
      </c>
      <c r="AE14">
        <v>0.2</v>
      </c>
    </row>
    <row r="15" s="3" customFormat="1" spans="1:31">
      <c r="A15" s="7">
        <v>165</v>
      </c>
      <c r="B15" s="3">
        <v>19</v>
      </c>
      <c r="C15" s="3">
        <v>1</v>
      </c>
      <c r="D15" s="3">
        <v>10</v>
      </c>
      <c r="E15" s="3">
        <v>10</v>
      </c>
      <c r="F15" s="3">
        <v>10</v>
      </c>
      <c r="G15" s="3">
        <v>0</v>
      </c>
      <c r="H15" s="3">
        <v>9</v>
      </c>
      <c r="I15" s="3">
        <v>1</v>
      </c>
      <c r="J15" s="3">
        <v>0.95</v>
      </c>
      <c r="K15" s="11">
        <v>11.2014617919922</v>
      </c>
      <c r="L15" s="11">
        <v>2.16875839233398</v>
      </c>
      <c r="M15" s="3">
        <v>1.97000312805176</v>
      </c>
      <c r="N15" s="3">
        <v>8.04880905151367</v>
      </c>
      <c r="O15" s="3">
        <v>4</v>
      </c>
      <c r="P15" s="3">
        <v>4</v>
      </c>
      <c r="Q15" s="3">
        <v>14</v>
      </c>
      <c r="R15" s="17">
        <v>0.2857</v>
      </c>
      <c r="S15" s="17">
        <f t="shared" si="1"/>
        <v>0.4</v>
      </c>
      <c r="T15" s="3">
        <v>4.02603912353516</v>
      </c>
      <c r="U15" s="3">
        <v>3.8017110824585</v>
      </c>
      <c r="V15" s="3">
        <v>3.54072332382202</v>
      </c>
      <c r="W15" s="11">
        <v>0.260987758636475</v>
      </c>
      <c r="X15" s="3">
        <v>0.485315799713135</v>
      </c>
      <c r="Y15" s="3">
        <v>0.485315799713135</v>
      </c>
      <c r="Z15" s="3">
        <v>0.4</v>
      </c>
      <c r="AA15" s="3">
        <v>1</v>
      </c>
      <c r="AB15" s="3">
        <v>0.714285714285714</v>
      </c>
      <c r="AC15" s="3">
        <v>0.833333333333333</v>
      </c>
      <c r="AD15" s="3">
        <v>0</v>
      </c>
      <c r="AE15" s="3">
        <v>0.6</v>
      </c>
    </row>
    <row r="16" spans="1:31">
      <c r="A16" s="5">
        <v>77</v>
      </c>
      <c r="B16">
        <v>17</v>
      </c>
      <c r="C16">
        <v>3</v>
      </c>
      <c r="D16">
        <v>10</v>
      </c>
      <c r="E16">
        <v>10</v>
      </c>
      <c r="F16">
        <v>10</v>
      </c>
      <c r="G16">
        <v>0</v>
      </c>
      <c r="H16">
        <v>7</v>
      </c>
      <c r="I16">
        <v>3</v>
      </c>
      <c r="J16">
        <v>0.85</v>
      </c>
      <c r="K16" s="4">
        <v>6.76483726501465</v>
      </c>
      <c r="L16" s="9">
        <v>2.19599914550781</v>
      </c>
      <c r="M16">
        <v>1.52364540100098</v>
      </c>
      <c r="N16">
        <v>4.28574180603027</v>
      </c>
      <c r="O16">
        <v>4</v>
      </c>
      <c r="P16">
        <v>4</v>
      </c>
      <c r="Q16">
        <v>14</v>
      </c>
      <c r="R16" s="15">
        <v>0.2857</v>
      </c>
      <c r="S16" s="15">
        <f t="shared" si="1"/>
        <v>0.4</v>
      </c>
      <c r="T16">
        <v>3.29983711242676</v>
      </c>
      <c r="U16">
        <v>3.0693199634552</v>
      </c>
      <c r="V16">
        <v>2.88389730453491</v>
      </c>
      <c r="W16" s="11">
        <v>0.185422658920288</v>
      </c>
      <c r="X16">
        <v>0.415939807891846</v>
      </c>
      <c r="Y16">
        <v>0.415939807891846</v>
      </c>
      <c r="Z16">
        <v>0.4</v>
      </c>
      <c r="AA16">
        <v>1</v>
      </c>
      <c r="AB16">
        <v>0.714285714285714</v>
      </c>
      <c r="AC16">
        <v>0.833333333333333</v>
      </c>
      <c r="AD16">
        <v>0</v>
      </c>
      <c r="AE16">
        <v>0.6</v>
      </c>
    </row>
    <row r="17" spans="1:31">
      <c r="A17" s="5">
        <v>211</v>
      </c>
      <c r="B17">
        <v>18</v>
      </c>
      <c r="C17">
        <v>2</v>
      </c>
      <c r="D17">
        <v>10</v>
      </c>
      <c r="E17">
        <v>10</v>
      </c>
      <c r="F17">
        <v>10</v>
      </c>
      <c r="G17">
        <v>0</v>
      </c>
      <c r="H17">
        <v>8</v>
      </c>
      <c r="I17">
        <v>2</v>
      </c>
      <c r="J17">
        <v>0.9</v>
      </c>
      <c r="K17" s="4">
        <v>7.68403053283691</v>
      </c>
      <c r="L17" s="9">
        <v>2.21537208557129</v>
      </c>
      <c r="M17">
        <v>1.90961265563965</v>
      </c>
      <c r="N17">
        <v>5.30702590942383</v>
      </c>
      <c r="O17">
        <v>5</v>
      </c>
      <c r="P17">
        <v>5</v>
      </c>
      <c r="Q17">
        <v>15</v>
      </c>
      <c r="R17" s="15">
        <v>0.3333</v>
      </c>
      <c r="S17" s="15">
        <f t="shared" si="1"/>
        <v>0.5</v>
      </c>
      <c r="T17">
        <v>3.52238845825195</v>
      </c>
      <c r="U17">
        <v>3.29049468040466</v>
      </c>
      <c r="V17">
        <v>3.07876801490784</v>
      </c>
      <c r="W17" s="11">
        <v>0.211726665496826</v>
      </c>
      <c r="X17">
        <v>0.443620443344116</v>
      </c>
      <c r="Y17">
        <v>0.443620443344116</v>
      </c>
      <c r="Z17">
        <v>0.5</v>
      </c>
      <c r="AA17">
        <v>1</v>
      </c>
      <c r="AB17">
        <v>0.666666666666667</v>
      </c>
      <c r="AC17">
        <v>0.8</v>
      </c>
      <c r="AD17">
        <v>0</v>
      </c>
      <c r="AE17">
        <v>0.5</v>
      </c>
    </row>
    <row r="18" spans="1:31">
      <c r="A18" s="5">
        <v>108</v>
      </c>
      <c r="B18">
        <v>16</v>
      </c>
      <c r="C18">
        <v>4</v>
      </c>
      <c r="D18">
        <v>10</v>
      </c>
      <c r="E18">
        <v>10</v>
      </c>
      <c r="F18">
        <v>9</v>
      </c>
      <c r="G18">
        <v>1</v>
      </c>
      <c r="H18">
        <v>7</v>
      </c>
      <c r="I18">
        <v>3</v>
      </c>
      <c r="J18">
        <v>0.8</v>
      </c>
      <c r="K18" s="4">
        <v>7.3200740814209</v>
      </c>
      <c r="L18" s="9">
        <v>2.23398208618164</v>
      </c>
      <c r="M18">
        <v>1.72373008728027</v>
      </c>
      <c r="N18">
        <v>5.56501007080078</v>
      </c>
      <c r="O18">
        <v>5</v>
      </c>
      <c r="P18">
        <v>5</v>
      </c>
      <c r="Q18">
        <v>14</v>
      </c>
      <c r="R18" s="15">
        <v>0.3571</v>
      </c>
      <c r="S18" s="15">
        <f t="shared" si="1"/>
        <v>0.5</v>
      </c>
      <c r="T18">
        <v>3.43692398071289</v>
      </c>
      <c r="U18">
        <v>3.13051795959473</v>
      </c>
      <c r="V18">
        <v>3.05516624450684</v>
      </c>
      <c r="W18" s="11">
        <v>0.0753517150878906</v>
      </c>
      <c r="X18">
        <v>0.381757736206055</v>
      </c>
      <c r="Y18">
        <v>0.381757736206055</v>
      </c>
      <c r="Z18">
        <v>0.5</v>
      </c>
      <c r="AA18">
        <v>0.9</v>
      </c>
      <c r="AB18">
        <v>0.642857142857143</v>
      </c>
      <c r="AC18">
        <v>0.75</v>
      </c>
      <c r="AD18">
        <v>0.1</v>
      </c>
      <c r="AE18">
        <v>0.4</v>
      </c>
    </row>
    <row r="19" spans="1:31">
      <c r="A19" s="5">
        <v>118</v>
      </c>
      <c r="B19">
        <v>13</v>
      </c>
      <c r="C19">
        <v>7</v>
      </c>
      <c r="D19">
        <v>10</v>
      </c>
      <c r="E19">
        <v>10</v>
      </c>
      <c r="F19">
        <v>9</v>
      </c>
      <c r="G19">
        <v>1</v>
      </c>
      <c r="H19">
        <v>4</v>
      </c>
      <c r="I19">
        <v>6</v>
      </c>
      <c r="J19">
        <v>0.65</v>
      </c>
      <c r="K19" s="4">
        <v>4.69274139404297</v>
      </c>
      <c r="L19" s="9">
        <v>2.24993515014648</v>
      </c>
      <c r="M19">
        <v>1.34408950805664</v>
      </c>
      <c r="N19">
        <v>4.5972785949707</v>
      </c>
      <c r="O19">
        <v>1</v>
      </c>
      <c r="P19">
        <v>1</v>
      </c>
      <c r="Q19">
        <v>6</v>
      </c>
      <c r="R19" s="15">
        <v>0.1667</v>
      </c>
      <c r="S19" s="15">
        <f t="shared" si="1"/>
        <v>0.1</v>
      </c>
      <c r="T19">
        <v>2.32436370849609</v>
      </c>
      <c r="U19">
        <v>2.08884620666504</v>
      </c>
      <c r="V19">
        <v>2.07621026039123</v>
      </c>
      <c r="W19" s="11">
        <v>0.0126359462738037</v>
      </c>
      <c r="X19">
        <v>0.248153448104858</v>
      </c>
      <c r="Y19">
        <v>0.248153448104858</v>
      </c>
      <c r="Z19">
        <v>0.1</v>
      </c>
      <c r="AA19">
        <v>0.5</v>
      </c>
      <c r="AB19">
        <v>0.833333333333333</v>
      </c>
      <c r="AC19">
        <v>0.625</v>
      </c>
      <c r="AD19">
        <v>0.5</v>
      </c>
      <c r="AE19">
        <v>0.4</v>
      </c>
    </row>
    <row r="20" spans="1:31">
      <c r="A20" s="5">
        <v>34</v>
      </c>
      <c r="B20">
        <v>18</v>
      </c>
      <c r="C20">
        <v>2</v>
      </c>
      <c r="D20">
        <v>10</v>
      </c>
      <c r="E20">
        <v>10</v>
      </c>
      <c r="F20">
        <v>10</v>
      </c>
      <c r="G20">
        <v>0</v>
      </c>
      <c r="H20">
        <v>8</v>
      </c>
      <c r="I20">
        <v>2</v>
      </c>
      <c r="J20">
        <v>0.9</v>
      </c>
      <c r="K20" s="4">
        <v>7.79927825927734</v>
      </c>
      <c r="L20" s="9">
        <v>2.2674560546875</v>
      </c>
      <c r="M20">
        <v>2.07476615905762</v>
      </c>
      <c r="N20">
        <v>5.95134353637695</v>
      </c>
      <c r="O20">
        <v>7</v>
      </c>
      <c r="P20">
        <v>7</v>
      </c>
      <c r="Q20">
        <v>17</v>
      </c>
      <c r="R20" s="15">
        <v>0.4118</v>
      </c>
      <c r="S20" s="15">
        <f t="shared" si="1"/>
        <v>0.7</v>
      </c>
      <c r="T20">
        <v>3.13784217834473</v>
      </c>
      <c r="U20">
        <v>2.9325258731842</v>
      </c>
      <c r="V20">
        <v>2.76069188117981</v>
      </c>
      <c r="W20" s="11">
        <v>0.171833992004395</v>
      </c>
      <c r="X20">
        <v>0.377150297164917</v>
      </c>
      <c r="Y20">
        <v>0.377150297164917</v>
      </c>
      <c r="Z20">
        <v>0.7</v>
      </c>
      <c r="AA20">
        <v>1</v>
      </c>
      <c r="AB20">
        <v>0.588235294117647</v>
      </c>
      <c r="AC20">
        <v>0.740740740740741</v>
      </c>
      <c r="AD20">
        <v>0</v>
      </c>
      <c r="AE20">
        <v>0.3</v>
      </c>
    </row>
    <row r="21" spans="1:31">
      <c r="A21" s="5">
        <v>238</v>
      </c>
      <c r="B21">
        <v>17</v>
      </c>
      <c r="C21">
        <v>3</v>
      </c>
      <c r="D21">
        <v>10</v>
      </c>
      <c r="E21">
        <v>10</v>
      </c>
      <c r="F21">
        <v>10</v>
      </c>
      <c r="G21">
        <v>0</v>
      </c>
      <c r="H21">
        <v>7</v>
      </c>
      <c r="I21">
        <v>3</v>
      </c>
      <c r="J21">
        <v>0.85</v>
      </c>
      <c r="K21" s="4">
        <v>7.12096786499023</v>
      </c>
      <c r="L21" s="9">
        <v>2.29454612731934</v>
      </c>
      <c r="M21">
        <v>1.68270111083984</v>
      </c>
      <c r="N21">
        <v>4.85541343688965</v>
      </c>
      <c r="O21">
        <v>6</v>
      </c>
      <c r="P21">
        <v>6</v>
      </c>
      <c r="Q21">
        <v>16</v>
      </c>
      <c r="R21" s="15">
        <v>0.375</v>
      </c>
      <c r="S21" s="15">
        <f t="shared" si="1"/>
        <v>0.6</v>
      </c>
      <c r="T21">
        <v>3.69624328613281</v>
      </c>
      <c r="U21">
        <v>3.40891075134277</v>
      </c>
      <c r="V21">
        <v>3.22098231315613</v>
      </c>
      <c r="W21" s="11">
        <v>0.187928438186646</v>
      </c>
      <c r="X21">
        <v>0.475260972976685</v>
      </c>
      <c r="Y21">
        <v>0.475260972976685</v>
      </c>
      <c r="Z21">
        <v>0.6</v>
      </c>
      <c r="AA21">
        <v>1</v>
      </c>
      <c r="AB21">
        <v>0.625</v>
      </c>
      <c r="AC21">
        <v>0.769230769230769</v>
      </c>
      <c r="AD21">
        <v>0</v>
      </c>
      <c r="AE21">
        <v>0.4</v>
      </c>
    </row>
    <row r="22" spans="1:31">
      <c r="A22" s="5">
        <v>84</v>
      </c>
      <c r="B22">
        <v>17</v>
      </c>
      <c r="C22">
        <v>3</v>
      </c>
      <c r="D22">
        <v>10</v>
      </c>
      <c r="E22">
        <v>10</v>
      </c>
      <c r="F22">
        <v>10</v>
      </c>
      <c r="G22">
        <v>0</v>
      </c>
      <c r="H22">
        <v>7</v>
      </c>
      <c r="I22">
        <v>3</v>
      </c>
      <c r="J22">
        <v>0.85</v>
      </c>
      <c r="K22" s="4">
        <v>7.79148483276367</v>
      </c>
      <c r="L22" s="9">
        <v>2.34443283081055</v>
      </c>
      <c r="M22">
        <v>1.53893280029297</v>
      </c>
      <c r="N22">
        <v>5.09651374816895</v>
      </c>
      <c r="O22">
        <v>3</v>
      </c>
      <c r="P22">
        <v>3</v>
      </c>
      <c r="Q22">
        <v>12</v>
      </c>
      <c r="R22" s="15">
        <v>0.25</v>
      </c>
      <c r="S22" s="15">
        <f t="shared" si="1"/>
        <v>0.3</v>
      </c>
      <c r="T22">
        <v>3.77038764953613</v>
      </c>
      <c r="U22">
        <v>3.48172307014465</v>
      </c>
      <c r="V22">
        <v>3.24515295028686</v>
      </c>
      <c r="W22" s="11">
        <v>0.236570119857788</v>
      </c>
      <c r="X22">
        <v>0.525234699249268</v>
      </c>
      <c r="Y22">
        <v>0.525234699249268</v>
      </c>
      <c r="Z22">
        <v>0.3</v>
      </c>
      <c r="AA22">
        <v>0.9</v>
      </c>
      <c r="AB22">
        <v>0.75</v>
      </c>
      <c r="AC22">
        <v>0.818181818181818</v>
      </c>
      <c r="AD22">
        <v>0.1</v>
      </c>
      <c r="AE22">
        <v>0.6</v>
      </c>
    </row>
    <row r="23" spans="1:31">
      <c r="A23" s="5">
        <v>125</v>
      </c>
      <c r="B23">
        <v>16</v>
      </c>
      <c r="C23">
        <v>4</v>
      </c>
      <c r="D23">
        <v>10</v>
      </c>
      <c r="E23">
        <v>10</v>
      </c>
      <c r="F23">
        <v>10</v>
      </c>
      <c r="G23">
        <v>0</v>
      </c>
      <c r="H23">
        <v>6</v>
      </c>
      <c r="I23">
        <v>4</v>
      </c>
      <c r="J23">
        <v>0.8</v>
      </c>
      <c r="K23" s="4">
        <v>6.40916633605957</v>
      </c>
      <c r="L23" s="9">
        <v>2.34681510925293</v>
      </c>
      <c r="M23">
        <v>1.4934196472168</v>
      </c>
      <c r="N23">
        <v>4.6370906829834</v>
      </c>
      <c r="O23">
        <v>4</v>
      </c>
      <c r="P23">
        <v>4</v>
      </c>
      <c r="Q23">
        <v>13</v>
      </c>
      <c r="R23" s="15">
        <v>0.3077</v>
      </c>
      <c r="S23" s="15">
        <f t="shared" si="1"/>
        <v>0.4</v>
      </c>
      <c r="T23">
        <v>3.30171394348144</v>
      </c>
      <c r="U23">
        <v>3.00785160064697</v>
      </c>
      <c r="V23">
        <v>2.85300207138061</v>
      </c>
      <c r="W23" s="11">
        <v>0.154849529266357</v>
      </c>
      <c r="X23">
        <v>0.44871187210083</v>
      </c>
      <c r="Y23">
        <v>0.44871187210083</v>
      </c>
      <c r="Z23">
        <v>0.4</v>
      </c>
      <c r="AA23">
        <v>0.9</v>
      </c>
      <c r="AB23">
        <v>0.692307692307692</v>
      </c>
      <c r="AC23">
        <v>0.782608695652174</v>
      </c>
      <c r="AD23">
        <v>0.1</v>
      </c>
      <c r="AE23">
        <v>0.5</v>
      </c>
    </row>
    <row r="24" s="4" customFormat="1" spans="11:31">
      <c r="K24" s="12" t="s">
        <v>29</v>
      </c>
      <c r="L24" s="9">
        <f>AVERAGE(L2:L23)</f>
        <v>1.7181041023948</v>
      </c>
      <c r="W24" s="11">
        <f t="shared" ref="W24:AE24" si="2">AVERAGE(W2:W23)</f>
        <v>0.134958505630493</v>
      </c>
      <c r="Z24" s="4">
        <f t="shared" si="2"/>
        <v>0.545454545454545</v>
      </c>
      <c r="AA24" s="4">
        <f t="shared" si="2"/>
        <v>0.904545454545454</v>
      </c>
      <c r="AB24" s="4">
        <f t="shared" si="2"/>
        <v>0.633615526630232</v>
      </c>
      <c r="AC24" s="4">
        <f t="shared" si="2"/>
        <v>0.737868747779815</v>
      </c>
      <c r="AD24" s="4">
        <f t="shared" si="2"/>
        <v>0.0954545454545455</v>
      </c>
      <c r="AE24" s="4">
        <f t="shared" si="2"/>
        <v>0.359090909090909</v>
      </c>
    </row>
    <row r="25" s="4" customFormat="1" spans="11:31">
      <c r="K25" s="13" t="s">
        <v>30</v>
      </c>
      <c r="L25" s="9">
        <f>MAX(L2:L23)</f>
        <v>2.51959800720215</v>
      </c>
      <c r="W25" s="11">
        <f t="shared" ref="W25:AE25" si="3">MAX(W2:W23)</f>
        <v>0.260987758636475</v>
      </c>
      <c r="Z25" s="4">
        <f t="shared" si="3"/>
        <v>0.9</v>
      </c>
      <c r="AA25" s="4">
        <f t="shared" si="3"/>
        <v>1</v>
      </c>
      <c r="AB25" s="4">
        <f t="shared" si="3"/>
        <v>0.833333333333333</v>
      </c>
      <c r="AC25" s="4">
        <f t="shared" si="3"/>
        <v>0.833333333333333</v>
      </c>
      <c r="AD25" s="4">
        <f t="shared" si="3"/>
        <v>0.5</v>
      </c>
      <c r="AE25" s="4">
        <f t="shared" si="3"/>
        <v>0.6</v>
      </c>
    </row>
    <row r="26" s="4" customFormat="1" spans="12:31">
      <c r="L26" s="9">
        <f>MIN(L2:L23)</f>
        <v>0.657564163208008</v>
      </c>
      <c r="W26" s="11">
        <f t="shared" ref="W26:AE26" si="4">MIN(W2:W23)</f>
        <v>0.0126359462738037</v>
      </c>
      <c r="Z26" s="4">
        <f t="shared" si="4"/>
        <v>0.1</v>
      </c>
      <c r="AA26" s="4">
        <f t="shared" si="4"/>
        <v>0.5</v>
      </c>
      <c r="AB26" s="4">
        <f t="shared" si="4"/>
        <v>0.4375</v>
      </c>
      <c r="AC26" s="4">
        <f t="shared" si="4"/>
        <v>0.538461538461539</v>
      </c>
      <c r="AD26" s="4">
        <f t="shared" si="4"/>
        <v>0</v>
      </c>
      <c r="AE26" s="4">
        <f t="shared" si="4"/>
        <v>-0.2</v>
      </c>
    </row>
    <row r="27" spans="11:23">
      <c r="K27" s="4"/>
      <c r="L27" s="9"/>
      <c r="M27">
        <v>0.194</v>
      </c>
      <c r="W27" s="11"/>
    </row>
    <row r="28" spans="11:23">
      <c r="K28" s="4"/>
      <c r="L28" s="9"/>
      <c r="M28">
        <v>0.129</v>
      </c>
      <c r="W28" s="11"/>
    </row>
    <row r="29" spans="11:23">
      <c r="K29" s="4"/>
      <c r="L29" s="9"/>
      <c r="W29" s="11"/>
    </row>
    <row r="30" spans="11:23">
      <c r="K30" s="4" t="s">
        <v>31</v>
      </c>
      <c r="L30" s="4" t="s">
        <v>32</v>
      </c>
      <c r="N30" t="s">
        <v>98</v>
      </c>
      <c r="O30" t="s">
        <v>99</v>
      </c>
      <c r="W30" s="11"/>
    </row>
    <row r="31" spans="11:23">
      <c r="K31" s="4"/>
      <c r="L31" s="4"/>
      <c r="W31" s="11"/>
    </row>
    <row r="32" s="1" customFormat="1" spans="11:23">
      <c r="K32" s="14" t="s">
        <v>49</v>
      </c>
      <c r="L32" s="14">
        <f>COUNTIF(L2:L23,"&lt;0.507")-COUNTIF(L2:L23,"&lt;0.378")</f>
        <v>0</v>
      </c>
      <c r="W32" s="14"/>
    </row>
    <row r="33" s="1" customFormat="1" spans="11:23">
      <c r="K33" s="14" t="s">
        <v>50</v>
      </c>
      <c r="L33" s="14">
        <f>COUNTIF(L2:L23,"&lt;0.636")-COUNTIF(L2:L23,"&lt;0.507")</f>
        <v>0</v>
      </c>
      <c r="W33" s="14"/>
    </row>
    <row r="34" s="2" customFormat="1" spans="11:23">
      <c r="K34" s="10" t="s">
        <v>51</v>
      </c>
      <c r="L34" s="10">
        <f>COUNTIF(L2:L23,"&lt;0.765")-COUNTIF(L2:L23,"&lt;0.636")</f>
        <v>7</v>
      </c>
      <c r="W34" s="10"/>
    </row>
    <row r="35" s="1" customFormat="1" spans="11:23">
      <c r="K35" s="14" t="s">
        <v>52</v>
      </c>
      <c r="L35" s="14">
        <f>COUNTIF(L2:L23,"&lt;0.894")-COUNTIF(L2:L23,"&lt;0.765")</f>
        <v>0</v>
      </c>
      <c r="W35" s="14"/>
    </row>
    <row r="36" s="1" customFormat="1" spans="11:23">
      <c r="K36" s="14" t="s">
        <v>53</v>
      </c>
      <c r="L36" s="14">
        <f>COUNTIF(L2:L23,"&lt;1.023")-COUNTIF(L2:L23,"&lt;0.894")</f>
        <v>0</v>
      </c>
      <c r="W36" s="14"/>
    </row>
    <row r="37" s="1" customFormat="1" spans="11:23">
      <c r="K37" s="14" t="s">
        <v>54</v>
      </c>
      <c r="L37" s="14">
        <f>COUNTIF(L2:L23,"&lt;1.152")-COUNTIF(L2:L23,"&lt;1.023")</f>
        <v>0</v>
      </c>
      <c r="W37" s="14"/>
    </row>
    <row r="38" s="1" customFormat="1" spans="11:23">
      <c r="K38" s="14" t="s">
        <v>55</v>
      </c>
      <c r="L38" s="14">
        <f>COUNTIF(L2:L23,"&lt;1.281")-COUNTIF(L2:L23,"&lt;1.152")</f>
        <v>0</v>
      </c>
      <c r="W38" s="14"/>
    </row>
    <row r="39" s="1" customFormat="1" spans="11:23">
      <c r="K39" s="14" t="s">
        <v>56</v>
      </c>
      <c r="L39" s="14">
        <f>COUNTIF(L2:L23,"&lt;1.41")-COUNTIF(L2:L23,"&lt;1.281")</f>
        <v>0</v>
      </c>
      <c r="W39" s="14"/>
    </row>
    <row r="40" s="1" customFormat="1" spans="11:23">
      <c r="K40" s="14" t="s">
        <v>57</v>
      </c>
      <c r="L40" s="14">
        <f>COUNTIF(L2:L23,"&lt;1.539")-COUNTIF(L2:L23,"&lt;1.41")</f>
        <v>0</v>
      </c>
      <c r="M40" s="14">
        <v>2</v>
      </c>
      <c r="W40" s="14"/>
    </row>
    <row r="41" s="1" customFormat="1" spans="11:23">
      <c r="K41" s="14" t="s">
        <v>58</v>
      </c>
      <c r="L41" s="14">
        <f>COUNTIF(L2:L23,"&lt;1.668")-COUNTIF(L2:L23,"&lt;1.539")</f>
        <v>0</v>
      </c>
      <c r="M41" s="14">
        <v>3</v>
      </c>
      <c r="W41" s="14"/>
    </row>
    <row r="42" s="1" customFormat="1" spans="11:23">
      <c r="K42" s="14" t="s">
        <v>59</v>
      </c>
      <c r="L42" s="14">
        <f>COUNTIF(L2:L23,"&lt;1.797")-COUNTIF(L2:L23,"&lt;1.668")</f>
        <v>0</v>
      </c>
      <c r="M42" s="14">
        <v>4</v>
      </c>
      <c r="W42" s="14"/>
    </row>
    <row r="43" s="1" customFormat="1" spans="11:23">
      <c r="K43" s="14" t="s">
        <v>60</v>
      </c>
      <c r="L43" s="14">
        <f>COUNTIF(L2:L23,"&lt;1.926")-COUNTIF(L2:L23,"&lt;1.797")</f>
        <v>1</v>
      </c>
      <c r="M43" s="14">
        <v>7</v>
      </c>
      <c r="W43" s="14"/>
    </row>
    <row r="44" s="1" customFormat="1" spans="11:23">
      <c r="K44" s="14" t="s">
        <v>61</v>
      </c>
      <c r="L44" s="14">
        <f>COUNTIF(L2:L23,"&lt;2.055")-COUNTIF(L2:L23,"&lt;1.926")</f>
        <v>3</v>
      </c>
      <c r="M44" s="14">
        <v>8</v>
      </c>
      <c r="W44" s="14"/>
    </row>
    <row r="45" s="1" customFormat="1" spans="11:23">
      <c r="K45" s="14" t="s">
        <v>62</v>
      </c>
      <c r="L45" s="14">
        <f>COUNTIF(L2:L23,"&lt;2.184")-COUNTIF(L2:L23,"&lt;2.055")</f>
        <v>2</v>
      </c>
      <c r="M45" s="14">
        <v>7</v>
      </c>
      <c r="W45" s="14"/>
    </row>
    <row r="46" s="1" customFormat="1" spans="11:23">
      <c r="K46" s="14" t="s">
        <v>63</v>
      </c>
      <c r="L46" s="14">
        <f>COUNTIF(L2:L23,"&lt;2.313")-COUNTIF(L2:L23,"&lt;2.184")</f>
        <v>6</v>
      </c>
      <c r="M46" s="14">
        <v>4</v>
      </c>
      <c r="W46" s="14"/>
    </row>
    <row r="47" s="1" customFormat="1" spans="11:23">
      <c r="K47" s="14" t="s">
        <v>64</v>
      </c>
      <c r="L47" s="14">
        <f>COUNTIF(L2:L23,"&lt;2.442")-COUNTIF(L2:L23,"&lt;2.313")</f>
        <v>2</v>
      </c>
      <c r="M47" s="14">
        <v>3</v>
      </c>
      <c r="W47" s="14"/>
    </row>
    <row r="48" s="1" customFormat="1" spans="11:13">
      <c r="K48" s="14" t="s">
        <v>65</v>
      </c>
      <c r="L48" s="14">
        <f>COUNTIF(L2:L23,"&lt;2.571")-COUNTIF(L2:L23,"&lt;2.442")</f>
        <v>1</v>
      </c>
      <c r="M48" s="14">
        <v>2</v>
      </c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s="1" customFormat="1" spans="11:15">
      <c r="K50" s="14" t="s">
        <v>67</v>
      </c>
      <c r="L50" s="14">
        <f>COUNTIF(L2:L23,"&lt;2.829")-COUNTIF(L2:L23,"&lt;2.7")</f>
        <v>0</v>
      </c>
      <c r="N50" s="1">
        <v>0.378</v>
      </c>
      <c r="O50" s="1">
        <v>3.094</v>
      </c>
    </row>
    <row r="51" s="1" customFormat="1" spans="11:15">
      <c r="K51" s="14" t="s">
        <v>68</v>
      </c>
      <c r="L51" s="14">
        <f>COUNTIF(L2:L23,"&lt;2.958")-COUNTIF(L2:L23,"&lt;2.829")</f>
        <v>0</v>
      </c>
      <c r="N51" s="1">
        <v>21</v>
      </c>
      <c r="O51" s="1">
        <v>0.129</v>
      </c>
    </row>
    <row r="52" s="1" customFormat="1" spans="11:12">
      <c r="K52" s="14" t="s">
        <v>69</v>
      </c>
      <c r="L52" s="14">
        <f>COUNTIF(L2:L23,"&lt;3.087")-COUNTIF(L2:L23,"&lt;2.958")</f>
        <v>0</v>
      </c>
    </row>
    <row r="53" s="1" customFormat="1" spans="14:15">
      <c r="N53" s="1">
        <v>0.954</v>
      </c>
      <c r="O53" s="1">
        <v>0.133</v>
      </c>
    </row>
    <row r="54" s="1" customFormat="1" spans="14:15">
      <c r="N54" s="1">
        <v>1.355</v>
      </c>
      <c r="O54" s="1">
        <v>0.108</v>
      </c>
    </row>
    <row r="55" spans="14:15">
      <c r="N55" s="1">
        <v>1.72</v>
      </c>
      <c r="O55" s="1">
        <v>0.083</v>
      </c>
    </row>
  </sheetData>
  <pageMargins left="0.75" right="0.75" top="1" bottom="1" header="0.5" footer="0.5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4"/>
  <sheetViews>
    <sheetView topLeftCell="J1" workbookViewId="0">
      <selection activeCell="J10" sqref="$A10:$XFD10"/>
    </sheetView>
  </sheetViews>
  <sheetFormatPr defaultColWidth="8.88888888888889" defaultRowHeight="14.4"/>
  <cols>
    <col min="11" max="12" width="21.8888888888889" customWidth="1"/>
    <col min="13" max="14" width="12.8888888888889"/>
    <col min="20" max="22" width="12.8888888888889"/>
    <col min="23" max="23" width="19.7777777777778" customWidth="1"/>
    <col min="24" max="25" width="12.8888888888889"/>
    <col min="28" max="28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138</v>
      </c>
      <c r="B2">
        <v>18</v>
      </c>
      <c r="C2">
        <v>2</v>
      </c>
      <c r="D2">
        <v>10</v>
      </c>
      <c r="E2">
        <v>10</v>
      </c>
      <c r="F2">
        <v>9</v>
      </c>
      <c r="G2">
        <v>1</v>
      </c>
      <c r="H2">
        <v>9</v>
      </c>
      <c r="I2">
        <v>1</v>
      </c>
      <c r="J2">
        <v>0.9</v>
      </c>
      <c r="K2" s="4">
        <v>9.2657299041748</v>
      </c>
      <c r="L2" s="9">
        <v>0.671237945556641</v>
      </c>
      <c r="M2">
        <v>0.846797943115234</v>
      </c>
      <c r="N2">
        <v>11.3050632476807</v>
      </c>
      <c r="O2">
        <v>9</v>
      </c>
      <c r="P2">
        <v>9</v>
      </c>
      <c r="Q2">
        <v>16</v>
      </c>
      <c r="R2" s="15">
        <v>0.5625</v>
      </c>
      <c r="S2" s="15">
        <f t="shared" ref="S2:S9" si="0">O2/E2</f>
        <v>0.9</v>
      </c>
      <c r="T2">
        <v>4.41386222839355</v>
      </c>
      <c r="U2">
        <v>3.87005400657654</v>
      </c>
      <c r="V2">
        <v>4.11690664291382</v>
      </c>
      <c r="W2" s="11">
        <v>0.24685263633728</v>
      </c>
      <c r="X2">
        <v>0.296955585479736</v>
      </c>
      <c r="Y2">
        <v>0.296955585479736</v>
      </c>
      <c r="Z2">
        <v>0.9</v>
      </c>
      <c r="AA2">
        <v>0.7</v>
      </c>
      <c r="AB2">
        <v>0.4375</v>
      </c>
      <c r="AC2">
        <v>0.538461538461539</v>
      </c>
      <c r="AD2">
        <v>0.3</v>
      </c>
      <c r="AE2">
        <v>-0.2</v>
      </c>
    </row>
    <row r="3" spans="1:31">
      <c r="A3" s="5">
        <v>16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10.8333683013916</v>
      </c>
      <c r="L3" s="9">
        <v>0.657564163208008</v>
      </c>
      <c r="M3">
        <v>0.505702972412109</v>
      </c>
      <c r="N3">
        <v>9.78784370422363</v>
      </c>
      <c r="O3">
        <v>7</v>
      </c>
      <c r="P3">
        <v>7</v>
      </c>
      <c r="Q3">
        <v>17</v>
      </c>
      <c r="R3" s="15">
        <v>0.4118</v>
      </c>
      <c r="S3" s="15">
        <f t="shared" si="0"/>
        <v>0.7</v>
      </c>
      <c r="T3">
        <v>4.57226943969727</v>
      </c>
      <c r="U3">
        <v>4.18453979492187</v>
      </c>
      <c r="V3">
        <v>4.08214998245239</v>
      </c>
      <c r="W3" s="11">
        <v>0.102389812469482</v>
      </c>
      <c r="X3">
        <v>0.490119457244873</v>
      </c>
      <c r="Y3">
        <v>0.490119457244873</v>
      </c>
      <c r="Z3">
        <v>0.7</v>
      </c>
      <c r="AA3">
        <v>1</v>
      </c>
      <c r="AB3">
        <v>0.588235294117647</v>
      </c>
      <c r="AC3">
        <v>0.740740740740741</v>
      </c>
      <c r="AD3">
        <v>0</v>
      </c>
      <c r="AE3">
        <v>0.3</v>
      </c>
    </row>
    <row r="4" s="1" customFormat="1" spans="1:31">
      <c r="A4" s="5">
        <v>155</v>
      </c>
      <c r="B4">
        <v>18</v>
      </c>
      <c r="C4">
        <v>2</v>
      </c>
      <c r="D4">
        <v>10</v>
      </c>
      <c r="E4">
        <v>10</v>
      </c>
      <c r="F4">
        <v>10</v>
      </c>
      <c r="G4">
        <v>0</v>
      </c>
      <c r="H4">
        <v>8</v>
      </c>
      <c r="I4">
        <v>2</v>
      </c>
      <c r="J4">
        <v>0.9</v>
      </c>
      <c r="K4" s="4">
        <v>6.76684951782227</v>
      </c>
      <c r="L4" s="9">
        <v>0.678230285644531</v>
      </c>
      <c r="M4">
        <v>0.774417877197266</v>
      </c>
      <c r="N4">
        <v>8.09170532226562</v>
      </c>
      <c r="O4">
        <v>8</v>
      </c>
      <c r="P4">
        <v>8</v>
      </c>
      <c r="Q4">
        <v>17</v>
      </c>
      <c r="R4" s="15">
        <v>0.4706</v>
      </c>
      <c r="S4" s="15">
        <f t="shared" si="0"/>
        <v>0.8</v>
      </c>
      <c r="T4">
        <v>3.89630317687988</v>
      </c>
      <c r="U4">
        <v>3.45246338844299</v>
      </c>
      <c r="V4">
        <v>3.55084538459778</v>
      </c>
      <c r="W4" s="11">
        <v>0.0983819961547852</v>
      </c>
      <c r="X4">
        <v>0.345457792282104</v>
      </c>
      <c r="Y4">
        <v>0.345457792282104</v>
      </c>
      <c r="Z4">
        <v>0.8</v>
      </c>
      <c r="AA4">
        <v>0.9</v>
      </c>
      <c r="AB4">
        <v>0.529411764705882</v>
      </c>
      <c r="AC4">
        <v>0.666666666666667</v>
      </c>
      <c r="AD4">
        <v>0.1</v>
      </c>
      <c r="AE4">
        <v>0.1</v>
      </c>
    </row>
    <row r="5" spans="1:31">
      <c r="A5" s="5">
        <v>69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10.0285949707031</v>
      </c>
      <c r="L5" s="9">
        <v>0.747514724731445</v>
      </c>
      <c r="M5">
        <v>0.625762939453125</v>
      </c>
      <c r="N5">
        <v>9.09481048583984</v>
      </c>
      <c r="O5">
        <v>6</v>
      </c>
      <c r="P5">
        <v>6</v>
      </c>
      <c r="Q5">
        <v>14</v>
      </c>
      <c r="R5" s="15">
        <v>0.4286</v>
      </c>
      <c r="S5" s="15">
        <f t="shared" si="0"/>
        <v>0.6</v>
      </c>
      <c r="T5">
        <v>3.83040618896484</v>
      </c>
      <c r="U5">
        <v>3.52026915550232</v>
      </c>
      <c r="V5">
        <v>3.42554235458374</v>
      </c>
      <c r="W5" s="11">
        <v>0.0947268009185791</v>
      </c>
      <c r="X5">
        <v>0.404863834381104</v>
      </c>
      <c r="Y5">
        <v>0.404863834381104</v>
      </c>
      <c r="Z5">
        <v>0.6</v>
      </c>
      <c r="AA5">
        <v>0.8</v>
      </c>
      <c r="AB5">
        <v>0.571428571428571</v>
      </c>
      <c r="AC5">
        <v>0.666666666666667</v>
      </c>
      <c r="AD5">
        <v>0.2</v>
      </c>
      <c r="AE5">
        <v>0.2</v>
      </c>
    </row>
    <row r="6" spans="1:31">
      <c r="A6" s="5">
        <v>180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10.7439308166504</v>
      </c>
      <c r="L6" s="9">
        <v>0.757331848144531</v>
      </c>
      <c r="M6">
        <v>0.634435653686523</v>
      </c>
      <c r="N6">
        <v>9.8673038482666</v>
      </c>
      <c r="O6">
        <v>7</v>
      </c>
      <c r="P6">
        <v>7</v>
      </c>
      <c r="Q6">
        <v>17</v>
      </c>
      <c r="R6" s="15">
        <v>0.4118</v>
      </c>
      <c r="S6" s="15">
        <f t="shared" si="0"/>
        <v>0.7</v>
      </c>
      <c r="T6">
        <v>4.50893974304199</v>
      </c>
      <c r="U6">
        <v>4.11934566497803</v>
      </c>
      <c r="V6">
        <v>4.03300619125366</v>
      </c>
      <c r="W6" s="11">
        <v>0.0863394737243652</v>
      </c>
      <c r="X6">
        <v>0.47593355178833</v>
      </c>
      <c r="Y6">
        <v>0.47593355178833</v>
      </c>
      <c r="Z6">
        <v>0.7</v>
      </c>
      <c r="AA6">
        <v>1</v>
      </c>
      <c r="AB6">
        <v>0.588235294117647</v>
      </c>
      <c r="AC6">
        <v>0.740740740740741</v>
      </c>
      <c r="AD6">
        <v>0</v>
      </c>
      <c r="AE6">
        <v>0.3</v>
      </c>
    </row>
    <row r="7" spans="1:31">
      <c r="A7" s="5">
        <v>128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9.73309898376465</v>
      </c>
      <c r="L7" s="9">
        <v>0.717172622680664</v>
      </c>
      <c r="M7">
        <v>0.580852508544922</v>
      </c>
      <c r="N7">
        <v>8.65452194213867</v>
      </c>
      <c r="O7">
        <v>6</v>
      </c>
      <c r="P7">
        <v>6</v>
      </c>
      <c r="Q7">
        <v>14</v>
      </c>
      <c r="R7" s="15">
        <v>0.4286</v>
      </c>
      <c r="S7" s="15">
        <f t="shared" si="0"/>
        <v>0.6</v>
      </c>
      <c r="T7">
        <v>4.21047019958496</v>
      </c>
      <c r="U7">
        <v>3.87132596969604</v>
      </c>
      <c r="V7">
        <v>3.78663492202759</v>
      </c>
      <c r="W7" s="11">
        <v>0.084691047668457</v>
      </c>
      <c r="X7">
        <v>0.423835277557373</v>
      </c>
      <c r="Y7">
        <v>0.423835277557373</v>
      </c>
      <c r="Z7">
        <v>0.6</v>
      </c>
      <c r="AA7">
        <v>0.8</v>
      </c>
      <c r="AB7">
        <v>0.571428571428571</v>
      </c>
      <c r="AC7">
        <v>0.666666666666667</v>
      </c>
      <c r="AD7">
        <v>0.2</v>
      </c>
      <c r="AE7">
        <v>0.2</v>
      </c>
    </row>
    <row r="8" s="2" customFormat="1" spans="1:31">
      <c r="A8" s="6">
        <v>49</v>
      </c>
      <c r="B8" s="2">
        <v>19</v>
      </c>
      <c r="C8" s="2">
        <v>1</v>
      </c>
      <c r="D8" s="2">
        <v>10</v>
      </c>
      <c r="E8" s="2">
        <v>10</v>
      </c>
      <c r="F8" s="2">
        <v>10</v>
      </c>
      <c r="G8" s="2">
        <v>0</v>
      </c>
      <c r="H8" s="2">
        <v>9</v>
      </c>
      <c r="I8" s="2">
        <v>1</v>
      </c>
      <c r="J8" s="2">
        <v>0.95</v>
      </c>
      <c r="K8" s="10">
        <v>10.185977935791</v>
      </c>
      <c r="L8" s="10">
        <v>0.695898056030273</v>
      </c>
      <c r="M8" s="2">
        <v>0.55952262878418</v>
      </c>
      <c r="N8" s="2">
        <v>9.18076133728027</v>
      </c>
      <c r="O8" s="2">
        <v>7</v>
      </c>
      <c r="P8" s="2">
        <v>7</v>
      </c>
      <c r="Q8" s="2">
        <v>17</v>
      </c>
      <c r="R8" s="16">
        <v>0.4118</v>
      </c>
      <c r="S8" s="16">
        <f t="shared" si="0"/>
        <v>0.7</v>
      </c>
      <c r="T8" s="2">
        <v>4.50112533569336</v>
      </c>
      <c r="U8" s="2">
        <v>4.1234827041626</v>
      </c>
      <c r="V8" s="2">
        <v>4.04776477813721</v>
      </c>
      <c r="W8" s="10">
        <v>0.0757179260253906</v>
      </c>
      <c r="X8" s="2">
        <v>0.453360557556152</v>
      </c>
      <c r="Y8" s="2">
        <v>0.453360557556152</v>
      </c>
      <c r="Z8" s="2">
        <v>0.7</v>
      </c>
      <c r="AA8" s="2">
        <v>1</v>
      </c>
      <c r="AB8" s="2">
        <v>0.588235294117647</v>
      </c>
      <c r="AC8" s="2">
        <v>0.740740740740741</v>
      </c>
      <c r="AD8" s="2">
        <v>0</v>
      </c>
      <c r="AE8" s="2">
        <v>0.3</v>
      </c>
    </row>
    <row r="9" s="3" customFormat="1" spans="1:31">
      <c r="A9" s="7">
        <v>0</v>
      </c>
      <c r="B9" s="3">
        <v>15</v>
      </c>
      <c r="C9" s="3">
        <v>5</v>
      </c>
      <c r="D9" s="3">
        <v>10</v>
      </c>
      <c r="E9" s="3">
        <v>10</v>
      </c>
      <c r="F9" s="3">
        <v>10</v>
      </c>
      <c r="G9" s="3">
        <v>0</v>
      </c>
      <c r="H9" s="3">
        <v>5</v>
      </c>
      <c r="I9" s="3">
        <v>5</v>
      </c>
      <c r="J9" s="3">
        <v>0.75</v>
      </c>
      <c r="K9" s="11">
        <v>5.3276195526123</v>
      </c>
      <c r="L9" s="11">
        <v>2.51959800720215</v>
      </c>
      <c r="M9" s="3">
        <v>2.0445671081543</v>
      </c>
      <c r="N9" s="3">
        <v>4.66598129272461</v>
      </c>
      <c r="O9" s="3">
        <v>5</v>
      </c>
      <c r="P9" s="3">
        <v>5</v>
      </c>
      <c r="Q9" s="3">
        <v>15</v>
      </c>
      <c r="R9" s="17">
        <v>0.3333</v>
      </c>
      <c r="S9" s="17">
        <f t="shared" si="0"/>
        <v>0.5</v>
      </c>
      <c r="T9" s="3">
        <v>2.39527320861816</v>
      </c>
      <c r="U9" s="3">
        <v>2.14884233474731</v>
      </c>
      <c r="V9" s="3">
        <v>2.07234907150269</v>
      </c>
      <c r="W9" s="11">
        <v>0.0764932632446289</v>
      </c>
      <c r="X9" s="3">
        <v>0.322924137115479</v>
      </c>
      <c r="Y9" s="3">
        <v>0.322924137115479</v>
      </c>
      <c r="Z9" s="3">
        <v>0.5</v>
      </c>
      <c r="AA9" s="3">
        <v>1</v>
      </c>
      <c r="AB9" s="3">
        <v>0.666666666666667</v>
      </c>
      <c r="AC9" s="3">
        <v>0.8</v>
      </c>
      <c r="AD9" s="3">
        <v>0</v>
      </c>
      <c r="AE9" s="3">
        <v>0.5</v>
      </c>
    </row>
    <row r="10" spans="1:31">
      <c r="A10" s="5">
        <v>114</v>
      </c>
      <c r="B10">
        <v>16</v>
      </c>
      <c r="C10">
        <v>4</v>
      </c>
      <c r="D10">
        <v>10</v>
      </c>
      <c r="E10">
        <v>10</v>
      </c>
      <c r="F10">
        <v>9</v>
      </c>
      <c r="G10">
        <v>1</v>
      </c>
      <c r="H10">
        <v>7</v>
      </c>
      <c r="I10">
        <v>3</v>
      </c>
      <c r="J10">
        <v>0.8</v>
      </c>
      <c r="K10" s="4">
        <v>8.22604179382324</v>
      </c>
      <c r="L10" s="9">
        <v>1.97331619262695</v>
      </c>
      <c r="M10">
        <v>1.27695655822754</v>
      </c>
      <c r="N10">
        <v>6.61124801635742</v>
      </c>
      <c r="O10">
        <v>5</v>
      </c>
      <c r="P10">
        <v>5</v>
      </c>
      <c r="Q10">
        <v>14</v>
      </c>
      <c r="R10" s="15">
        <v>0.3571</v>
      </c>
      <c r="S10" s="15">
        <f t="shared" ref="S10:S22" si="1">O10/E10</f>
        <v>0.5</v>
      </c>
      <c r="T10">
        <v>3.45174598693848</v>
      </c>
      <c r="U10">
        <v>3.08734536170959</v>
      </c>
      <c r="V10">
        <v>3.05312347412109</v>
      </c>
      <c r="W10" s="11">
        <v>0.034221887588501</v>
      </c>
      <c r="X10">
        <v>0.398622512817383</v>
      </c>
      <c r="Y10">
        <v>0.398622512817383</v>
      </c>
      <c r="Z10">
        <v>0.5</v>
      </c>
      <c r="AA10">
        <v>0.9</v>
      </c>
      <c r="AB10">
        <v>0.642857142857143</v>
      </c>
      <c r="AC10">
        <v>0.75</v>
      </c>
      <c r="AD10">
        <v>0.1</v>
      </c>
      <c r="AE10">
        <v>0.4</v>
      </c>
    </row>
    <row r="11" spans="1:31">
      <c r="A11" s="5">
        <v>99</v>
      </c>
      <c r="B11">
        <v>17</v>
      </c>
      <c r="C11">
        <v>3</v>
      </c>
      <c r="D11">
        <v>10</v>
      </c>
      <c r="E11">
        <v>10</v>
      </c>
      <c r="F11">
        <v>10</v>
      </c>
      <c r="G11">
        <v>0</v>
      </c>
      <c r="H11">
        <v>7</v>
      </c>
      <c r="I11">
        <v>3</v>
      </c>
      <c r="J11">
        <v>0.85</v>
      </c>
      <c r="K11" s="4">
        <v>7.71062469482422</v>
      </c>
      <c r="L11" s="9">
        <v>2.03985214233398</v>
      </c>
      <c r="M11">
        <v>1.37749862670898</v>
      </c>
      <c r="N11">
        <v>5.89325523376465</v>
      </c>
      <c r="O11">
        <v>5</v>
      </c>
      <c r="P11">
        <v>5</v>
      </c>
      <c r="Q11">
        <v>14</v>
      </c>
      <c r="R11" s="15">
        <v>0.3571</v>
      </c>
      <c r="S11" s="15">
        <f t="shared" si="1"/>
        <v>0.5</v>
      </c>
      <c r="T11">
        <v>3.28007507324219</v>
      </c>
      <c r="U11">
        <v>3.01269316673279</v>
      </c>
      <c r="V11">
        <v>2.85604023933411</v>
      </c>
      <c r="W11" s="11">
        <v>0.156652927398682</v>
      </c>
      <c r="X11">
        <v>0.424034833908081</v>
      </c>
      <c r="Y11">
        <v>0.424034833908081</v>
      </c>
      <c r="Z11">
        <v>0.5</v>
      </c>
      <c r="AA11">
        <v>0.9</v>
      </c>
      <c r="AB11">
        <v>0.642857142857143</v>
      </c>
      <c r="AC11">
        <v>0.75</v>
      </c>
      <c r="AD11">
        <v>0.1</v>
      </c>
      <c r="AE11">
        <v>0.4</v>
      </c>
    </row>
    <row r="12" s="3" customFormat="1" spans="1:31">
      <c r="A12" s="7">
        <v>36</v>
      </c>
      <c r="B12" s="3">
        <v>18</v>
      </c>
      <c r="C12" s="3">
        <v>2</v>
      </c>
      <c r="D12" s="3">
        <v>10</v>
      </c>
      <c r="E12" s="3">
        <v>10</v>
      </c>
      <c r="F12" s="3">
        <v>10</v>
      </c>
      <c r="G12" s="3">
        <v>0</v>
      </c>
      <c r="H12" s="3">
        <v>8</v>
      </c>
      <c r="I12" s="3">
        <v>2</v>
      </c>
      <c r="J12" s="3">
        <v>0.9</v>
      </c>
      <c r="K12" s="11">
        <v>7.38046836853027</v>
      </c>
      <c r="L12" s="11">
        <v>2.05478477478027</v>
      </c>
      <c r="M12" s="3">
        <v>1.67789459228516</v>
      </c>
      <c r="N12" s="3">
        <v>4.77267265319824</v>
      </c>
      <c r="O12" s="3">
        <v>4</v>
      </c>
      <c r="P12" s="3">
        <v>4</v>
      </c>
      <c r="Q12" s="3">
        <v>14</v>
      </c>
      <c r="R12" s="17">
        <v>0.2857</v>
      </c>
      <c r="S12" s="17">
        <f t="shared" si="1"/>
        <v>0.4</v>
      </c>
      <c r="T12" s="3">
        <v>3.65640830993652</v>
      </c>
      <c r="U12" s="3">
        <v>3.41129922866821</v>
      </c>
      <c r="V12" s="3">
        <v>3.20849680900574</v>
      </c>
      <c r="W12" s="11">
        <v>0.202802419662476</v>
      </c>
      <c r="X12" s="3">
        <v>0.447911500930786</v>
      </c>
      <c r="Y12" s="3">
        <v>0.447911500930786</v>
      </c>
      <c r="Z12" s="3">
        <v>0.4</v>
      </c>
      <c r="AA12" s="3">
        <v>1</v>
      </c>
      <c r="AB12" s="3">
        <v>0.714285714285714</v>
      </c>
      <c r="AC12" s="3">
        <v>0.833333333333333</v>
      </c>
      <c r="AD12" s="3">
        <v>0</v>
      </c>
      <c r="AE12" s="3">
        <v>0.6</v>
      </c>
    </row>
    <row r="13" spans="1:31">
      <c r="A13" s="5">
        <v>19</v>
      </c>
      <c r="B13">
        <v>16</v>
      </c>
      <c r="C13">
        <v>4</v>
      </c>
      <c r="D13">
        <v>10</v>
      </c>
      <c r="E13">
        <v>10</v>
      </c>
      <c r="F13">
        <v>8</v>
      </c>
      <c r="G13">
        <v>2</v>
      </c>
      <c r="H13">
        <v>8</v>
      </c>
      <c r="I13">
        <v>2</v>
      </c>
      <c r="J13">
        <v>0.8</v>
      </c>
      <c r="K13" s="4">
        <v>7.57284927368164</v>
      </c>
      <c r="L13" s="9">
        <v>2.06085205078125</v>
      </c>
      <c r="M13">
        <v>1.82548141479492</v>
      </c>
      <c r="N13">
        <v>5.71315765380859</v>
      </c>
      <c r="O13">
        <v>6</v>
      </c>
      <c r="P13">
        <v>6</v>
      </c>
      <c r="Q13">
        <v>14</v>
      </c>
      <c r="R13" s="15">
        <v>0.4286</v>
      </c>
      <c r="S13" s="15">
        <f t="shared" si="1"/>
        <v>0.6</v>
      </c>
      <c r="T13">
        <v>2.96800994873047</v>
      </c>
      <c r="U13">
        <v>2.70471739768982</v>
      </c>
      <c r="V13">
        <v>2.66504859924316</v>
      </c>
      <c r="W13" s="11">
        <v>0.0396687984466553</v>
      </c>
      <c r="X13">
        <v>0.302961349487305</v>
      </c>
      <c r="Y13">
        <v>0.302961349487305</v>
      </c>
      <c r="Z13">
        <v>0.6</v>
      </c>
      <c r="AA13">
        <v>0.8</v>
      </c>
      <c r="AB13">
        <v>0.571428571428571</v>
      </c>
      <c r="AC13">
        <v>0.666666666666667</v>
      </c>
      <c r="AD13">
        <v>0.2</v>
      </c>
      <c r="AE13">
        <v>0.2</v>
      </c>
    </row>
    <row r="14" s="3" customFormat="1" spans="1:31">
      <c r="A14" s="7">
        <v>165</v>
      </c>
      <c r="B14" s="3">
        <v>19</v>
      </c>
      <c r="C14" s="3">
        <v>1</v>
      </c>
      <c r="D14" s="3">
        <v>10</v>
      </c>
      <c r="E14" s="3">
        <v>10</v>
      </c>
      <c r="F14" s="3">
        <v>10</v>
      </c>
      <c r="G14" s="3">
        <v>0</v>
      </c>
      <c r="H14" s="3">
        <v>9</v>
      </c>
      <c r="I14" s="3">
        <v>1</v>
      </c>
      <c r="J14" s="3">
        <v>0.95</v>
      </c>
      <c r="K14" s="11">
        <v>11.2014617919922</v>
      </c>
      <c r="L14" s="11">
        <v>2.16875839233398</v>
      </c>
      <c r="M14" s="3">
        <v>1.97000312805176</v>
      </c>
      <c r="N14" s="3">
        <v>8.04880905151367</v>
      </c>
      <c r="O14" s="3">
        <v>4</v>
      </c>
      <c r="P14" s="3">
        <v>4</v>
      </c>
      <c r="Q14" s="3">
        <v>14</v>
      </c>
      <c r="R14" s="17">
        <v>0.2857</v>
      </c>
      <c r="S14" s="17">
        <f t="shared" si="1"/>
        <v>0.4</v>
      </c>
      <c r="T14" s="3">
        <v>4.02603912353516</v>
      </c>
      <c r="U14" s="3">
        <v>3.8017110824585</v>
      </c>
      <c r="V14" s="3">
        <v>3.54072332382202</v>
      </c>
      <c r="W14" s="11">
        <v>0.260987758636475</v>
      </c>
      <c r="X14" s="3">
        <v>0.485315799713135</v>
      </c>
      <c r="Y14" s="3">
        <v>0.485315799713135</v>
      </c>
      <c r="Z14" s="3">
        <v>0.4</v>
      </c>
      <c r="AA14" s="3">
        <v>1</v>
      </c>
      <c r="AB14" s="3">
        <v>0.714285714285714</v>
      </c>
      <c r="AC14" s="3">
        <v>0.833333333333333</v>
      </c>
      <c r="AD14" s="3">
        <v>0</v>
      </c>
      <c r="AE14" s="3">
        <v>0.6</v>
      </c>
    </row>
    <row r="15" spans="1:31">
      <c r="A15" s="5">
        <v>77</v>
      </c>
      <c r="B15">
        <v>17</v>
      </c>
      <c r="C15">
        <v>3</v>
      </c>
      <c r="D15">
        <v>10</v>
      </c>
      <c r="E15">
        <v>10</v>
      </c>
      <c r="F15">
        <v>10</v>
      </c>
      <c r="G15">
        <v>0</v>
      </c>
      <c r="H15">
        <v>7</v>
      </c>
      <c r="I15">
        <v>3</v>
      </c>
      <c r="J15">
        <v>0.85</v>
      </c>
      <c r="K15" s="4">
        <v>6.76483726501465</v>
      </c>
      <c r="L15" s="9">
        <v>2.19599914550781</v>
      </c>
      <c r="M15">
        <v>1.52364540100098</v>
      </c>
      <c r="N15">
        <v>4.28574180603027</v>
      </c>
      <c r="O15">
        <v>4</v>
      </c>
      <c r="P15">
        <v>4</v>
      </c>
      <c r="Q15">
        <v>14</v>
      </c>
      <c r="R15" s="15">
        <v>0.2857</v>
      </c>
      <c r="S15" s="15">
        <f t="shared" si="1"/>
        <v>0.4</v>
      </c>
      <c r="T15">
        <v>3.29983711242676</v>
      </c>
      <c r="U15">
        <v>3.0693199634552</v>
      </c>
      <c r="V15">
        <v>2.88389730453491</v>
      </c>
      <c r="W15" s="11">
        <v>0.185422658920288</v>
      </c>
      <c r="X15">
        <v>0.415939807891846</v>
      </c>
      <c r="Y15">
        <v>0.415939807891846</v>
      </c>
      <c r="Z15">
        <v>0.4</v>
      </c>
      <c r="AA15">
        <v>1</v>
      </c>
      <c r="AB15">
        <v>0.714285714285714</v>
      </c>
      <c r="AC15">
        <v>0.833333333333333</v>
      </c>
      <c r="AD15">
        <v>0</v>
      </c>
      <c r="AE15">
        <v>0.6</v>
      </c>
    </row>
    <row r="16" spans="1:31">
      <c r="A16" s="5">
        <v>211</v>
      </c>
      <c r="B16">
        <v>18</v>
      </c>
      <c r="C16">
        <v>2</v>
      </c>
      <c r="D16">
        <v>10</v>
      </c>
      <c r="E16">
        <v>10</v>
      </c>
      <c r="F16">
        <v>10</v>
      </c>
      <c r="G16">
        <v>0</v>
      </c>
      <c r="H16">
        <v>8</v>
      </c>
      <c r="I16">
        <v>2</v>
      </c>
      <c r="J16">
        <v>0.9</v>
      </c>
      <c r="K16" s="4">
        <v>7.68403053283691</v>
      </c>
      <c r="L16" s="9">
        <v>2.21537208557129</v>
      </c>
      <c r="M16">
        <v>1.90961265563965</v>
      </c>
      <c r="N16">
        <v>5.30702590942383</v>
      </c>
      <c r="O16">
        <v>5</v>
      </c>
      <c r="P16">
        <v>5</v>
      </c>
      <c r="Q16">
        <v>15</v>
      </c>
      <c r="R16" s="15">
        <v>0.3333</v>
      </c>
      <c r="S16" s="15">
        <f t="shared" si="1"/>
        <v>0.5</v>
      </c>
      <c r="T16">
        <v>3.52238845825195</v>
      </c>
      <c r="U16">
        <v>3.29049468040466</v>
      </c>
      <c r="V16">
        <v>3.07876801490784</v>
      </c>
      <c r="W16" s="11">
        <v>0.211726665496826</v>
      </c>
      <c r="X16">
        <v>0.443620443344116</v>
      </c>
      <c r="Y16">
        <v>0.443620443344116</v>
      </c>
      <c r="Z16">
        <v>0.5</v>
      </c>
      <c r="AA16">
        <v>1</v>
      </c>
      <c r="AB16">
        <v>0.666666666666667</v>
      </c>
      <c r="AC16">
        <v>0.8</v>
      </c>
      <c r="AD16">
        <v>0</v>
      </c>
      <c r="AE16">
        <v>0.5</v>
      </c>
    </row>
    <row r="17" spans="1:31">
      <c r="A17" s="5">
        <v>108</v>
      </c>
      <c r="B17">
        <v>16</v>
      </c>
      <c r="C17">
        <v>4</v>
      </c>
      <c r="D17">
        <v>10</v>
      </c>
      <c r="E17">
        <v>10</v>
      </c>
      <c r="F17">
        <v>9</v>
      </c>
      <c r="G17">
        <v>1</v>
      </c>
      <c r="H17">
        <v>7</v>
      </c>
      <c r="I17">
        <v>3</v>
      </c>
      <c r="J17">
        <v>0.8</v>
      </c>
      <c r="K17" s="4">
        <v>7.3200740814209</v>
      </c>
      <c r="L17" s="9">
        <v>2.23398208618164</v>
      </c>
      <c r="M17">
        <v>1.72373008728027</v>
      </c>
      <c r="N17">
        <v>5.56501007080078</v>
      </c>
      <c r="O17">
        <v>5</v>
      </c>
      <c r="P17">
        <v>5</v>
      </c>
      <c r="Q17">
        <v>14</v>
      </c>
      <c r="R17" s="15">
        <v>0.3571</v>
      </c>
      <c r="S17" s="15">
        <f t="shared" si="1"/>
        <v>0.5</v>
      </c>
      <c r="T17">
        <v>3.43692398071289</v>
      </c>
      <c r="U17">
        <v>3.13051795959473</v>
      </c>
      <c r="V17">
        <v>3.05516624450684</v>
      </c>
      <c r="W17" s="11">
        <v>0.0753517150878906</v>
      </c>
      <c r="X17">
        <v>0.381757736206055</v>
      </c>
      <c r="Y17">
        <v>0.381757736206055</v>
      </c>
      <c r="Z17">
        <v>0.5</v>
      </c>
      <c r="AA17">
        <v>0.9</v>
      </c>
      <c r="AB17">
        <v>0.642857142857143</v>
      </c>
      <c r="AC17">
        <v>0.75</v>
      </c>
      <c r="AD17">
        <v>0.1</v>
      </c>
      <c r="AE17">
        <v>0.4</v>
      </c>
    </row>
    <row r="18" spans="1:31">
      <c r="A18" s="5">
        <v>118</v>
      </c>
      <c r="B18">
        <v>13</v>
      </c>
      <c r="C18">
        <v>7</v>
      </c>
      <c r="D18">
        <v>10</v>
      </c>
      <c r="E18">
        <v>10</v>
      </c>
      <c r="F18">
        <v>9</v>
      </c>
      <c r="G18">
        <v>1</v>
      </c>
      <c r="H18">
        <v>4</v>
      </c>
      <c r="I18">
        <v>6</v>
      </c>
      <c r="J18">
        <v>0.65</v>
      </c>
      <c r="K18" s="4">
        <v>4.69274139404297</v>
      </c>
      <c r="L18" s="9">
        <v>2.24993515014648</v>
      </c>
      <c r="M18">
        <v>1.34408950805664</v>
      </c>
      <c r="N18">
        <v>4.5972785949707</v>
      </c>
      <c r="O18">
        <v>1</v>
      </c>
      <c r="P18">
        <v>1</v>
      </c>
      <c r="Q18">
        <v>6</v>
      </c>
      <c r="R18" s="15">
        <v>0.1667</v>
      </c>
      <c r="S18" s="15">
        <f t="shared" si="1"/>
        <v>0.1</v>
      </c>
      <c r="T18">
        <v>2.32436370849609</v>
      </c>
      <c r="U18">
        <v>2.08884620666504</v>
      </c>
      <c r="V18">
        <v>2.07621026039123</v>
      </c>
      <c r="W18" s="11">
        <v>0.0126359462738037</v>
      </c>
      <c r="X18">
        <v>0.248153448104858</v>
      </c>
      <c r="Y18">
        <v>0.248153448104858</v>
      </c>
      <c r="Z18">
        <v>0.1</v>
      </c>
      <c r="AA18">
        <v>0.5</v>
      </c>
      <c r="AB18">
        <v>0.833333333333333</v>
      </c>
      <c r="AC18">
        <v>0.625</v>
      </c>
      <c r="AD18">
        <v>0.5</v>
      </c>
      <c r="AE18">
        <v>0.4</v>
      </c>
    </row>
    <row r="19" spans="1:31">
      <c r="A19" s="5">
        <v>34</v>
      </c>
      <c r="B19">
        <v>18</v>
      </c>
      <c r="C19">
        <v>2</v>
      </c>
      <c r="D19">
        <v>10</v>
      </c>
      <c r="E19">
        <v>10</v>
      </c>
      <c r="F19">
        <v>10</v>
      </c>
      <c r="G19">
        <v>0</v>
      </c>
      <c r="H19">
        <v>8</v>
      </c>
      <c r="I19">
        <v>2</v>
      </c>
      <c r="J19">
        <v>0.9</v>
      </c>
      <c r="K19" s="4">
        <v>7.79927825927734</v>
      </c>
      <c r="L19" s="9">
        <v>2.2674560546875</v>
      </c>
      <c r="M19">
        <v>2.07476615905762</v>
      </c>
      <c r="N19">
        <v>5.95134353637695</v>
      </c>
      <c r="O19">
        <v>7</v>
      </c>
      <c r="P19">
        <v>7</v>
      </c>
      <c r="Q19">
        <v>17</v>
      </c>
      <c r="R19" s="15">
        <v>0.4118</v>
      </c>
      <c r="S19" s="15">
        <f t="shared" si="1"/>
        <v>0.7</v>
      </c>
      <c r="T19">
        <v>3.13784217834473</v>
      </c>
      <c r="U19">
        <v>2.9325258731842</v>
      </c>
      <c r="V19">
        <v>2.76069188117981</v>
      </c>
      <c r="W19" s="11">
        <v>0.171833992004395</v>
      </c>
      <c r="X19">
        <v>0.377150297164917</v>
      </c>
      <c r="Y19">
        <v>0.377150297164917</v>
      </c>
      <c r="Z19">
        <v>0.7</v>
      </c>
      <c r="AA19">
        <v>1</v>
      </c>
      <c r="AB19">
        <v>0.588235294117647</v>
      </c>
      <c r="AC19">
        <v>0.740740740740741</v>
      </c>
      <c r="AD19">
        <v>0</v>
      </c>
      <c r="AE19">
        <v>0.3</v>
      </c>
    </row>
    <row r="20" spans="1:31">
      <c r="A20" s="5">
        <v>238</v>
      </c>
      <c r="B20">
        <v>17</v>
      </c>
      <c r="C20">
        <v>3</v>
      </c>
      <c r="D20">
        <v>10</v>
      </c>
      <c r="E20">
        <v>10</v>
      </c>
      <c r="F20">
        <v>10</v>
      </c>
      <c r="G20">
        <v>0</v>
      </c>
      <c r="H20">
        <v>7</v>
      </c>
      <c r="I20">
        <v>3</v>
      </c>
      <c r="J20">
        <v>0.85</v>
      </c>
      <c r="K20" s="4">
        <v>7.12096786499023</v>
      </c>
      <c r="L20" s="9">
        <v>2.29454612731934</v>
      </c>
      <c r="M20">
        <v>1.68270111083984</v>
      </c>
      <c r="N20">
        <v>4.85541343688965</v>
      </c>
      <c r="O20">
        <v>6</v>
      </c>
      <c r="P20">
        <v>6</v>
      </c>
      <c r="Q20">
        <v>16</v>
      </c>
      <c r="R20" s="15">
        <v>0.375</v>
      </c>
      <c r="S20" s="15">
        <f t="shared" si="1"/>
        <v>0.6</v>
      </c>
      <c r="T20">
        <v>3.69624328613281</v>
      </c>
      <c r="U20">
        <v>3.40891075134277</v>
      </c>
      <c r="V20">
        <v>3.22098231315613</v>
      </c>
      <c r="W20" s="11">
        <v>0.187928438186646</v>
      </c>
      <c r="X20">
        <v>0.475260972976685</v>
      </c>
      <c r="Y20">
        <v>0.475260972976685</v>
      </c>
      <c r="Z20">
        <v>0.6</v>
      </c>
      <c r="AA20">
        <v>1</v>
      </c>
      <c r="AB20">
        <v>0.625</v>
      </c>
      <c r="AC20">
        <v>0.769230769230769</v>
      </c>
      <c r="AD20">
        <v>0</v>
      </c>
      <c r="AE20">
        <v>0.4</v>
      </c>
    </row>
    <row r="21" spans="1:31">
      <c r="A21" s="5">
        <v>84</v>
      </c>
      <c r="B21">
        <v>17</v>
      </c>
      <c r="C21">
        <v>3</v>
      </c>
      <c r="D21">
        <v>10</v>
      </c>
      <c r="E21">
        <v>10</v>
      </c>
      <c r="F21">
        <v>10</v>
      </c>
      <c r="G21">
        <v>0</v>
      </c>
      <c r="H21">
        <v>7</v>
      </c>
      <c r="I21">
        <v>3</v>
      </c>
      <c r="J21">
        <v>0.85</v>
      </c>
      <c r="K21" s="4">
        <v>7.79148483276367</v>
      </c>
      <c r="L21" s="9">
        <v>2.34443283081055</v>
      </c>
      <c r="M21">
        <v>1.53893280029297</v>
      </c>
      <c r="N21">
        <v>5.09651374816895</v>
      </c>
      <c r="O21">
        <v>3</v>
      </c>
      <c r="P21">
        <v>3</v>
      </c>
      <c r="Q21">
        <v>12</v>
      </c>
      <c r="R21" s="15">
        <v>0.25</v>
      </c>
      <c r="S21" s="15">
        <f t="shared" si="1"/>
        <v>0.3</v>
      </c>
      <c r="T21">
        <v>3.77038764953613</v>
      </c>
      <c r="U21">
        <v>3.48172307014465</v>
      </c>
      <c r="V21">
        <v>3.24515295028686</v>
      </c>
      <c r="W21" s="11">
        <v>0.236570119857788</v>
      </c>
      <c r="X21">
        <v>0.525234699249268</v>
      </c>
      <c r="Y21">
        <v>0.525234699249268</v>
      </c>
      <c r="Z21">
        <v>0.3</v>
      </c>
      <c r="AA21">
        <v>0.9</v>
      </c>
      <c r="AB21">
        <v>0.75</v>
      </c>
      <c r="AC21">
        <v>0.818181818181818</v>
      </c>
      <c r="AD21">
        <v>0.1</v>
      </c>
      <c r="AE21">
        <v>0.6</v>
      </c>
    </row>
    <row r="22" spans="1:31">
      <c r="A22" s="5">
        <v>125</v>
      </c>
      <c r="B22">
        <v>16</v>
      </c>
      <c r="C22">
        <v>4</v>
      </c>
      <c r="D22">
        <v>10</v>
      </c>
      <c r="E22">
        <v>10</v>
      </c>
      <c r="F22">
        <v>10</v>
      </c>
      <c r="G22">
        <v>0</v>
      </c>
      <c r="H22">
        <v>6</v>
      </c>
      <c r="I22">
        <v>4</v>
      </c>
      <c r="J22">
        <v>0.8</v>
      </c>
      <c r="K22" s="4">
        <v>6.40916633605957</v>
      </c>
      <c r="L22" s="9">
        <v>2.34681510925293</v>
      </c>
      <c r="M22">
        <v>1.4934196472168</v>
      </c>
      <c r="N22">
        <v>4.6370906829834</v>
      </c>
      <c r="O22">
        <v>4</v>
      </c>
      <c r="P22">
        <v>4</v>
      </c>
      <c r="Q22">
        <v>13</v>
      </c>
      <c r="R22" s="15">
        <v>0.3077</v>
      </c>
      <c r="S22" s="15">
        <f t="shared" si="1"/>
        <v>0.4</v>
      </c>
      <c r="T22">
        <v>3.30171394348144</v>
      </c>
      <c r="U22">
        <v>3.00785160064697</v>
      </c>
      <c r="V22">
        <v>2.85300207138061</v>
      </c>
      <c r="W22" s="11">
        <v>0.154849529266357</v>
      </c>
      <c r="X22">
        <v>0.44871187210083</v>
      </c>
      <c r="Y22">
        <v>0.44871187210083</v>
      </c>
      <c r="Z22">
        <v>0.4</v>
      </c>
      <c r="AA22">
        <v>0.9</v>
      </c>
      <c r="AB22">
        <v>0.692307692307692</v>
      </c>
      <c r="AC22">
        <v>0.782608695652174</v>
      </c>
      <c r="AD22">
        <v>0.1</v>
      </c>
      <c r="AE22">
        <v>0.5</v>
      </c>
    </row>
    <row r="23" s="4" customFormat="1" spans="11:31">
      <c r="K23" s="12" t="s">
        <v>29</v>
      </c>
      <c r="L23" s="9">
        <f>AVERAGE(L2:L22)</f>
        <v>1.70907856169201</v>
      </c>
      <c r="W23" s="11">
        <f t="shared" ref="W23:AE23" si="2">AVERAGE(W2:W22)</f>
        <v>0.133154562541417</v>
      </c>
      <c r="Z23" s="4">
        <f t="shared" si="2"/>
        <v>0.542857142857143</v>
      </c>
      <c r="AA23" s="4">
        <f t="shared" si="2"/>
        <v>0.904761904761905</v>
      </c>
      <c r="AB23" s="4">
        <f t="shared" si="2"/>
        <v>0.635216265993577</v>
      </c>
      <c r="AC23" s="4">
        <f t="shared" si="2"/>
        <v>0.738719640531235</v>
      </c>
      <c r="AD23" s="4">
        <f t="shared" si="2"/>
        <v>0.0952380952380952</v>
      </c>
      <c r="AE23" s="4">
        <f t="shared" si="2"/>
        <v>0.361904761904762</v>
      </c>
    </row>
    <row r="24" s="4" customFormat="1" spans="11:31">
      <c r="K24" s="13" t="s">
        <v>30</v>
      </c>
      <c r="L24" s="9">
        <f>MAX(L2:L22)</f>
        <v>2.51959800720215</v>
      </c>
      <c r="W24" s="11">
        <f t="shared" ref="W24:AE24" si="3">MAX(W2:W22)</f>
        <v>0.260987758636475</v>
      </c>
      <c r="Z24" s="4">
        <f t="shared" si="3"/>
        <v>0.9</v>
      </c>
      <c r="AA24" s="4">
        <f t="shared" si="3"/>
        <v>1</v>
      </c>
      <c r="AB24" s="4">
        <f t="shared" si="3"/>
        <v>0.833333333333333</v>
      </c>
      <c r="AC24" s="4">
        <f t="shared" si="3"/>
        <v>0.833333333333333</v>
      </c>
      <c r="AD24" s="4">
        <f t="shared" si="3"/>
        <v>0.5</v>
      </c>
      <c r="AE24" s="4">
        <f t="shared" si="3"/>
        <v>0.6</v>
      </c>
    </row>
    <row r="25" s="4" customFormat="1" spans="12:31">
      <c r="L25" s="9">
        <f>MIN(L2:L22)</f>
        <v>0.657564163208008</v>
      </c>
      <c r="W25" s="11">
        <f t="shared" ref="W25:AE25" si="4">MIN(W2:W22)</f>
        <v>0.0126359462738037</v>
      </c>
      <c r="Z25" s="4">
        <f t="shared" si="4"/>
        <v>0.1</v>
      </c>
      <c r="AA25" s="4">
        <f t="shared" si="4"/>
        <v>0.5</v>
      </c>
      <c r="AB25" s="4">
        <f t="shared" si="4"/>
        <v>0.4375</v>
      </c>
      <c r="AC25" s="4">
        <f t="shared" si="4"/>
        <v>0.538461538461539</v>
      </c>
      <c r="AD25" s="4">
        <f t="shared" si="4"/>
        <v>0</v>
      </c>
      <c r="AE25" s="4">
        <f t="shared" si="4"/>
        <v>-0.2</v>
      </c>
    </row>
    <row r="26" spans="11:23">
      <c r="K26" s="4"/>
      <c r="L26" s="9"/>
      <c r="M26">
        <v>0.194</v>
      </c>
      <c r="W26" s="11"/>
    </row>
    <row r="27" spans="11:23">
      <c r="K27" s="4"/>
      <c r="L27" s="9"/>
      <c r="M27">
        <v>0.129</v>
      </c>
      <c r="W27" s="11"/>
    </row>
    <row r="28" spans="11:23">
      <c r="K28" s="4"/>
      <c r="L28" s="9"/>
      <c r="W28" s="11"/>
    </row>
    <row r="29" spans="11:23">
      <c r="K29" s="4" t="s">
        <v>31</v>
      </c>
      <c r="L29" s="4" t="s">
        <v>32</v>
      </c>
      <c r="N29" t="s">
        <v>98</v>
      </c>
      <c r="O29" t="s">
        <v>99</v>
      </c>
      <c r="W29" s="11"/>
    </row>
    <row r="30" spans="11:23">
      <c r="K30" s="4"/>
      <c r="L30" s="4"/>
      <c r="W30" s="11"/>
    </row>
    <row r="31" s="1" customFormat="1" spans="11:23">
      <c r="K31" s="14" t="s">
        <v>49</v>
      </c>
      <c r="L31" s="14">
        <f>COUNTIF(L2:L22,"&lt;0.507")-COUNTIF(L2:L22,"&lt;0.378")</f>
        <v>0</v>
      </c>
      <c r="W31" s="14"/>
    </row>
    <row r="32" s="1" customFormat="1" spans="11:23">
      <c r="K32" s="14" t="s">
        <v>50</v>
      </c>
      <c r="L32" s="14">
        <f>COUNTIF(L2:L22,"&lt;0.636")-COUNTIF(L2:L22,"&lt;0.507")</f>
        <v>0</v>
      </c>
      <c r="W32" s="14"/>
    </row>
    <row r="33" s="2" customFormat="1" spans="11:23">
      <c r="K33" s="10" t="s">
        <v>51</v>
      </c>
      <c r="L33" s="10">
        <f>COUNTIF(L2:L22,"&lt;0.765")-COUNTIF(L2:L22,"&lt;0.636")</f>
        <v>7</v>
      </c>
      <c r="W33" s="10"/>
    </row>
    <row r="34" s="1" customFormat="1" spans="11:23">
      <c r="K34" s="14" t="s">
        <v>52</v>
      </c>
      <c r="L34" s="14">
        <f>COUNTIF(L2:L22,"&lt;0.894")-COUNTIF(L2:L22,"&lt;0.765")</f>
        <v>0</v>
      </c>
      <c r="W34" s="14"/>
    </row>
    <row r="35" s="1" customFormat="1" spans="11:23">
      <c r="K35" s="14" t="s">
        <v>53</v>
      </c>
      <c r="L35" s="14">
        <f>COUNTIF(L2:L22,"&lt;1.023")-COUNTIF(L2:L22,"&lt;0.894")</f>
        <v>0</v>
      </c>
      <c r="W35" s="14"/>
    </row>
    <row r="36" s="1" customFormat="1" spans="11:23">
      <c r="K36" s="14" t="s">
        <v>54</v>
      </c>
      <c r="L36" s="14">
        <f>COUNTIF(L2:L22,"&lt;1.152")-COUNTIF(L2:L22,"&lt;1.023")</f>
        <v>0</v>
      </c>
      <c r="W36" s="14"/>
    </row>
    <row r="37" s="1" customFormat="1" spans="11:23">
      <c r="K37" s="14" t="s">
        <v>55</v>
      </c>
      <c r="L37" s="14">
        <f>COUNTIF(L2:L22,"&lt;1.281")-COUNTIF(L2:L22,"&lt;1.152")</f>
        <v>0</v>
      </c>
      <c r="W37" s="14"/>
    </row>
    <row r="38" s="1" customFormat="1" spans="11:23">
      <c r="K38" s="14" t="s">
        <v>56</v>
      </c>
      <c r="L38" s="14">
        <f>COUNTIF(L2:L22,"&lt;1.41")-COUNTIF(L2:L22,"&lt;1.281")</f>
        <v>0</v>
      </c>
      <c r="W38" s="14"/>
    </row>
    <row r="39" s="1" customFormat="1" spans="11:23">
      <c r="K39" s="14" t="s">
        <v>57</v>
      </c>
      <c r="L39" s="14">
        <f>COUNTIF(L2:L22,"&lt;1.539")-COUNTIF(L2:L22,"&lt;1.41")</f>
        <v>0</v>
      </c>
      <c r="M39" s="14">
        <v>2</v>
      </c>
      <c r="W39" s="14"/>
    </row>
    <row r="40" s="1" customFormat="1" spans="11:23">
      <c r="K40" s="14" t="s">
        <v>58</v>
      </c>
      <c r="L40" s="14">
        <f>COUNTIF(L2:L22,"&lt;1.668")-COUNTIF(L2:L22,"&lt;1.539")</f>
        <v>0</v>
      </c>
      <c r="M40" s="14">
        <v>3</v>
      </c>
      <c r="W40" s="14"/>
    </row>
    <row r="41" s="1" customFormat="1" spans="11:23">
      <c r="K41" s="14" t="s">
        <v>59</v>
      </c>
      <c r="L41" s="14">
        <f>COUNTIF(L2:L22,"&lt;1.797")-COUNTIF(L2:L22,"&lt;1.668")</f>
        <v>0</v>
      </c>
      <c r="M41" s="14">
        <v>4</v>
      </c>
      <c r="W41" s="14"/>
    </row>
    <row r="42" s="1" customFormat="1" spans="11:23">
      <c r="K42" s="14" t="s">
        <v>60</v>
      </c>
      <c r="L42" s="14">
        <f>COUNTIF(L2:L22,"&lt;1.926")-COUNTIF(L2:L22,"&lt;1.797")</f>
        <v>0</v>
      </c>
      <c r="M42" s="14">
        <v>7</v>
      </c>
      <c r="W42" s="14"/>
    </row>
    <row r="43" s="1" customFormat="1" spans="11:23">
      <c r="K43" s="14" t="s">
        <v>61</v>
      </c>
      <c r="L43" s="14">
        <f>COUNTIF(L2:L22,"&lt;2.055")-COUNTIF(L2:L22,"&lt;1.926")</f>
        <v>3</v>
      </c>
      <c r="M43" s="14">
        <v>8</v>
      </c>
      <c r="W43" s="14"/>
    </row>
    <row r="44" s="1" customFormat="1" spans="11:23">
      <c r="K44" s="14" t="s">
        <v>62</v>
      </c>
      <c r="L44" s="14">
        <f>COUNTIF(L2:L22,"&lt;2.184")-COUNTIF(L2:L22,"&lt;2.055")</f>
        <v>2</v>
      </c>
      <c r="M44" s="14">
        <v>7</v>
      </c>
      <c r="W44" s="14"/>
    </row>
    <row r="45" s="1" customFormat="1" spans="11:23">
      <c r="K45" s="14" t="s">
        <v>63</v>
      </c>
      <c r="L45" s="14">
        <f>COUNTIF(L2:L22,"&lt;2.313")-COUNTIF(L2:L22,"&lt;2.184")</f>
        <v>6</v>
      </c>
      <c r="M45" s="14">
        <v>4</v>
      </c>
      <c r="W45" s="14"/>
    </row>
    <row r="46" s="1" customFormat="1" spans="11:23">
      <c r="K46" s="14" t="s">
        <v>64</v>
      </c>
      <c r="L46" s="14">
        <f>COUNTIF(L2:L22,"&lt;2.442")-COUNTIF(L2:L22,"&lt;2.313")</f>
        <v>2</v>
      </c>
      <c r="M46" s="14">
        <v>3</v>
      </c>
      <c r="W46" s="14"/>
    </row>
    <row r="47" s="1" customFormat="1" spans="11:13">
      <c r="K47" s="14" t="s">
        <v>65</v>
      </c>
      <c r="L47" s="14">
        <f>COUNTIF(L2:L22,"&lt;2.571")-COUNTIF(L2:L22,"&lt;2.442")</f>
        <v>1</v>
      </c>
      <c r="M47" s="14">
        <v>2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s="1" customFormat="1" spans="11:15">
      <c r="K49" s="14" t="s">
        <v>67</v>
      </c>
      <c r="L49" s="14">
        <f>COUNTIF(L2:L22,"&lt;2.829")-COUNTIF(L2:L22,"&lt;2.7")</f>
        <v>0</v>
      </c>
      <c r="N49" s="1">
        <v>0.378</v>
      </c>
      <c r="O49" s="1">
        <v>3.094</v>
      </c>
    </row>
    <row r="50" s="1" customFormat="1" spans="11:15">
      <c r="K50" s="14" t="s">
        <v>68</v>
      </c>
      <c r="L50" s="14">
        <f>COUNTIF(L2:L22,"&lt;2.958")-COUNTIF(L2:L22,"&lt;2.829")</f>
        <v>0</v>
      </c>
      <c r="N50" s="1">
        <v>21</v>
      </c>
      <c r="O50" s="1">
        <v>0.129</v>
      </c>
    </row>
    <row r="51" s="1" customFormat="1" spans="11:12">
      <c r="K51" s="14" t="s">
        <v>69</v>
      </c>
      <c r="L51" s="14">
        <f>COUNTIF(L2:L22,"&lt;3.087")-COUNTIF(L2:L22,"&lt;2.958")</f>
        <v>0</v>
      </c>
    </row>
    <row r="52" s="1" customFormat="1" spans="14:15">
      <c r="N52" s="1">
        <v>0.954</v>
      </c>
      <c r="O52" s="1">
        <v>0.133</v>
      </c>
    </row>
    <row r="53" s="1" customFormat="1" spans="14:15">
      <c r="N53" s="1">
        <v>1.355</v>
      </c>
      <c r="O53" s="1">
        <v>0.108</v>
      </c>
    </row>
    <row r="54" spans="14:15">
      <c r="N54" s="1">
        <v>1.72</v>
      </c>
      <c r="O54" s="1">
        <v>0.083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1"/>
  <sheetViews>
    <sheetView topLeftCell="G22" workbookViewId="0">
      <selection activeCell="Q38" sqref="Q38:Q44"/>
    </sheetView>
  </sheetViews>
  <sheetFormatPr defaultColWidth="8.88888888888889" defaultRowHeight="14.4"/>
  <cols>
    <col min="11" max="12" width="18.5555555555556" customWidth="1"/>
    <col min="13" max="14" width="12.8888888888889"/>
    <col min="20" max="22" width="12.8888888888889"/>
    <col min="23" max="23" width="21.1111111111111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199</v>
      </c>
      <c r="B2" s="20">
        <v>16</v>
      </c>
      <c r="C2" s="20">
        <v>4</v>
      </c>
      <c r="D2" s="20">
        <v>10</v>
      </c>
      <c r="E2" s="20">
        <v>10</v>
      </c>
      <c r="F2" s="20">
        <v>10</v>
      </c>
      <c r="G2" s="20">
        <v>0</v>
      </c>
      <c r="H2" s="20">
        <v>6</v>
      </c>
      <c r="I2" s="20">
        <v>4</v>
      </c>
      <c r="J2" s="20">
        <v>0.8</v>
      </c>
      <c r="K2" s="22">
        <v>4.75215721130371</v>
      </c>
      <c r="L2" s="22">
        <v>1.34195899963379</v>
      </c>
      <c r="M2" s="20">
        <v>1.08642959594727</v>
      </c>
      <c r="N2" s="20">
        <v>5.04485130310059</v>
      </c>
      <c r="O2" s="20">
        <v>5</v>
      </c>
      <c r="P2" s="20">
        <v>5</v>
      </c>
      <c r="Q2" s="20">
        <v>12</v>
      </c>
      <c r="R2" s="23">
        <v>0.4167</v>
      </c>
      <c r="S2" s="23">
        <f t="shared" ref="S2:S11" si="0">O2/E2</f>
        <v>0.5</v>
      </c>
      <c r="T2" s="20">
        <v>2.68381881713867</v>
      </c>
      <c r="U2" s="20">
        <v>2.37830376625061</v>
      </c>
      <c r="V2" s="20">
        <v>2.37785029411316</v>
      </c>
      <c r="W2" s="22">
        <v>0.000453472137451172</v>
      </c>
      <c r="X2" s="20">
        <v>0.305968523025513</v>
      </c>
      <c r="Y2" s="20">
        <v>0.305968523025513</v>
      </c>
      <c r="Z2" s="20">
        <v>0.5</v>
      </c>
      <c r="AA2" s="20">
        <v>0.7</v>
      </c>
      <c r="AB2" s="20">
        <v>0.583333333333333</v>
      </c>
      <c r="AC2" s="20">
        <v>0.636363636363636</v>
      </c>
      <c r="AD2" s="20">
        <v>0.3</v>
      </c>
      <c r="AE2" s="20">
        <v>0.2</v>
      </c>
    </row>
    <row r="3" spans="1:31">
      <c r="A3" s="5">
        <v>148</v>
      </c>
      <c r="B3">
        <v>16</v>
      </c>
      <c r="C3">
        <v>4</v>
      </c>
      <c r="D3">
        <v>10</v>
      </c>
      <c r="E3">
        <v>10</v>
      </c>
      <c r="F3">
        <v>10</v>
      </c>
      <c r="G3">
        <v>0</v>
      </c>
      <c r="H3">
        <v>6</v>
      </c>
      <c r="I3">
        <v>4</v>
      </c>
      <c r="J3">
        <v>0.8</v>
      </c>
      <c r="K3" s="4">
        <v>5.98124694824219</v>
      </c>
      <c r="L3" s="9">
        <v>1.4102840423584</v>
      </c>
      <c r="M3">
        <v>0.666097640991211</v>
      </c>
      <c r="N3">
        <v>5.7578067779541</v>
      </c>
      <c r="O3">
        <v>5</v>
      </c>
      <c r="P3">
        <v>5</v>
      </c>
      <c r="Q3">
        <v>14</v>
      </c>
      <c r="R3" s="15">
        <v>0.3571</v>
      </c>
      <c r="S3" s="15">
        <f t="shared" si="0"/>
        <v>0.5</v>
      </c>
      <c r="T3">
        <v>3.24358749389648</v>
      </c>
      <c r="U3">
        <v>2.86260199546814</v>
      </c>
      <c r="V3">
        <v>2.83324432373047</v>
      </c>
      <c r="W3" s="11">
        <v>0.0293576717376709</v>
      </c>
      <c r="X3">
        <v>0.410343170166016</v>
      </c>
      <c r="Y3">
        <v>0.410343170166016</v>
      </c>
      <c r="Z3">
        <v>0.5</v>
      </c>
      <c r="AA3">
        <v>0.9</v>
      </c>
      <c r="AB3">
        <v>0.642857142857143</v>
      </c>
      <c r="AC3">
        <v>0.75</v>
      </c>
      <c r="AD3">
        <v>0.1</v>
      </c>
      <c r="AE3">
        <v>0.4</v>
      </c>
    </row>
    <row r="4" spans="1:31">
      <c r="A4" s="5">
        <v>111</v>
      </c>
      <c r="B4">
        <v>16</v>
      </c>
      <c r="C4">
        <v>4</v>
      </c>
      <c r="D4">
        <v>10</v>
      </c>
      <c r="E4">
        <v>10</v>
      </c>
      <c r="F4">
        <v>9</v>
      </c>
      <c r="G4">
        <v>1</v>
      </c>
      <c r="H4">
        <v>7</v>
      </c>
      <c r="I4">
        <v>3</v>
      </c>
      <c r="J4">
        <v>0.8</v>
      </c>
      <c r="K4" s="4">
        <v>5.90119934082031</v>
      </c>
      <c r="L4" s="9">
        <v>1.46022987365723</v>
      </c>
      <c r="M4">
        <v>1.03746795654297</v>
      </c>
      <c r="N4">
        <v>4.93503952026367</v>
      </c>
      <c r="O4">
        <v>5</v>
      </c>
      <c r="P4">
        <v>5</v>
      </c>
      <c r="Q4">
        <v>13</v>
      </c>
      <c r="R4" s="15">
        <v>0.3846</v>
      </c>
      <c r="S4" s="15">
        <f t="shared" si="0"/>
        <v>0.5</v>
      </c>
      <c r="T4">
        <v>2.83156013488769</v>
      </c>
      <c r="U4">
        <v>2.55749702453613</v>
      </c>
      <c r="V4">
        <v>2.5282130241394</v>
      </c>
      <c r="W4" s="11">
        <v>0.0292840003967285</v>
      </c>
      <c r="X4">
        <v>0.303347110748291</v>
      </c>
      <c r="Y4">
        <v>0.303347110748291</v>
      </c>
      <c r="Z4">
        <v>0.5</v>
      </c>
      <c r="AA4">
        <v>0.8</v>
      </c>
      <c r="AB4">
        <v>0.615384615384615</v>
      </c>
      <c r="AC4">
        <v>0.695652173913043</v>
      </c>
      <c r="AD4">
        <v>0.2</v>
      </c>
      <c r="AE4">
        <v>0.3</v>
      </c>
    </row>
    <row r="5" s="20" customFormat="1" spans="1:31">
      <c r="A5" s="21">
        <v>115</v>
      </c>
      <c r="B5" s="20">
        <v>16</v>
      </c>
      <c r="C5" s="20">
        <v>4</v>
      </c>
      <c r="D5" s="20">
        <v>10</v>
      </c>
      <c r="E5" s="20">
        <v>10</v>
      </c>
      <c r="F5" s="20">
        <v>10</v>
      </c>
      <c r="G5" s="20">
        <v>0</v>
      </c>
      <c r="H5" s="20">
        <v>6</v>
      </c>
      <c r="I5" s="20">
        <v>4</v>
      </c>
      <c r="J5" s="20">
        <v>0.8</v>
      </c>
      <c r="K5" s="22">
        <v>6.71426963806152</v>
      </c>
      <c r="L5" s="22">
        <v>1.49112319946289</v>
      </c>
      <c r="M5" s="20">
        <v>0.618156433105469</v>
      </c>
      <c r="N5" s="20">
        <v>6.52282333374023</v>
      </c>
      <c r="O5" s="20">
        <v>6</v>
      </c>
      <c r="P5" s="20">
        <v>6</v>
      </c>
      <c r="Q5" s="20">
        <v>16</v>
      </c>
      <c r="R5" s="23">
        <v>0.375</v>
      </c>
      <c r="S5" s="23">
        <f t="shared" si="0"/>
        <v>0.6</v>
      </c>
      <c r="T5" s="20">
        <v>2.93527793884277</v>
      </c>
      <c r="U5" s="20">
        <v>2.57135272026062</v>
      </c>
      <c r="V5" s="20">
        <v>2.54566478729248</v>
      </c>
      <c r="W5" s="22">
        <v>0.0256879329681396</v>
      </c>
      <c r="X5" s="20">
        <v>0.389613151550293</v>
      </c>
      <c r="Y5" s="20">
        <v>0.389613151550293</v>
      </c>
      <c r="Z5" s="20">
        <v>0.6</v>
      </c>
      <c r="AA5" s="20">
        <v>1</v>
      </c>
      <c r="AB5" s="20">
        <v>0.625</v>
      </c>
      <c r="AC5" s="20">
        <v>0.769230769230769</v>
      </c>
      <c r="AD5" s="20">
        <v>0</v>
      </c>
      <c r="AE5" s="20">
        <v>0.4</v>
      </c>
    </row>
    <row r="6" spans="1:31">
      <c r="A6" s="5">
        <v>212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9.30351257324219</v>
      </c>
      <c r="L6" s="9">
        <v>1.56141471862793</v>
      </c>
      <c r="M6">
        <v>1.46649742126465</v>
      </c>
      <c r="N6">
        <v>7.65316009521484</v>
      </c>
      <c r="O6">
        <v>4</v>
      </c>
      <c r="P6">
        <v>4</v>
      </c>
      <c r="Q6">
        <v>12</v>
      </c>
      <c r="R6" s="15">
        <v>0.3333</v>
      </c>
      <c r="S6" s="15">
        <f t="shared" si="0"/>
        <v>0.4</v>
      </c>
      <c r="T6">
        <v>3.60354804992676</v>
      </c>
      <c r="U6">
        <v>3.36167764663696</v>
      </c>
      <c r="V6">
        <v>3.22679138183594</v>
      </c>
      <c r="W6" s="11">
        <v>0.134886264801025</v>
      </c>
      <c r="X6">
        <v>0.37675666809082</v>
      </c>
      <c r="Y6">
        <v>0.37675666809082</v>
      </c>
      <c r="Z6">
        <v>0.4</v>
      </c>
      <c r="AA6">
        <v>0.8</v>
      </c>
      <c r="AB6">
        <v>0.666666666666667</v>
      </c>
      <c r="AC6">
        <v>0.727272727272727</v>
      </c>
      <c r="AD6">
        <v>0.2</v>
      </c>
      <c r="AE6">
        <v>0.4</v>
      </c>
    </row>
    <row r="7" spans="1:31">
      <c r="A7" s="5">
        <v>96</v>
      </c>
      <c r="B7">
        <v>17</v>
      </c>
      <c r="C7">
        <v>3</v>
      </c>
      <c r="D7">
        <v>10</v>
      </c>
      <c r="E7">
        <v>10</v>
      </c>
      <c r="F7">
        <v>10</v>
      </c>
      <c r="G7">
        <v>0</v>
      </c>
      <c r="H7">
        <v>7</v>
      </c>
      <c r="I7">
        <v>3</v>
      </c>
      <c r="J7">
        <v>0.85</v>
      </c>
      <c r="K7" s="4">
        <v>5.74261093139648</v>
      </c>
      <c r="L7" s="9">
        <v>1.61087608337402</v>
      </c>
      <c r="M7">
        <v>1.20277786254883</v>
      </c>
      <c r="N7">
        <v>4.54215049743652</v>
      </c>
      <c r="O7">
        <v>6</v>
      </c>
      <c r="P7">
        <v>6</v>
      </c>
      <c r="Q7">
        <v>16</v>
      </c>
      <c r="R7" s="15">
        <v>0.375</v>
      </c>
      <c r="S7" s="15">
        <f t="shared" si="0"/>
        <v>0.6</v>
      </c>
      <c r="T7">
        <v>3.05898284912109</v>
      </c>
      <c r="U7">
        <v>2.798011302948</v>
      </c>
      <c r="V7">
        <v>2.70229864120483</v>
      </c>
      <c r="W7" s="11">
        <v>0.0957126617431641</v>
      </c>
      <c r="X7">
        <v>0.35668420791626</v>
      </c>
      <c r="Y7">
        <v>0.35668420791626</v>
      </c>
      <c r="Z7">
        <v>0.6</v>
      </c>
      <c r="AA7">
        <v>1</v>
      </c>
      <c r="AB7">
        <v>0.625</v>
      </c>
      <c r="AC7">
        <v>0.769230769230769</v>
      </c>
      <c r="AD7">
        <v>0</v>
      </c>
      <c r="AE7">
        <v>0.4</v>
      </c>
    </row>
    <row r="8" spans="1:31">
      <c r="A8" s="5">
        <v>141</v>
      </c>
      <c r="B8">
        <v>18</v>
      </c>
      <c r="C8">
        <v>2</v>
      </c>
      <c r="D8">
        <v>10</v>
      </c>
      <c r="E8">
        <v>10</v>
      </c>
      <c r="F8">
        <v>10</v>
      </c>
      <c r="G8">
        <v>0</v>
      </c>
      <c r="H8">
        <v>8</v>
      </c>
      <c r="I8">
        <v>2</v>
      </c>
      <c r="J8">
        <v>0.9</v>
      </c>
      <c r="K8" s="4">
        <v>7.49026870727539</v>
      </c>
      <c r="L8" s="9">
        <v>1.63237380981445</v>
      </c>
      <c r="M8">
        <v>1.35805892944336</v>
      </c>
      <c r="N8">
        <v>5.95078086853027</v>
      </c>
      <c r="O8">
        <v>7</v>
      </c>
      <c r="P8">
        <v>7</v>
      </c>
      <c r="Q8">
        <v>17</v>
      </c>
      <c r="R8" s="15">
        <v>0.4118</v>
      </c>
      <c r="S8" s="15">
        <f t="shared" si="0"/>
        <v>0.7</v>
      </c>
      <c r="T8">
        <v>3.87831687927246</v>
      </c>
      <c r="U8">
        <v>3.56178855895996</v>
      </c>
      <c r="V8">
        <v>3.43032383918762</v>
      </c>
      <c r="W8" s="11">
        <v>0.131464719772339</v>
      </c>
      <c r="X8">
        <v>0.447993040084839</v>
      </c>
      <c r="Y8">
        <v>0.447993040084839</v>
      </c>
      <c r="Z8">
        <v>0.7</v>
      </c>
      <c r="AA8">
        <v>1</v>
      </c>
      <c r="AB8">
        <v>0.588235294117647</v>
      </c>
      <c r="AC8">
        <v>0.740740740740741</v>
      </c>
      <c r="AD8">
        <v>0</v>
      </c>
      <c r="AE8">
        <v>0.3</v>
      </c>
    </row>
    <row r="9" s="3" customFormat="1" spans="1:31">
      <c r="A9" s="7">
        <v>137</v>
      </c>
      <c r="B9" s="3">
        <v>17</v>
      </c>
      <c r="C9" s="3">
        <v>3</v>
      </c>
      <c r="D9" s="3">
        <v>10</v>
      </c>
      <c r="E9" s="3">
        <v>10</v>
      </c>
      <c r="F9" s="3">
        <v>10</v>
      </c>
      <c r="G9" s="3">
        <v>0</v>
      </c>
      <c r="H9" s="3">
        <v>7</v>
      </c>
      <c r="I9" s="3">
        <v>3</v>
      </c>
      <c r="J9" s="3">
        <v>0.85</v>
      </c>
      <c r="K9" s="11">
        <v>5.48050498962402</v>
      </c>
      <c r="L9" s="11">
        <v>1.66137504577637</v>
      </c>
      <c r="M9" s="3">
        <v>1.31838798522949</v>
      </c>
      <c r="N9" s="3">
        <v>4.31262969970703</v>
      </c>
      <c r="O9" s="3">
        <v>6</v>
      </c>
      <c r="P9" s="3">
        <v>6</v>
      </c>
      <c r="Q9" s="3">
        <v>16</v>
      </c>
      <c r="R9" s="17">
        <v>0.375</v>
      </c>
      <c r="S9" s="17">
        <f t="shared" si="0"/>
        <v>0.6</v>
      </c>
      <c r="T9" s="3">
        <v>2.96624946594238</v>
      </c>
      <c r="U9" s="3">
        <v>2.71843361854553</v>
      </c>
      <c r="V9" s="3">
        <v>2.63168978691101</v>
      </c>
      <c r="W9" s="11">
        <v>0.0867438316345215</v>
      </c>
      <c r="X9" s="3">
        <v>0.334559679031372</v>
      </c>
      <c r="Y9" s="3">
        <v>0.334559679031372</v>
      </c>
      <c r="Z9" s="3">
        <v>0.6</v>
      </c>
      <c r="AA9" s="3">
        <v>1</v>
      </c>
      <c r="AB9" s="3">
        <v>0.625</v>
      </c>
      <c r="AC9" s="3">
        <v>0.769230769230769</v>
      </c>
      <c r="AD9" s="3">
        <v>0</v>
      </c>
      <c r="AE9" s="3">
        <v>0.4</v>
      </c>
    </row>
    <row r="10" spans="1:31">
      <c r="A10" s="5">
        <v>174</v>
      </c>
      <c r="B10">
        <v>17</v>
      </c>
      <c r="C10">
        <v>3</v>
      </c>
      <c r="D10">
        <v>10</v>
      </c>
      <c r="E10">
        <v>10</v>
      </c>
      <c r="F10">
        <v>10</v>
      </c>
      <c r="G10">
        <v>0</v>
      </c>
      <c r="H10">
        <v>7</v>
      </c>
      <c r="I10">
        <v>3</v>
      </c>
      <c r="J10">
        <v>0.85</v>
      </c>
      <c r="K10" s="4">
        <v>6.9014720916748</v>
      </c>
      <c r="L10" s="9">
        <v>1.69812965393066</v>
      </c>
      <c r="M10">
        <v>1.01156425476074</v>
      </c>
      <c r="N10">
        <v>5.1447925567627</v>
      </c>
      <c r="O10">
        <v>4</v>
      </c>
      <c r="P10">
        <v>4</v>
      </c>
      <c r="Q10">
        <v>13</v>
      </c>
      <c r="R10" s="15">
        <v>0.3077</v>
      </c>
      <c r="S10" s="15">
        <f t="shared" si="0"/>
        <v>0.4</v>
      </c>
      <c r="T10">
        <v>3.24583053588867</v>
      </c>
      <c r="U10">
        <v>2.97004389762878</v>
      </c>
      <c r="V10">
        <v>2.82203412055969</v>
      </c>
      <c r="W10" s="11">
        <v>0.148009777069092</v>
      </c>
      <c r="X10">
        <v>0.423796415328979</v>
      </c>
      <c r="Y10">
        <v>0.423796415328979</v>
      </c>
      <c r="Z10">
        <v>0.4</v>
      </c>
      <c r="AA10">
        <v>0.9</v>
      </c>
      <c r="AB10">
        <v>0.692307692307692</v>
      </c>
      <c r="AC10">
        <v>0.782608695652174</v>
      </c>
      <c r="AD10">
        <v>0.1</v>
      </c>
      <c r="AE10">
        <v>0.5</v>
      </c>
    </row>
    <row r="11" spans="1:31">
      <c r="A11" s="5">
        <v>105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10.3260917663574</v>
      </c>
      <c r="L11" s="9">
        <v>1.71701431274414</v>
      </c>
      <c r="M11">
        <v>1.61215782165527</v>
      </c>
      <c r="N11">
        <v>8.51708984375</v>
      </c>
      <c r="O11">
        <v>7</v>
      </c>
      <c r="P11">
        <v>7</v>
      </c>
      <c r="Q11">
        <v>17</v>
      </c>
      <c r="R11" s="15">
        <v>0.4118</v>
      </c>
      <c r="S11" s="15">
        <f t="shared" si="0"/>
        <v>0.7</v>
      </c>
      <c r="T11">
        <v>3.6671028137207</v>
      </c>
      <c r="U11">
        <v>3.42255115509033</v>
      </c>
      <c r="V11">
        <v>3.24774885177612</v>
      </c>
      <c r="W11" s="11">
        <v>0.174802303314209</v>
      </c>
      <c r="X11">
        <v>0.41935396194458</v>
      </c>
      <c r="Y11">
        <v>0.41935396194458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spans="1:31">
      <c r="A12" s="5">
        <v>222</v>
      </c>
      <c r="B12">
        <v>17</v>
      </c>
      <c r="C12">
        <v>3</v>
      </c>
      <c r="D12">
        <v>10</v>
      </c>
      <c r="E12">
        <v>10</v>
      </c>
      <c r="F12">
        <v>10</v>
      </c>
      <c r="G12">
        <v>0</v>
      </c>
      <c r="H12">
        <v>7</v>
      </c>
      <c r="I12">
        <v>3</v>
      </c>
      <c r="J12">
        <v>0.85</v>
      </c>
      <c r="K12" s="4">
        <v>6.98605537414551</v>
      </c>
      <c r="L12" s="9">
        <v>1.72116661071777</v>
      </c>
      <c r="M12">
        <v>1.06689262390137</v>
      </c>
      <c r="N12">
        <v>5.3403377532959</v>
      </c>
      <c r="O12">
        <v>6</v>
      </c>
      <c r="P12">
        <v>6</v>
      </c>
      <c r="Q12">
        <v>16</v>
      </c>
      <c r="R12" s="15">
        <v>0.375</v>
      </c>
      <c r="S12" s="15">
        <f t="shared" ref="S12:S22" si="1">O12/E12</f>
        <v>0.6</v>
      </c>
      <c r="T12">
        <v>3.34921264648437</v>
      </c>
      <c r="U12">
        <v>3.06262898445129</v>
      </c>
      <c r="V12">
        <v>2.91971254348755</v>
      </c>
      <c r="W12" s="11">
        <v>0.142916440963745</v>
      </c>
      <c r="X12">
        <v>0.429500102996826</v>
      </c>
      <c r="Y12">
        <v>0.429500102996826</v>
      </c>
      <c r="Z12">
        <v>0.6</v>
      </c>
      <c r="AA12">
        <v>1</v>
      </c>
      <c r="AB12">
        <v>0.625</v>
      </c>
      <c r="AC12">
        <v>0.769230769230769</v>
      </c>
      <c r="AD12">
        <v>0</v>
      </c>
      <c r="AE12">
        <v>0.4</v>
      </c>
    </row>
    <row r="13" spans="1:31">
      <c r="A13" s="5">
        <v>17</v>
      </c>
      <c r="B13">
        <v>16</v>
      </c>
      <c r="C13">
        <v>4</v>
      </c>
      <c r="D13">
        <v>10</v>
      </c>
      <c r="E13">
        <v>10</v>
      </c>
      <c r="F13">
        <v>10</v>
      </c>
      <c r="G13">
        <v>0</v>
      </c>
      <c r="H13">
        <v>6</v>
      </c>
      <c r="I13">
        <v>4</v>
      </c>
      <c r="J13">
        <v>0.8</v>
      </c>
      <c r="K13" s="4">
        <v>6.62918663024902</v>
      </c>
      <c r="L13" s="9">
        <v>1.7640323638916</v>
      </c>
      <c r="M13">
        <v>0.7838134765625</v>
      </c>
      <c r="N13">
        <v>5.65805053710937</v>
      </c>
      <c r="O13">
        <v>5</v>
      </c>
      <c r="P13">
        <v>5</v>
      </c>
      <c r="Q13">
        <v>15</v>
      </c>
      <c r="R13" s="15">
        <v>0.3333</v>
      </c>
      <c r="S13" s="15">
        <f t="shared" si="1"/>
        <v>0.5</v>
      </c>
      <c r="T13">
        <v>3.02310943603516</v>
      </c>
      <c r="U13">
        <v>2.70834422111511</v>
      </c>
      <c r="V13">
        <v>2.61939764022827</v>
      </c>
      <c r="W13" s="11">
        <v>0.0889465808868408</v>
      </c>
      <c r="X13">
        <v>0.403711795806885</v>
      </c>
      <c r="Y13">
        <v>0.403711795806885</v>
      </c>
      <c r="Z13">
        <v>0.5</v>
      </c>
      <c r="AA13">
        <v>1</v>
      </c>
      <c r="AB13">
        <v>0.666666666666667</v>
      </c>
      <c r="AC13">
        <v>0.8</v>
      </c>
      <c r="AD13">
        <v>0</v>
      </c>
      <c r="AE13">
        <v>0.5</v>
      </c>
    </row>
    <row r="14" s="3" customFormat="1" spans="1:31">
      <c r="A14" s="7">
        <v>4</v>
      </c>
      <c r="B14" s="3">
        <v>18</v>
      </c>
      <c r="C14" s="3">
        <v>2</v>
      </c>
      <c r="D14" s="3">
        <v>10</v>
      </c>
      <c r="E14" s="3">
        <v>10</v>
      </c>
      <c r="F14" s="3">
        <v>10</v>
      </c>
      <c r="G14" s="3">
        <v>0</v>
      </c>
      <c r="H14" s="3">
        <v>8</v>
      </c>
      <c r="I14" s="3">
        <v>2</v>
      </c>
      <c r="J14" s="3">
        <v>0.9</v>
      </c>
      <c r="K14" s="11">
        <v>6.64651870727539</v>
      </c>
      <c r="L14" s="11">
        <v>1.76815605163574</v>
      </c>
      <c r="M14" s="3">
        <v>1.73186683654785</v>
      </c>
      <c r="N14" s="3">
        <v>5.91652679443359</v>
      </c>
      <c r="O14" s="3">
        <v>6</v>
      </c>
      <c r="P14" s="3">
        <v>6</v>
      </c>
      <c r="Q14" s="3">
        <v>15</v>
      </c>
      <c r="R14" s="17">
        <v>0.4</v>
      </c>
      <c r="S14" s="17">
        <f t="shared" si="1"/>
        <v>0.6</v>
      </c>
      <c r="T14" s="3">
        <v>3.24323081970215</v>
      </c>
      <c r="U14" s="3">
        <v>2.9600522518158</v>
      </c>
      <c r="V14" s="3">
        <v>2.89533853530884</v>
      </c>
      <c r="W14" s="11">
        <v>0.064713716506958</v>
      </c>
      <c r="X14" s="3">
        <v>0.34789228439331</v>
      </c>
      <c r="Y14" s="3">
        <v>0.34789228439331</v>
      </c>
      <c r="Z14" s="3">
        <v>0.6</v>
      </c>
      <c r="AA14" s="3">
        <v>0.9</v>
      </c>
      <c r="AB14" s="3">
        <v>0.6</v>
      </c>
      <c r="AC14" s="3">
        <v>0.72</v>
      </c>
      <c r="AD14" s="3">
        <v>0.1</v>
      </c>
      <c r="AE14" s="3">
        <v>0.3</v>
      </c>
    </row>
    <row r="15" spans="1:31">
      <c r="A15" s="5">
        <v>30</v>
      </c>
      <c r="B15">
        <v>19</v>
      </c>
      <c r="C15">
        <v>1</v>
      </c>
      <c r="D15">
        <v>10</v>
      </c>
      <c r="E15">
        <v>10</v>
      </c>
      <c r="F15">
        <v>10</v>
      </c>
      <c r="G15">
        <v>0</v>
      </c>
      <c r="H15">
        <v>9</v>
      </c>
      <c r="I15">
        <v>1</v>
      </c>
      <c r="J15">
        <v>0.95</v>
      </c>
      <c r="K15" s="4">
        <v>10.2467727661133</v>
      </c>
      <c r="L15" s="9">
        <v>1.8103141784668</v>
      </c>
      <c r="M15">
        <v>1.67639350891113</v>
      </c>
      <c r="N15">
        <v>8.03465270996094</v>
      </c>
      <c r="O15">
        <v>7</v>
      </c>
      <c r="P15">
        <v>7</v>
      </c>
      <c r="Q15">
        <v>17</v>
      </c>
      <c r="R15" s="15">
        <v>0.4118</v>
      </c>
      <c r="S15" s="15">
        <f t="shared" si="1"/>
        <v>0.7</v>
      </c>
      <c r="T15">
        <v>4.02245140075684</v>
      </c>
      <c r="U15">
        <v>3.75803875923157</v>
      </c>
      <c r="V15">
        <v>3.57295179367065</v>
      </c>
      <c r="W15" s="11">
        <v>0.185086965560913</v>
      </c>
      <c r="X15">
        <v>0.449499607086182</v>
      </c>
      <c r="Y15">
        <v>0.449499607086182</v>
      </c>
      <c r="Z15">
        <v>0.7</v>
      </c>
      <c r="AA15">
        <v>1</v>
      </c>
      <c r="AB15">
        <v>0.588235294117647</v>
      </c>
      <c r="AC15">
        <v>0.740740740740741</v>
      </c>
      <c r="AD15">
        <v>0</v>
      </c>
      <c r="AE15">
        <v>0.3</v>
      </c>
    </row>
    <row r="16" spans="1:31">
      <c r="A16" s="5">
        <v>196</v>
      </c>
      <c r="B16">
        <v>18</v>
      </c>
      <c r="C16">
        <v>2</v>
      </c>
      <c r="D16">
        <v>10</v>
      </c>
      <c r="E16">
        <v>10</v>
      </c>
      <c r="F16">
        <v>9</v>
      </c>
      <c r="G16">
        <v>1</v>
      </c>
      <c r="H16">
        <v>9</v>
      </c>
      <c r="I16">
        <v>1</v>
      </c>
      <c r="J16">
        <v>0.9</v>
      </c>
      <c r="K16" s="4">
        <v>11.2915363311768</v>
      </c>
      <c r="L16" s="9">
        <v>1.8361701965332</v>
      </c>
      <c r="M16">
        <v>1.68184471130371</v>
      </c>
      <c r="N16">
        <v>8.96267700195312</v>
      </c>
      <c r="O16">
        <v>7</v>
      </c>
      <c r="P16">
        <v>7</v>
      </c>
      <c r="Q16">
        <v>16</v>
      </c>
      <c r="R16" s="15">
        <v>0.4375</v>
      </c>
      <c r="S16" s="15">
        <f t="shared" si="1"/>
        <v>0.7</v>
      </c>
      <c r="T16">
        <v>3.76375770568848</v>
      </c>
      <c r="U16">
        <v>3.48160338401794</v>
      </c>
      <c r="V16">
        <v>3.34229779243469</v>
      </c>
      <c r="W16" s="11">
        <v>0.139305591583252</v>
      </c>
      <c r="X16">
        <v>0.421459913253784</v>
      </c>
      <c r="Y16">
        <v>0.421459913253784</v>
      </c>
      <c r="Z16">
        <v>0.7</v>
      </c>
      <c r="AA16">
        <v>0.9</v>
      </c>
      <c r="AB16">
        <v>0.5625</v>
      </c>
      <c r="AC16">
        <v>0.692307692307692</v>
      </c>
      <c r="AD16">
        <v>0.1</v>
      </c>
      <c r="AE16">
        <v>0.2</v>
      </c>
    </row>
    <row r="17" spans="1:31">
      <c r="A17" s="5">
        <v>24</v>
      </c>
      <c r="B17">
        <v>18</v>
      </c>
      <c r="C17">
        <v>2</v>
      </c>
      <c r="D17">
        <v>10</v>
      </c>
      <c r="E17">
        <v>10</v>
      </c>
      <c r="F17">
        <v>10</v>
      </c>
      <c r="G17">
        <v>0</v>
      </c>
      <c r="H17">
        <v>8</v>
      </c>
      <c r="I17">
        <v>2</v>
      </c>
      <c r="J17">
        <v>0.9</v>
      </c>
      <c r="K17" s="4">
        <v>8.30161476135254</v>
      </c>
      <c r="L17" s="9">
        <v>1.84811210632324</v>
      </c>
      <c r="M17">
        <v>1.42319869995117</v>
      </c>
      <c r="N17">
        <v>5.94230270385742</v>
      </c>
      <c r="O17">
        <v>6</v>
      </c>
      <c r="P17">
        <v>6</v>
      </c>
      <c r="Q17">
        <v>16</v>
      </c>
      <c r="R17" s="15">
        <v>0.375</v>
      </c>
      <c r="S17" s="15">
        <f t="shared" si="1"/>
        <v>0.6</v>
      </c>
      <c r="T17">
        <v>4.11506462097168</v>
      </c>
      <c r="U17">
        <v>3.8042676448822</v>
      </c>
      <c r="V17">
        <v>3.6045196056366</v>
      </c>
      <c r="W17" s="11">
        <v>0.199748039245605</v>
      </c>
      <c r="X17">
        <v>0.510545015335083</v>
      </c>
      <c r="Y17">
        <v>0.510545015335083</v>
      </c>
      <c r="Z17">
        <v>0.6</v>
      </c>
      <c r="AA17">
        <v>1</v>
      </c>
      <c r="AB17">
        <v>0.625</v>
      </c>
      <c r="AC17">
        <v>0.769230769230769</v>
      </c>
      <c r="AD17">
        <v>0</v>
      </c>
      <c r="AE17">
        <v>0.4</v>
      </c>
    </row>
    <row r="18" s="3" customFormat="1" spans="1:31">
      <c r="A18" s="7">
        <v>5</v>
      </c>
      <c r="B18" s="3">
        <v>18</v>
      </c>
      <c r="C18" s="3">
        <v>2</v>
      </c>
      <c r="D18" s="3">
        <v>10</v>
      </c>
      <c r="E18" s="3">
        <v>10</v>
      </c>
      <c r="F18" s="3">
        <v>10</v>
      </c>
      <c r="G18" s="3">
        <v>0</v>
      </c>
      <c r="H18" s="3">
        <v>8</v>
      </c>
      <c r="I18" s="3">
        <v>2</v>
      </c>
      <c r="J18" s="3">
        <v>0.9</v>
      </c>
      <c r="K18" s="11">
        <v>7.90730667114258</v>
      </c>
      <c r="L18" s="11">
        <v>1.90764045715332</v>
      </c>
      <c r="M18" s="3">
        <v>1.54693603515625</v>
      </c>
      <c r="N18" s="3">
        <v>5.696044921875</v>
      </c>
      <c r="O18" s="3">
        <v>6</v>
      </c>
      <c r="P18" s="3">
        <v>6</v>
      </c>
      <c r="Q18" s="3">
        <v>15</v>
      </c>
      <c r="R18" s="17">
        <v>0.4</v>
      </c>
      <c r="S18" s="17">
        <f t="shared" si="1"/>
        <v>0.6</v>
      </c>
      <c r="T18" s="3">
        <v>3.73896026611328</v>
      </c>
      <c r="U18" s="3">
        <v>3.47512936592102</v>
      </c>
      <c r="V18" s="3">
        <v>3.30228805541992</v>
      </c>
      <c r="W18" s="11">
        <v>0.172841310501099</v>
      </c>
      <c r="X18" s="3">
        <v>0.436672210693359</v>
      </c>
      <c r="Y18" s="3">
        <v>0.436672210693359</v>
      </c>
      <c r="Z18" s="3">
        <v>0.6</v>
      </c>
      <c r="AA18" s="3">
        <v>0.9</v>
      </c>
      <c r="AB18" s="3">
        <v>0.6</v>
      </c>
      <c r="AC18" s="3">
        <v>0.72</v>
      </c>
      <c r="AD18" s="3">
        <v>0.1</v>
      </c>
      <c r="AE18" s="3">
        <v>0.3</v>
      </c>
    </row>
    <row r="19" spans="1:31">
      <c r="A19" s="5">
        <v>149</v>
      </c>
      <c r="B19">
        <v>16</v>
      </c>
      <c r="C19">
        <v>4</v>
      </c>
      <c r="D19">
        <v>10</v>
      </c>
      <c r="E19">
        <v>10</v>
      </c>
      <c r="F19">
        <v>10</v>
      </c>
      <c r="G19">
        <v>0</v>
      </c>
      <c r="H19">
        <v>6</v>
      </c>
      <c r="I19">
        <v>4</v>
      </c>
      <c r="J19">
        <v>0.8</v>
      </c>
      <c r="K19" s="4">
        <v>5.94592666625977</v>
      </c>
      <c r="L19" s="9">
        <v>1.93689155578613</v>
      </c>
      <c r="M19">
        <v>1.07749176025391</v>
      </c>
      <c r="N19">
        <v>4.53323554992676</v>
      </c>
      <c r="O19">
        <v>4</v>
      </c>
      <c r="P19">
        <v>4</v>
      </c>
      <c r="Q19">
        <v>14</v>
      </c>
      <c r="R19" s="15">
        <v>0.2857</v>
      </c>
      <c r="S19" s="15">
        <f t="shared" si="1"/>
        <v>0.4</v>
      </c>
      <c r="T19">
        <v>3.04324340820312</v>
      </c>
      <c r="U19">
        <v>2.76242613792419</v>
      </c>
      <c r="V19">
        <v>2.6508104801178</v>
      </c>
      <c r="W19" s="11">
        <v>0.111615657806396</v>
      </c>
      <c r="X19">
        <v>0.392432928085327</v>
      </c>
      <c r="Y19">
        <v>0.392432928085327</v>
      </c>
      <c r="Z19">
        <v>0.4</v>
      </c>
      <c r="AA19">
        <v>1</v>
      </c>
      <c r="AB19">
        <v>0.714285714285714</v>
      </c>
      <c r="AC19">
        <v>0.833333333333333</v>
      </c>
      <c r="AD19">
        <v>0</v>
      </c>
      <c r="AE19">
        <v>0.6</v>
      </c>
    </row>
    <row r="20" spans="1:31">
      <c r="A20" s="5">
        <v>87</v>
      </c>
      <c r="B20">
        <v>15</v>
      </c>
      <c r="C20">
        <v>5</v>
      </c>
      <c r="D20">
        <v>10</v>
      </c>
      <c r="E20">
        <v>10</v>
      </c>
      <c r="F20">
        <v>9</v>
      </c>
      <c r="G20">
        <v>1</v>
      </c>
      <c r="H20">
        <v>6</v>
      </c>
      <c r="I20">
        <v>4</v>
      </c>
      <c r="J20">
        <v>0.75</v>
      </c>
      <c r="K20" s="4">
        <v>5.965576171875</v>
      </c>
      <c r="L20" s="9">
        <v>1.96604919433594</v>
      </c>
      <c r="M20">
        <v>1.30701446533203</v>
      </c>
      <c r="N20">
        <v>5.0182933807373</v>
      </c>
      <c r="O20">
        <v>4</v>
      </c>
      <c r="P20">
        <v>4</v>
      </c>
      <c r="Q20">
        <v>12</v>
      </c>
      <c r="R20" s="15">
        <v>0.3333</v>
      </c>
      <c r="S20" s="15">
        <f t="shared" si="1"/>
        <v>0.4</v>
      </c>
      <c r="T20">
        <v>2.74654388427734</v>
      </c>
      <c r="U20">
        <v>2.45803046226501</v>
      </c>
      <c r="V20">
        <v>2.42247819900513</v>
      </c>
      <c r="W20" s="11">
        <v>0.0355522632598877</v>
      </c>
      <c r="X20">
        <v>0.324065685272217</v>
      </c>
      <c r="Y20">
        <v>0.324065685272217</v>
      </c>
      <c r="Z20">
        <v>0.4</v>
      </c>
      <c r="AA20">
        <v>0.8</v>
      </c>
      <c r="AB20">
        <v>0.666666666666667</v>
      </c>
      <c r="AC20">
        <v>0.727272727272727</v>
      </c>
      <c r="AD20">
        <v>0.2</v>
      </c>
      <c r="AE20">
        <v>0.4</v>
      </c>
    </row>
    <row r="21" s="20" customFormat="1" spans="1:31">
      <c r="A21" s="21">
        <v>114</v>
      </c>
      <c r="B21" s="20">
        <v>16</v>
      </c>
      <c r="C21" s="20">
        <v>4</v>
      </c>
      <c r="D21" s="20">
        <v>10</v>
      </c>
      <c r="E21" s="20">
        <v>10</v>
      </c>
      <c r="F21" s="20">
        <v>9</v>
      </c>
      <c r="G21" s="20">
        <v>1</v>
      </c>
      <c r="H21" s="20">
        <v>7</v>
      </c>
      <c r="I21" s="20">
        <v>3</v>
      </c>
      <c r="J21" s="20">
        <v>0.8</v>
      </c>
      <c r="K21" s="22">
        <v>8.22604179382324</v>
      </c>
      <c r="L21" s="22">
        <v>1.97331619262695</v>
      </c>
      <c r="M21" s="20">
        <v>1.27695655822754</v>
      </c>
      <c r="N21" s="20">
        <v>6.61124801635742</v>
      </c>
      <c r="O21" s="20">
        <v>5</v>
      </c>
      <c r="P21" s="20">
        <v>5</v>
      </c>
      <c r="Q21" s="20">
        <v>14</v>
      </c>
      <c r="R21" s="23">
        <v>0.3571</v>
      </c>
      <c r="S21" s="23">
        <f t="shared" si="1"/>
        <v>0.5</v>
      </c>
      <c r="T21" s="20">
        <v>3.45174598693848</v>
      </c>
      <c r="U21" s="20">
        <v>3.08734536170959</v>
      </c>
      <c r="V21" s="20">
        <v>3.05312347412109</v>
      </c>
      <c r="W21" s="22">
        <v>0.034221887588501</v>
      </c>
      <c r="X21" s="20">
        <v>0.398622512817383</v>
      </c>
      <c r="Y21" s="20">
        <v>0.398622512817383</v>
      </c>
      <c r="Z21" s="20">
        <v>0.5</v>
      </c>
      <c r="AA21" s="20">
        <v>0.9</v>
      </c>
      <c r="AB21" s="20">
        <v>0.642857142857143</v>
      </c>
      <c r="AC21" s="20">
        <v>0.75</v>
      </c>
      <c r="AD21" s="20">
        <v>0.1</v>
      </c>
      <c r="AE21" s="20">
        <v>0.4</v>
      </c>
    </row>
    <row r="22" s="20" customFormat="1" spans="1:31">
      <c r="A22" s="21">
        <v>146</v>
      </c>
      <c r="B22" s="20">
        <v>19</v>
      </c>
      <c r="C22" s="20">
        <v>1</v>
      </c>
      <c r="D22" s="20">
        <v>10</v>
      </c>
      <c r="E22" s="20">
        <v>10</v>
      </c>
      <c r="F22" s="20">
        <v>10</v>
      </c>
      <c r="G22" s="20">
        <v>0</v>
      </c>
      <c r="H22" s="20">
        <v>9</v>
      </c>
      <c r="I22" s="20">
        <v>1</v>
      </c>
      <c r="J22" s="20">
        <v>0.95</v>
      </c>
      <c r="K22" s="22">
        <v>10.7425346374512</v>
      </c>
      <c r="L22" s="22">
        <v>2.09077262878418</v>
      </c>
      <c r="M22" s="20">
        <v>1.9764289855957</v>
      </c>
      <c r="N22" s="20">
        <v>8.46964073181152</v>
      </c>
      <c r="O22" s="20">
        <v>6</v>
      </c>
      <c r="P22" s="20">
        <v>6</v>
      </c>
      <c r="Q22" s="20">
        <v>16</v>
      </c>
      <c r="R22" s="23">
        <v>0.375</v>
      </c>
      <c r="S22" s="23">
        <f t="shared" si="1"/>
        <v>0.6</v>
      </c>
      <c r="T22" s="20">
        <v>3.64711952209473</v>
      </c>
      <c r="U22" s="20">
        <v>3.4253454208374</v>
      </c>
      <c r="V22" s="20">
        <v>3.20420408248901</v>
      </c>
      <c r="W22" s="22">
        <v>0.221141338348389</v>
      </c>
      <c r="X22" s="20">
        <v>0.442915439605713</v>
      </c>
      <c r="Y22" s="20">
        <v>0.442915439605713</v>
      </c>
      <c r="Z22" s="20">
        <v>0.6</v>
      </c>
      <c r="AA22" s="20">
        <v>1</v>
      </c>
      <c r="AB22" s="20">
        <v>0.625</v>
      </c>
      <c r="AC22" s="20">
        <v>0.769230769230769</v>
      </c>
      <c r="AD22" s="20">
        <v>0</v>
      </c>
      <c r="AE22" s="20">
        <v>0.4</v>
      </c>
    </row>
    <row r="23" s="4" customFormat="1" spans="11:31">
      <c r="K23" s="12" t="s">
        <v>29</v>
      </c>
      <c r="L23" s="9">
        <f>AVERAGE(L2:L22)</f>
        <v>1.72416196550642</v>
      </c>
      <c r="W23" s="11">
        <f t="shared" ref="W23:AE23" si="2">AVERAGE(W2:W22)</f>
        <v>0.107261544182187</v>
      </c>
      <c r="Z23" s="4">
        <f t="shared" si="2"/>
        <v>0.557142857142857</v>
      </c>
      <c r="AA23" s="4">
        <f t="shared" si="2"/>
        <v>0.928571428571429</v>
      </c>
      <c r="AB23" s="4">
        <f t="shared" si="2"/>
        <v>0.627058643970409</v>
      </c>
      <c r="AC23" s="4">
        <f t="shared" si="2"/>
        <v>0.746305610653437</v>
      </c>
      <c r="AD23" s="4">
        <f t="shared" si="2"/>
        <v>0.0714285714285714</v>
      </c>
      <c r="AE23" s="4">
        <f t="shared" si="2"/>
        <v>0.371428571428571</v>
      </c>
    </row>
    <row r="24" s="4" customFormat="1" spans="11:31">
      <c r="K24" s="13" t="s">
        <v>30</v>
      </c>
      <c r="L24" s="9">
        <f>MAX(L2:L22)</f>
        <v>2.09077262878418</v>
      </c>
      <c r="W24" s="11">
        <f t="shared" ref="W24:AE24" si="3">MAX(W2:W22)</f>
        <v>0.221141338348389</v>
      </c>
      <c r="Z24" s="4">
        <f t="shared" si="3"/>
        <v>0.7</v>
      </c>
      <c r="AA24" s="4">
        <f t="shared" si="3"/>
        <v>1</v>
      </c>
      <c r="AB24" s="4">
        <f t="shared" si="3"/>
        <v>0.714285714285714</v>
      </c>
      <c r="AC24" s="4">
        <f t="shared" si="3"/>
        <v>0.833333333333333</v>
      </c>
      <c r="AD24" s="4">
        <f t="shared" si="3"/>
        <v>0.3</v>
      </c>
      <c r="AE24" s="4">
        <f t="shared" si="3"/>
        <v>0.6</v>
      </c>
    </row>
    <row r="25" s="4" customFormat="1" spans="12:31">
      <c r="L25" s="9">
        <f>MIN(L2:L22)</f>
        <v>1.34195899963379</v>
      </c>
      <c r="W25" s="11">
        <f t="shared" ref="W25:AE25" si="4">MIN(W2:W22)</f>
        <v>0.000453472137451172</v>
      </c>
      <c r="Z25" s="4">
        <f t="shared" si="4"/>
        <v>0.4</v>
      </c>
      <c r="AA25" s="4">
        <f t="shared" si="4"/>
        <v>0.7</v>
      </c>
      <c r="AB25" s="4">
        <f t="shared" si="4"/>
        <v>0.5625</v>
      </c>
      <c r="AC25" s="4">
        <f t="shared" si="4"/>
        <v>0.636363636363636</v>
      </c>
      <c r="AD25" s="4">
        <f t="shared" si="4"/>
        <v>0</v>
      </c>
      <c r="AE25" s="4">
        <f t="shared" si="4"/>
        <v>0.2</v>
      </c>
    </row>
    <row r="26" spans="11:23">
      <c r="K26" s="4"/>
      <c r="L26" s="9"/>
      <c r="M26">
        <v>0.194</v>
      </c>
      <c r="W26" s="11"/>
    </row>
    <row r="27" spans="11:23">
      <c r="K27" s="4"/>
      <c r="L27" s="9"/>
      <c r="M27">
        <v>0.129</v>
      </c>
      <c r="W27" s="11"/>
    </row>
    <row r="28" spans="11:23">
      <c r="K28" s="4"/>
      <c r="L28" s="9"/>
      <c r="W28" s="11"/>
    </row>
    <row r="29" spans="11:23">
      <c r="K29" s="4" t="s">
        <v>31</v>
      </c>
      <c r="L29" s="4" t="s">
        <v>32</v>
      </c>
      <c r="N29" s="4" t="s">
        <v>70</v>
      </c>
      <c r="O29" s="4"/>
      <c r="P29" s="4"/>
      <c r="Q29" s="4"/>
      <c r="W29" s="11"/>
    </row>
    <row r="30" spans="11:23">
      <c r="K30" s="4"/>
      <c r="L30" s="4"/>
      <c r="N30" s="4">
        <v>0.2</v>
      </c>
      <c r="O30" s="4">
        <v>-160</v>
      </c>
      <c r="P30" s="4">
        <v>640</v>
      </c>
      <c r="Q30" s="4">
        <v>32</v>
      </c>
      <c r="W30" s="11"/>
    </row>
    <row r="31" s="1" customFormat="1" spans="11:23">
      <c r="K31" s="14" t="s">
        <v>49</v>
      </c>
      <c r="L31" s="14">
        <f>COUNTIF(L2:L22,"&lt;0.507")-COUNTIF(L2:L22,"&lt;0.378")</f>
        <v>0</v>
      </c>
      <c r="N31" s="4">
        <v>0.4</v>
      </c>
      <c r="O31" s="4">
        <v>-320</v>
      </c>
      <c r="P31" s="4">
        <v>480</v>
      </c>
      <c r="Q31" s="4">
        <v>24</v>
      </c>
      <c r="W31" s="14"/>
    </row>
    <row r="32" s="1" customFormat="1" spans="11:23">
      <c r="K32" s="14" t="s">
        <v>50</v>
      </c>
      <c r="L32" s="14">
        <f>COUNTIF(L2:L22,"&lt;0.636")-COUNTIF(L2:L22,"&lt;0.507")</f>
        <v>0</v>
      </c>
      <c r="N32" s="4">
        <v>0.45</v>
      </c>
      <c r="O32" s="4">
        <v>-360</v>
      </c>
      <c r="P32" s="4">
        <v>440</v>
      </c>
      <c r="Q32" s="4">
        <v>22</v>
      </c>
      <c r="W32" s="14"/>
    </row>
    <row r="33" s="1" customFormat="1" spans="11:23">
      <c r="K33" s="14" t="s">
        <v>51</v>
      </c>
      <c r="L33" s="14">
        <f>COUNTIF(L2:L22,"&lt;0.765")-COUNTIF(L2:L22,"&lt;0.636")</f>
        <v>0</v>
      </c>
      <c r="N33" s="4">
        <v>0.49</v>
      </c>
      <c r="O33" s="4">
        <v>-392</v>
      </c>
      <c r="P33" s="4">
        <v>408</v>
      </c>
      <c r="Q33" s="4">
        <v>20.4</v>
      </c>
      <c r="W33" s="14"/>
    </row>
    <row r="34" s="1" customFormat="1" spans="11:23">
      <c r="K34" s="14" t="s">
        <v>52</v>
      </c>
      <c r="L34" s="14">
        <f>COUNTIF(L2:L22,"&lt;0.894")-COUNTIF(L2:L22,"&lt;0.765")</f>
        <v>0</v>
      </c>
      <c r="O34" s="14">
        <v>-380</v>
      </c>
      <c r="P34" s="14">
        <v>420</v>
      </c>
      <c r="Q34" s="14">
        <v>21</v>
      </c>
      <c r="W34" s="14"/>
    </row>
    <row r="35" s="1" customFormat="1" spans="11:23">
      <c r="K35" s="14" t="s">
        <v>53</v>
      </c>
      <c r="L35" s="14">
        <f>COUNTIF(L2:L22,"&lt;1.023")-COUNTIF(L2:L22,"&lt;0.894")</f>
        <v>0</v>
      </c>
      <c r="W35" s="14"/>
    </row>
    <row r="36" s="1" customFormat="1" spans="11:23">
      <c r="K36" s="14" t="s">
        <v>54</v>
      </c>
      <c r="L36" s="14">
        <f>COUNTIF(L2:L22,"&lt;1.152")-COUNTIF(L2:L22,"&lt;1.023")</f>
        <v>0</v>
      </c>
      <c r="W36" s="14"/>
    </row>
    <row r="37" s="3" customFormat="1" spans="11:23">
      <c r="K37" s="11" t="s">
        <v>55</v>
      </c>
      <c r="L37" s="11">
        <f>COUNTIF(L2:L22,"&lt;1.281")-COUNTIF(L2:L22,"&lt;1.152")</f>
        <v>0</v>
      </c>
      <c r="M37" s="11">
        <v>2</v>
      </c>
      <c r="N37" s="11">
        <v>1</v>
      </c>
      <c r="W37" s="11"/>
    </row>
    <row r="38" s="1" customFormat="1" spans="11:23">
      <c r="K38" s="14" t="s">
        <v>56</v>
      </c>
      <c r="L38" s="14">
        <f>COUNTIF(L2:L22,"&lt;1.41")-COUNTIF(L2:L22,"&lt;1.281")</f>
        <v>1</v>
      </c>
      <c r="M38" s="14">
        <v>3</v>
      </c>
      <c r="N38" s="14">
        <v>2</v>
      </c>
      <c r="O38" s="14">
        <v>1</v>
      </c>
      <c r="P38" s="14">
        <v>1</v>
      </c>
      <c r="Q38" s="14">
        <v>1</v>
      </c>
      <c r="W38" s="14"/>
    </row>
    <row r="39" s="1" customFormat="1" spans="11:23">
      <c r="K39" s="14" t="s">
        <v>57</v>
      </c>
      <c r="L39" s="14">
        <f>COUNTIF(L2:L22,"&lt;1.539")-COUNTIF(L2:L22,"&lt;1.41")</f>
        <v>3</v>
      </c>
      <c r="M39" s="14">
        <v>4</v>
      </c>
      <c r="N39" s="14">
        <v>3</v>
      </c>
      <c r="O39" s="14">
        <v>3</v>
      </c>
      <c r="P39" s="14">
        <v>3</v>
      </c>
      <c r="Q39" s="14">
        <v>3</v>
      </c>
      <c r="W39" s="14"/>
    </row>
    <row r="40" s="1" customFormat="1" spans="11:23">
      <c r="K40" s="14" t="s">
        <v>58</v>
      </c>
      <c r="L40" s="14">
        <f>COUNTIF(L2:L22,"&lt;1.668")-COUNTIF(L2:L22,"&lt;1.539")</f>
        <v>4</v>
      </c>
      <c r="M40" s="14">
        <v>7</v>
      </c>
      <c r="N40" s="14">
        <v>6</v>
      </c>
      <c r="O40" s="14">
        <v>5</v>
      </c>
      <c r="P40" s="14">
        <v>4</v>
      </c>
      <c r="Q40" s="14">
        <v>4</v>
      </c>
      <c r="W40" s="14"/>
    </row>
    <row r="41" s="29" customFormat="1" spans="11:23">
      <c r="K41" s="27" t="s">
        <v>59</v>
      </c>
      <c r="L41" s="27">
        <f>COUNTIF(L2:L22,"&lt;1.797")-COUNTIF(L2:L22,"&lt;1.668")</f>
        <v>5</v>
      </c>
      <c r="M41" s="27">
        <v>8</v>
      </c>
      <c r="N41" s="27">
        <v>8</v>
      </c>
      <c r="O41" s="27">
        <v>6</v>
      </c>
      <c r="P41" s="27">
        <v>6</v>
      </c>
      <c r="Q41" s="27">
        <v>5</v>
      </c>
      <c r="W41" s="27"/>
    </row>
    <row r="42" s="1" customFormat="1" spans="11:23">
      <c r="K42" s="14" t="s">
        <v>60</v>
      </c>
      <c r="L42" s="14">
        <f>COUNTIF(L2:L22,"&lt;1.926")-COUNTIF(L2:L22,"&lt;1.797")</f>
        <v>4</v>
      </c>
      <c r="M42" s="14">
        <v>7</v>
      </c>
      <c r="N42" s="14">
        <v>6</v>
      </c>
      <c r="O42" s="14">
        <v>5</v>
      </c>
      <c r="P42" s="14">
        <v>4</v>
      </c>
      <c r="Q42" s="14">
        <v>4</v>
      </c>
      <c r="W42" s="14"/>
    </row>
    <row r="43" s="1" customFormat="1" spans="11:23">
      <c r="K43" s="14" t="s">
        <v>61</v>
      </c>
      <c r="L43" s="14">
        <f>COUNTIF(L2:L22,"&lt;2.055")-COUNTIF(L2:L22,"&lt;1.926")</f>
        <v>3</v>
      </c>
      <c r="M43" s="14">
        <v>4</v>
      </c>
      <c r="N43" s="14">
        <v>3</v>
      </c>
      <c r="O43" s="14">
        <v>3</v>
      </c>
      <c r="P43" s="14">
        <v>3</v>
      </c>
      <c r="Q43" s="14">
        <v>3</v>
      </c>
      <c r="W43" s="14"/>
    </row>
    <row r="44" s="1" customFormat="1" spans="11:23">
      <c r="K44" s="14" t="s">
        <v>62</v>
      </c>
      <c r="L44" s="14">
        <f>COUNTIF(L2:L22,"&lt;2.184")-COUNTIF(L2:L22,"&lt;2.055")</f>
        <v>1</v>
      </c>
      <c r="M44" s="14">
        <v>3</v>
      </c>
      <c r="N44" s="14">
        <v>2</v>
      </c>
      <c r="O44" s="14">
        <v>1</v>
      </c>
      <c r="P44" s="14">
        <v>1</v>
      </c>
      <c r="Q44" s="14">
        <v>1</v>
      </c>
      <c r="W44" s="14"/>
    </row>
    <row r="45" s="3" customFormat="1" spans="11:23">
      <c r="K45" s="11" t="s">
        <v>63</v>
      </c>
      <c r="L45" s="11">
        <f>COUNTIF(L2:L22,"&lt;2.313")-COUNTIF(L2:L22,"&lt;2.184")</f>
        <v>0</v>
      </c>
      <c r="M45" s="11">
        <v>2</v>
      </c>
      <c r="N45" s="11">
        <v>1</v>
      </c>
      <c r="W45" s="11"/>
    </row>
    <row r="46" s="1" customFormat="1" spans="11:23">
      <c r="K46" s="14" t="s">
        <v>64</v>
      </c>
      <c r="L46" s="14">
        <f>COUNTIF(L2:L22,"&lt;2.442")-COUNTIF(L2:L22,"&lt;2.313")</f>
        <v>0</v>
      </c>
      <c r="W46" s="14"/>
    </row>
    <row r="47" s="1" customFormat="1" spans="11:12">
      <c r="K47" s="14" t="s">
        <v>65</v>
      </c>
      <c r="L47" s="14">
        <f>COUNTIF(L2:L22,"&lt;2.571")-COUNTIF(L2:L22,"&lt;2.442")</f>
        <v>0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customFormat="1" spans="11:15">
      <c r="K49" s="4" t="s">
        <v>67</v>
      </c>
      <c r="L49" s="14">
        <f>COUNTIF(L2:L22,"&lt;2.829")-COUNTIF(L2:L22,"&lt;2.7")</f>
        <v>0</v>
      </c>
      <c r="N49">
        <v>0.378</v>
      </c>
      <c r="O49">
        <v>3.094</v>
      </c>
    </row>
    <row r="50" customFormat="1" spans="11:15">
      <c r="K50" s="4" t="s">
        <v>68</v>
      </c>
      <c r="L50" s="14">
        <f>COUNTIF(L2:L22,"&lt;2.958")-COUNTIF(L2:L22,"&lt;2.829")</f>
        <v>0</v>
      </c>
      <c r="N50">
        <v>21</v>
      </c>
      <c r="O50">
        <v>0.129</v>
      </c>
    </row>
    <row r="51" customFormat="1" spans="11:12">
      <c r="K51" s="4" t="s">
        <v>69</v>
      </c>
      <c r="L51" s="14">
        <f>COUNTIF(L2:L22,"&lt;3.087")-COUNTIF(L2:L22,"&lt;2.958")</f>
        <v>0</v>
      </c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2"/>
  <sheetViews>
    <sheetView topLeftCell="G31" workbookViewId="0">
      <selection activeCell="N48" sqref="N48:N56"/>
    </sheetView>
  </sheetViews>
  <sheetFormatPr defaultColWidth="8.88888888888889" defaultRowHeight="14.4"/>
  <cols>
    <col min="11" max="12" width="18.5555555555556" customWidth="1"/>
    <col min="13" max="14" width="12.8888888888889"/>
    <col min="20" max="22" width="12.8888888888889"/>
    <col min="23" max="23" width="18.4444444444444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106</v>
      </c>
      <c r="B2" s="20">
        <v>19</v>
      </c>
      <c r="C2" s="20">
        <v>1</v>
      </c>
      <c r="D2" s="20">
        <v>10</v>
      </c>
      <c r="E2" s="20">
        <v>10</v>
      </c>
      <c r="F2" s="20">
        <v>10</v>
      </c>
      <c r="G2" s="20">
        <v>0</v>
      </c>
      <c r="H2" s="20">
        <v>9</v>
      </c>
      <c r="I2" s="20">
        <v>1</v>
      </c>
      <c r="J2" s="20">
        <v>0.95</v>
      </c>
      <c r="K2" s="22">
        <v>11.0809917449951</v>
      </c>
      <c r="L2" s="22">
        <v>1.19580459594727</v>
      </c>
      <c r="M2" s="20">
        <v>0.999795913696289</v>
      </c>
      <c r="N2" s="20">
        <v>9.0234489440918</v>
      </c>
      <c r="O2" s="20">
        <v>6</v>
      </c>
      <c r="P2" s="20">
        <v>6</v>
      </c>
      <c r="Q2" s="20">
        <v>16</v>
      </c>
      <c r="R2" s="23">
        <v>0.375</v>
      </c>
      <c r="S2" s="23">
        <f t="shared" ref="S2:S12" si="0">O2/E2</f>
        <v>0.6</v>
      </c>
      <c r="T2" s="20">
        <v>4.2790470123291</v>
      </c>
      <c r="U2" s="20">
        <v>3.97639465332031</v>
      </c>
      <c r="V2" s="20">
        <v>3.77619099617004</v>
      </c>
      <c r="W2" s="22">
        <v>0.200203657150269</v>
      </c>
      <c r="X2" s="20">
        <v>0.502856016159058</v>
      </c>
      <c r="Y2" s="20">
        <v>0.502856016159058</v>
      </c>
      <c r="Z2" s="20">
        <v>0.6</v>
      </c>
      <c r="AA2" s="20">
        <v>1</v>
      </c>
      <c r="AB2" s="20">
        <v>0.625</v>
      </c>
      <c r="AC2" s="20">
        <v>0.769230769230769</v>
      </c>
      <c r="AD2" s="20">
        <v>0</v>
      </c>
      <c r="AE2" s="20">
        <v>0.4</v>
      </c>
    </row>
    <row r="3" spans="1:31">
      <c r="A3" s="5">
        <v>93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10.4066944122315</v>
      </c>
      <c r="L3" s="9">
        <v>1.28925704956055</v>
      </c>
      <c r="M3">
        <v>1.12779426574707</v>
      </c>
      <c r="N3">
        <v>8.51591873168945</v>
      </c>
      <c r="O3">
        <v>6</v>
      </c>
      <c r="P3">
        <v>6</v>
      </c>
      <c r="Q3">
        <v>16</v>
      </c>
      <c r="R3" s="15">
        <v>0.375</v>
      </c>
      <c r="S3" s="15">
        <f t="shared" si="0"/>
        <v>0.6</v>
      </c>
      <c r="T3">
        <v>3.78498268127441</v>
      </c>
      <c r="U3">
        <v>3.53165054321289</v>
      </c>
      <c r="V3">
        <v>3.34699487686157</v>
      </c>
      <c r="W3" s="11">
        <v>0.184655666351318</v>
      </c>
      <c r="X3">
        <v>0.437987804412842</v>
      </c>
      <c r="Y3">
        <v>0.437987804412842</v>
      </c>
      <c r="Z3">
        <v>0.6</v>
      </c>
      <c r="AA3">
        <v>1</v>
      </c>
      <c r="AB3">
        <v>0.625</v>
      </c>
      <c r="AC3">
        <v>0.769230769230769</v>
      </c>
      <c r="AD3">
        <v>0</v>
      </c>
      <c r="AE3">
        <v>0.4</v>
      </c>
    </row>
    <row r="4" s="20" customFormat="1" spans="1:31">
      <c r="A4" s="21">
        <v>188</v>
      </c>
      <c r="B4" s="20">
        <v>20</v>
      </c>
      <c r="C4" s="20">
        <v>0</v>
      </c>
      <c r="D4" s="20">
        <v>10</v>
      </c>
      <c r="E4" s="20">
        <v>10</v>
      </c>
      <c r="F4" s="20">
        <v>10</v>
      </c>
      <c r="G4" s="20">
        <v>0</v>
      </c>
      <c r="H4" s="20">
        <v>10</v>
      </c>
      <c r="I4" s="20">
        <v>0</v>
      </c>
      <c r="J4" s="20">
        <v>1</v>
      </c>
      <c r="K4" s="22">
        <v>9999</v>
      </c>
      <c r="L4" s="22">
        <v>1.34126472473145</v>
      </c>
      <c r="M4" s="20">
        <v>9999</v>
      </c>
      <c r="N4" s="20">
        <v>9999</v>
      </c>
      <c r="O4" s="20">
        <v>8</v>
      </c>
      <c r="P4" s="20">
        <v>8</v>
      </c>
      <c r="Q4" s="20">
        <v>17</v>
      </c>
      <c r="R4" s="23">
        <v>0.4706</v>
      </c>
      <c r="S4" s="23">
        <f t="shared" si="0"/>
        <v>0.8</v>
      </c>
      <c r="T4" s="20">
        <v>3.77222633361816</v>
      </c>
      <c r="U4" s="20">
        <v>3.54594349861145</v>
      </c>
      <c r="V4" s="20">
        <v>3.38164401054382</v>
      </c>
      <c r="W4" s="22">
        <v>0.164299488067627</v>
      </c>
      <c r="X4" s="20">
        <v>0.390582323074341</v>
      </c>
      <c r="Y4" s="20">
        <v>0.390582323074341</v>
      </c>
      <c r="Z4" s="20">
        <v>0.8</v>
      </c>
      <c r="AA4" s="20">
        <v>0.9</v>
      </c>
      <c r="AB4" s="20">
        <v>0.529411764705882</v>
      </c>
      <c r="AC4" s="20">
        <v>0.666666666666667</v>
      </c>
      <c r="AD4" s="20">
        <v>0.1</v>
      </c>
      <c r="AE4" s="20">
        <v>0.1</v>
      </c>
    </row>
    <row r="5" spans="1:31">
      <c r="A5" s="5">
        <v>179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10.1732368469238</v>
      </c>
      <c r="L5" s="9">
        <v>1.43596267700195</v>
      </c>
      <c r="M5">
        <v>1.28717422485352</v>
      </c>
      <c r="N5">
        <v>8.22019386291504</v>
      </c>
      <c r="O5">
        <v>7</v>
      </c>
      <c r="P5">
        <v>7</v>
      </c>
      <c r="Q5">
        <v>17</v>
      </c>
      <c r="R5" s="15">
        <v>0.4118</v>
      </c>
      <c r="S5" s="15">
        <f t="shared" si="0"/>
        <v>0.7</v>
      </c>
      <c r="T5">
        <v>3.62130355834961</v>
      </c>
      <c r="U5">
        <v>3.38345217704773</v>
      </c>
      <c r="V5">
        <v>3.22078943252564</v>
      </c>
      <c r="W5" s="11">
        <v>0.162662744522095</v>
      </c>
      <c r="X5">
        <v>0.400514125823975</v>
      </c>
      <c r="Y5">
        <v>0.400514125823975</v>
      </c>
      <c r="Z5">
        <v>0.7</v>
      </c>
      <c r="AA5">
        <v>1</v>
      </c>
      <c r="AB5">
        <v>0.588235294117647</v>
      </c>
      <c r="AC5">
        <v>0.740740740740741</v>
      </c>
      <c r="AD5">
        <v>0</v>
      </c>
      <c r="AE5">
        <v>0.3</v>
      </c>
    </row>
    <row r="6" spans="1:31">
      <c r="A6" s="5">
        <v>111</v>
      </c>
      <c r="B6">
        <v>16</v>
      </c>
      <c r="C6">
        <v>4</v>
      </c>
      <c r="D6">
        <v>10</v>
      </c>
      <c r="E6">
        <v>10</v>
      </c>
      <c r="F6">
        <v>9</v>
      </c>
      <c r="G6">
        <v>1</v>
      </c>
      <c r="H6">
        <v>7</v>
      </c>
      <c r="I6">
        <v>3</v>
      </c>
      <c r="J6">
        <v>0.8</v>
      </c>
      <c r="K6" s="4">
        <v>5.90119934082031</v>
      </c>
      <c r="L6" s="9">
        <v>1.46022987365723</v>
      </c>
      <c r="M6">
        <v>1.03746795654297</v>
      </c>
      <c r="N6">
        <v>4.93503952026367</v>
      </c>
      <c r="O6">
        <v>5</v>
      </c>
      <c r="P6">
        <v>5</v>
      </c>
      <c r="Q6">
        <v>13</v>
      </c>
      <c r="R6" s="15">
        <v>0.3846</v>
      </c>
      <c r="S6" s="15">
        <f t="shared" si="0"/>
        <v>0.5</v>
      </c>
      <c r="T6">
        <v>2.83156013488769</v>
      </c>
      <c r="U6">
        <v>2.55749702453613</v>
      </c>
      <c r="V6">
        <v>2.5282130241394</v>
      </c>
      <c r="W6" s="11">
        <v>0.0292840003967285</v>
      </c>
      <c r="X6">
        <v>0.303347110748291</v>
      </c>
      <c r="Y6">
        <v>0.303347110748291</v>
      </c>
      <c r="Z6">
        <v>0.5</v>
      </c>
      <c r="AA6">
        <v>0.8</v>
      </c>
      <c r="AB6">
        <v>0.615384615384615</v>
      </c>
      <c r="AC6">
        <v>0.695652173913043</v>
      </c>
      <c r="AD6">
        <v>0.2</v>
      </c>
      <c r="AE6">
        <v>0.3</v>
      </c>
    </row>
    <row r="7" s="20" customFormat="1" spans="1:31">
      <c r="A7" s="21">
        <v>115</v>
      </c>
      <c r="B7" s="20">
        <v>16</v>
      </c>
      <c r="C7" s="20">
        <v>4</v>
      </c>
      <c r="D7" s="20">
        <v>10</v>
      </c>
      <c r="E7" s="20">
        <v>10</v>
      </c>
      <c r="F7" s="20">
        <v>10</v>
      </c>
      <c r="G7" s="20">
        <v>0</v>
      </c>
      <c r="H7" s="20">
        <v>6</v>
      </c>
      <c r="I7" s="20">
        <v>4</v>
      </c>
      <c r="J7" s="20">
        <v>0.8</v>
      </c>
      <c r="K7" s="22">
        <v>6.71426963806152</v>
      </c>
      <c r="L7" s="22">
        <v>1.49112319946289</v>
      </c>
      <c r="M7" s="20">
        <v>0.618156433105469</v>
      </c>
      <c r="N7" s="20">
        <v>6.52282333374023</v>
      </c>
      <c r="O7" s="20">
        <v>6</v>
      </c>
      <c r="P7" s="20">
        <v>6</v>
      </c>
      <c r="Q7" s="20">
        <v>16</v>
      </c>
      <c r="R7" s="23">
        <v>0.375</v>
      </c>
      <c r="S7" s="23">
        <f t="shared" si="0"/>
        <v>0.6</v>
      </c>
      <c r="T7" s="20">
        <v>2.93527793884277</v>
      </c>
      <c r="U7" s="20">
        <v>2.57135272026062</v>
      </c>
      <c r="V7" s="20">
        <v>2.54566478729248</v>
      </c>
      <c r="W7" s="22">
        <v>0.0256879329681396</v>
      </c>
      <c r="X7" s="20">
        <v>0.389613151550293</v>
      </c>
      <c r="Y7" s="20">
        <v>0.389613151550293</v>
      </c>
      <c r="Z7" s="20">
        <v>0.6</v>
      </c>
      <c r="AA7" s="20">
        <v>1</v>
      </c>
      <c r="AB7" s="20">
        <v>0.625</v>
      </c>
      <c r="AC7" s="20">
        <v>0.769230769230769</v>
      </c>
      <c r="AD7" s="20">
        <v>0</v>
      </c>
      <c r="AE7" s="20">
        <v>0.4</v>
      </c>
    </row>
    <row r="8" spans="1:31">
      <c r="A8" s="5">
        <v>212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9.30351257324219</v>
      </c>
      <c r="L8" s="9">
        <v>1.56141471862793</v>
      </c>
      <c r="M8">
        <v>1.46649742126465</v>
      </c>
      <c r="N8">
        <v>7.65316009521484</v>
      </c>
      <c r="O8">
        <v>4</v>
      </c>
      <c r="P8">
        <v>4</v>
      </c>
      <c r="Q8">
        <v>12</v>
      </c>
      <c r="R8" s="15">
        <v>0.3333</v>
      </c>
      <c r="S8" s="15">
        <f t="shared" si="0"/>
        <v>0.4</v>
      </c>
      <c r="T8">
        <v>3.60354804992676</v>
      </c>
      <c r="U8">
        <v>3.36167764663696</v>
      </c>
      <c r="V8">
        <v>3.22679138183594</v>
      </c>
      <c r="W8" s="11">
        <v>0.134886264801025</v>
      </c>
      <c r="X8">
        <v>0.37675666809082</v>
      </c>
      <c r="Y8">
        <v>0.37675666809082</v>
      </c>
      <c r="Z8">
        <v>0.4</v>
      </c>
      <c r="AA8">
        <v>0.8</v>
      </c>
      <c r="AB8">
        <v>0.666666666666667</v>
      </c>
      <c r="AC8">
        <v>0.727272727272727</v>
      </c>
      <c r="AD8">
        <v>0.2</v>
      </c>
      <c r="AE8">
        <v>0.4</v>
      </c>
    </row>
    <row r="9" spans="1:31">
      <c r="A9" s="5">
        <v>48</v>
      </c>
      <c r="B9">
        <v>16</v>
      </c>
      <c r="C9">
        <v>4</v>
      </c>
      <c r="D9">
        <v>10</v>
      </c>
      <c r="E9">
        <v>10</v>
      </c>
      <c r="F9">
        <v>10</v>
      </c>
      <c r="G9">
        <v>0</v>
      </c>
      <c r="H9">
        <v>6</v>
      </c>
      <c r="I9">
        <v>4</v>
      </c>
      <c r="J9">
        <v>0.8</v>
      </c>
      <c r="K9" s="4">
        <v>5.09125137329102</v>
      </c>
      <c r="L9" s="9">
        <v>1.59131240844727</v>
      </c>
      <c r="M9">
        <v>0.936178207397461</v>
      </c>
      <c r="N9">
        <v>4.19539451599121</v>
      </c>
      <c r="O9">
        <v>4</v>
      </c>
      <c r="P9">
        <v>4</v>
      </c>
      <c r="Q9">
        <v>13</v>
      </c>
      <c r="R9" s="15">
        <v>0.3077</v>
      </c>
      <c r="S9" s="15">
        <f t="shared" si="0"/>
        <v>0.4</v>
      </c>
      <c r="T9">
        <v>2.98599624633789</v>
      </c>
      <c r="U9">
        <v>2.72475695610046</v>
      </c>
      <c r="V9">
        <v>2.63969969749451</v>
      </c>
      <c r="W9" s="11">
        <v>0.085057258605957</v>
      </c>
      <c r="X9">
        <v>0.346296548843384</v>
      </c>
      <c r="Y9">
        <v>0.346296548843384</v>
      </c>
      <c r="Z9">
        <v>0.4</v>
      </c>
      <c r="AA9">
        <v>0.9</v>
      </c>
      <c r="AB9">
        <v>0.692307692307692</v>
      </c>
      <c r="AC9">
        <v>0.782608695652174</v>
      </c>
      <c r="AD9">
        <v>0.1</v>
      </c>
      <c r="AE9">
        <v>0.5</v>
      </c>
    </row>
    <row r="10" spans="1:31">
      <c r="A10" s="5">
        <v>147</v>
      </c>
      <c r="B10">
        <v>18</v>
      </c>
      <c r="C10">
        <v>2</v>
      </c>
      <c r="D10">
        <v>10</v>
      </c>
      <c r="E10">
        <v>10</v>
      </c>
      <c r="F10">
        <v>10</v>
      </c>
      <c r="G10">
        <v>0</v>
      </c>
      <c r="H10">
        <v>8</v>
      </c>
      <c r="I10">
        <v>2</v>
      </c>
      <c r="J10">
        <v>0.9</v>
      </c>
      <c r="K10" s="4">
        <v>6.612060546875</v>
      </c>
      <c r="L10" s="9">
        <v>1.60484886169434</v>
      </c>
      <c r="M10">
        <v>1.57463836669922</v>
      </c>
      <c r="N10">
        <v>6.10797309875488</v>
      </c>
      <c r="O10">
        <v>8</v>
      </c>
      <c r="P10">
        <v>8</v>
      </c>
      <c r="Q10">
        <v>17</v>
      </c>
      <c r="R10" s="15">
        <v>0.4706</v>
      </c>
      <c r="S10" s="15">
        <f t="shared" si="0"/>
        <v>0.8</v>
      </c>
      <c r="T10">
        <v>3.09134292602539</v>
      </c>
      <c r="U10">
        <v>2.82251119613647</v>
      </c>
      <c r="V10">
        <v>2.7755024433136</v>
      </c>
      <c r="W10" s="11">
        <v>0.047008752822876</v>
      </c>
      <c r="X10">
        <v>0.315840482711792</v>
      </c>
      <c r="Y10">
        <v>0.315840482711792</v>
      </c>
      <c r="Z10">
        <v>0.8</v>
      </c>
      <c r="AA10">
        <v>0.9</v>
      </c>
      <c r="AB10">
        <v>0.529411764705882</v>
      </c>
      <c r="AC10">
        <v>0.666666666666667</v>
      </c>
      <c r="AD10">
        <v>0.1</v>
      </c>
      <c r="AE10">
        <v>0.1</v>
      </c>
    </row>
    <row r="11" spans="1:31">
      <c r="A11" s="5">
        <v>96</v>
      </c>
      <c r="B11">
        <v>17</v>
      </c>
      <c r="C11">
        <v>3</v>
      </c>
      <c r="D11">
        <v>10</v>
      </c>
      <c r="E11">
        <v>10</v>
      </c>
      <c r="F11">
        <v>10</v>
      </c>
      <c r="G11">
        <v>0</v>
      </c>
      <c r="H11">
        <v>7</v>
      </c>
      <c r="I11">
        <v>3</v>
      </c>
      <c r="J11">
        <v>0.85</v>
      </c>
      <c r="K11" s="4">
        <v>5.74261093139648</v>
      </c>
      <c r="L11" s="9">
        <v>1.61087608337402</v>
      </c>
      <c r="M11">
        <v>1.20277786254883</v>
      </c>
      <c r="N11">
        <v>4.54215049743652</v>
      </c>
      <c r="O11">
        <v>6</v>
      </c>
      <c r="P11">
        <v>6</v>
      </c>
      <c r="Q11">
        <v>16</v>
      </c>
      <c r="R11" s="15">
        <v>0.375</v>
      </c>
      <c r="S11" s="15">
        <f t="shared" si="0"/>
        <v>0.6</v>
      </c>
      <c r="T11">
        <v>3.05898284912109</v>
      </c>
      <c r="U11">
        <v>2.798011302948</v>
      </c>
      <c r="V11">
        <v>2.70229864120483</v>
      </c>
      <c r="W11" s="11">
        <v>0.0957126617431641</v>
      </c>
      <c r="X11">
        <v>0.35668420791626</v>
      </c>
      <c r="Y11">
        <v>0.35668420791626</v>
      </c>
      <c r="Z11">
        <v>0.6</v>
      </c>
      <c r="AA11">
        <v>1</v>
      </c>
      <c r="AB11">
        <v>0.625</v>
      </c>
      <c r="AC11">
        <v>0.769230769230769</v>
      </c>
      <c r="AD11">
        <v>0</v>
      </c>
      <c r="AE11">
        <v>0.4</v>
      </c>
    </row>
    <row r="12" spans="1:31">
      <c r="A12" s="5">
        <v>88</v>
      </c>
      <c r="B12">
        <v>16</v>
      </c>
      <c r="C12">
        <v>4</v>
      </c>
      <c r="D12">
        <v>10</v>
      </c>
      <c r="E12">
        <v>10</v>
      </c>
      <c r="F12">
        <v>9</v>
      </c>
      <c r="G12">
        <v>1</v>
      </c>
      <c r="H12">
        <v>7</v>
      </c>
      <c r="I12">
        <v>3</v>
      </c>
      <c r="J12">
        <v>0.8</v>
      </c>
      <c r="K12" s="4">
        <v>6.7324047088623</v>
      </c>
      <c r="L12" s="9">
        <v>1.61456680297852</v>
      </c>
      <c r="M12">
        <v>1.08119773864746</v>
      </c>
      <c r="N12">
        <v>5.53327941894531</v>
      </c>
      <c r="O12">
        <v>5</v>
      </c>
      <c r="P12">
        <v>5</v>
      </c>
      <c r="Q12">
        <v>13</v>
      </c>
      <c r="R12" s="15">
        <v>0.3846</v>
      </c>
      <c r="S12" s="15">
        <f t="shared" si="0"/>
        <v>0.5</v>
      </c>
      <c r="T12">
        <v>3.23104858398437</v>
      </c>
      <c r="U12">
        <v>2.92253375053406</v>
      </c>
      <c r="V12">
        <v>2.8886866569519</v>
      </c>
      <c r="W12" s="11">
        <v>0.0338470935821533</v>
      </c>
      <c r="X12">
        <v>0.342361927032471</v>
      </c>
      <c r="Y12">
        <v>0.342361927032471</v>
      </c>
      <c r="Z12">
        <v>0.5</v>
      </c>
      <c r="AA12">
        <v>0.8</v>
      </c>
      <c r="AB12">
        <v>0.615384615384615</v>
      </c>
      <c r="AC12">
        <v>0.695652173913043</v>
      </c>
      <c r="AD12">
        <v>0.2</v>
      </c>
      <c r="AE12">
        <v>0.3</v>
      </c>
    </row>
    <row r="13" s="3" customFormat="1" spans="1:31">
      <c r="A13" s="7">
        <v>137</v>
      </c>
      <c r="B13" s="3">
        <v>17</v>
      </c>
      <c r="C13" s="3">
        <v>3</v>
      </c>
      <c r="D13" s="3">
        <v>10</v>
      </c>
      <c r="E13" s="3">
        <v>10</v>
      </c>
      <c r="F13" s="3">
        <v>10</v>
      </c>
      <c r="G13" s="3">
        <v>0</v>
      </c>
      <c r="H13" s="3">
        <v>7</v>
      </c>
      <c r="I13" s="3">
        <v>3</v>
      </c>
      <c r="J13" s="3">
        <v>0.85</v>
      </c>
      <c r="K13" s="11">
        <v>5.48050498962402</v>
      </c>
      <c r="L13" s="11">
        <v>1.66137504577637</v>
      </c>
      <c r="M13" s="3">
        <v>1.31838798522949</v>
      </c>
      <c r="N13" s="3">
        <v>4.31262969970703</v>
      </c>
      <c r="O13" s="3">
        <v>6</v>
      </c>
      <c r="P13" s="3">
        <v>6</v>
      </c>
      <c r="Q13" s="3">
        <v>16</v>
      </c>
      <c r="R13" s="17">
        <v>0.375</v>
      </c>
      <c r="S13" s="17">
        <f t="shared" ref="S13:S37" si="1">O13/E13</f>
        <v>0.6</v>
      </c>
      <c r="T13" s="3">
        <v>2.96624946594238</v>
      </c>
      <c r="U13" s="3">
        <v>2.71843361854553</v>
      </c>
      <c r="V13" s="3">
        <v>2.63168978691101</v>
      </c>
      <c r="W13" s="11">
        <v>0.0867438316345215</v>
      </c>
      <c r="X13" s="3">
        <v>0.334559679031372</v>
      </c>
      <c r="Y13" s="3">
        <v>0.334559679031372</v>
      </c>
      <c r="Z13" s="3">
        <v>0.6</v>
      </c>
      <c r="AA13" s="3">
        <v>1</v>
      </c>
      <c r="AB13" s="3">
        <v>0.625</v>
      </c>
      <c r="AC13" s="3">
        <v>0.769230769230769</v>
      </c>
      <c r="AD13" s="3">
        <v>0</v>
      </c>
      <c r="AE13" s="3">
        <v>0.4</v>
      </c>
    </row>
    <row r="14" spans="1:31">
      <c r="A14" s="5">
        <v>174</v>
      </c>
      <c r="B14">
        <v>17</v>
      </c>
      <c r="C14">
        <v>3</v>
      </c>
      <c r="D14">
        <v>10</v>
      </c>
      <c r="E14">
        <v>10</v>
      </c>
      <c r="F14">
        <v>10</v>
      </c>
      <c r="G14">
        <v>0</v>
      </c>
      <c r="H14">
        <v>7</v>
      </c>
      <c r="I14">
        <v>3</v>
      </c>
      <c r="J14">
        <v>0.85</v>
      </c>
      <c r="K14" s="4">
        <v>6.9014720916748</v>
      </c>
      <c r="L14" s="9">
        <v>1.69812965393066</v>
      </c>
      <c r="M14">
        <v>1.01156425476074</v>
      </c>
      <c r="N14">
        <v>5.1447925567627</v>
      </c>
      <c r="O14">
        <v>4</v>
      </c>
      <c r="P14">
        <v>4</v>
      </c>
      <c r="Q14">
        <v>13</v>
      </c>
      <c r="R14" s="15">
        <v>0.3077</v>
      </c>
      <c r="S14" s="15">
        <f t="shared" si="1"/>
        <v>0.4</v>
      </c>
      <c r="T14">
        <v>3.24583053588867</v>
      </c>
      <c r="U14">
        <v>2.97004389762878</v>
      </c>
      <c r="V14">
        <v>2.82203412055969</v>
      </c>
      <c r="W14" s="11">
        <v>0.148009777069092</v>
      </c>
      <c r="X14">
        <v>0.423796415328979</v>
      </c>
      <c r="Y14">
        <v>0.423796415328979</v>
      </c>
      <c r="Z14">
        <v>0.4</v>
      </c>
      <c r="AA14">
        <v>0.9</v>
      </c>
      <c r="AB14">
        <v>0.692307692307692</v>
      </c>
      <c r="AC14">
        <v>0.782608695652174</v>
      </c>
      <c r="AD14">
        <v>0.1</v>
      </c>
      <c r="AE14">
        <v>0.5</v>
      </c>
    </row>
    <row r="15" spans="1:31">
      <c r="A15" s="5">
        <v>28</v>
      </c>
      <c r="B15">
        <v>17</v>
      </c>
      <c r="C15">
        <v>3</v>
      </c>
      <c r="D15">
        <v>10</v>
      </c>
      <c r="E15">
        <v>10</v>
      </c>
      <c r="F15">
        <v>9</v>
      </c>
      <c r="G15">
        <v>1</v>
      </c>
      <c r="H15">
        <v>8</v>
      </c>
      <c r="I15">
        <v>2</v>
      </c>
      <c r="J15">
        <v>0.85</v>
      </c>
      <c r="K15" s="4">
        <v>7.65665245056152</v>
      </c>
      <c r="L15" s="9">
        <v>1.70526885986328</v>
      </c>
      <c r="M15">
        <v>1.47204208374023</v>
      </c>
      <c r="N15">
        <v>6.27309989929199</v>
      </c>
      <c r="O15">
        <v>4</v>
      </c>
      <c r="P15">
        <v>4</v>
      </c>
      <c r="Q15">
        <v>11</v>
      </c>
      <c r="R15" s="15">
        <v>0.3636</v>
      </c>
      <c r="S15" s="15">
        <f t="shared" si="1"/>
        <v>0.4</v>
      </c>
      <c r="T15">
        <v>2.46031761169434</v>
      </c>
      <c r="U15">
        <v>2.26619172096252</v>
      </c>
      <c r="V15">
        <v>2.19670438766479</v>
      </c>
      <c r="W15" s="11">
        <v>0.0694873332977295</v>
      </c>
      <c r="X15">
        <v>0.263613224029541</v>
      </c>
      <c r="Y15">
        <v>0.263613224029541</v>
      </c>
      <c r="Z15">
        <v>0.4</v>
      </c>
      <c r="AA15">
        <v>0.7</v>
      </c>
      <c r="AB15">
        <v>0.636363636363636</v>
      </c>
      <c r="AC15">
        <v>0.666666666666667</v>
      </c>
      <c r="AD15">
        <v>0.3</v>
      </c>
      <c r="AE15">
        <v>0.3</v>
      </c>
    </row>
    <row r="16" spans="1:31">
      <c r="A16" s="5">
        <v>105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10.3260917663574</v>
      </c>
      <c r="L16" s="9">
        <v>1.71701431274414</v>
      </c>
      <c r="M16">
        <v>1.61215782165527</v>
      </c>
      <c r="N16">
        <v>8.51708984375</v>
      </c>
      <c r="O16">
        <v>7</v>
      </c>
      <c r="P16">
        <v>7</v>
      </c>
      <c r="Q16">
        <v>17</v>
      </c>
      <c r="R16" s="15">
        <v>0.4118</v>
      </c>
      <c r="S16" s="15">
        <f t="shared" si="1"/>
        <v>0.7</v>
      </c>
      <c r="T16">
        <v>3.6671028137207</v>
      </c>
      <c r="U16">
        <v>3.42255115509033</v>
      </c>
      <c r="V16">
        <v>3.24774885177612</v>
      </c>
      <c r="W16" s="11">
        <v>0.174802303314209</v>
      </c>
      <c r="X16">
        <v>0.41935396194458</v>
      </c>
      <c r="Y16">
        <v>0.41935396194458</v>
      </c>
      <c r="Z16">
        <v>0.7</v>
      </c>
      <c r="AA16">
        <v>1</v>
      </c>
      <c r="AB16">
        <v>0.588235294117647</v>
      </c>
      <c r="AC16">
        <v>0.740740740740741</v>
      </c>
      <c r="AD16">
        <v>0</v>
      </c>
      <c r="AE16">
        <v>0.3</v>
      </c>
    </row>
    <row r="17" spans="1:31">
      <c r="A17" s="5">
        <v>89</v>
      </c>
      <c r="B17">
        <v>18</v>
      </c>
      <c r="C17">
        <v>2</v>
      </c>
      <c r="D17">
        <v>10</v>
      </c>
      <c r="E17">
        <v>10</v>
      </c>
      <c r="F17">
        <v>10</v>
      </c>
      <c r="G17">
        <v>0</v>
      </c>
      <c r="H17">
        <v>8</v>
      </c>
      <c r="I17">
        <v>2</v>
      </c>
      <c r="J17">
        <v>0.9</v>
      </c>
      <c r="K17" s="4">
        <v>6.97077560424805</v>
      </c>
      <c r="L17" s="9">
        <v>1.72053337097168</v>
      </c>
      <c r="M17">
        <v>1.60125923156738</v>
      </c>
      <c r="N17">
        <v>5.9664134979248</v>
      </c>
      <c r="O17">
        <v>7</v>
      </c>
      <c r="P17">
        <v>7</v>
      </c>
      <c r="Q17">
        <v>16</v>
      </c>
      <c r="R17" s="15">
        <v>0.4375</v>
      </c>
      <c r="S17" s="15">
        <f t="shared" si="1"/>
        <v>0.7</v>
      </c>
      <c r="T17">
        <v>3.80342292785644</v>
      </c>
      <c r="U17">
        <v>3.48171353340149</v>
      </c>
      <c r="V17">
        <v>3.39324641227722</v>
      </c>
      <c r="W17" s="11">
        <v>0.0884671211242676</v>
      </c>
      <c r="X17">
        <v>0.410176515579224</v>
      </c>
      <c r="Y17">
        <v>0.410176515579224</v>
      </c>
      <c r="Z17">
        <v>0.7</v>
      </c>
      <c r="AA17">
        <v>0.9</v>
      </c>
      <c r="AB17">
        <v>0.5625</v>
      </c>
      <c r="AC17">
        <v>0.692307692307692</v>
      </c>
      <c r="AD17">
        <v>0.1</v>
      </c>
      <c r="AE17">
        <v>0.2</v>
      </c>
    </row>
    <row r="18" spans="1:31">
      <c r="A18" s="5">
        <v>222</v>
      </c>
      <c r="B18">
        <v>17</v>
      </c>
      <c r="C18">
        <v>3</v>
      </c>
      <c r="D18">
        <v>10</v>
      </c>
      <c r="E18">
        <v>10</v>
      </c>
      <c r="F18">
        <v>10</v>
      </c>
      <c r="G18">
        <v>0</v>
      </c>
      <c r="H18">
        <v>7</v>
      </c>
      <c r="I18">
        <v>3</v>
      </c>
      <c r="J18">
        <v>0.85</v>
      </c>
      <c r="K18" s="4">
        <v>6.98605537414551</v>
      </c>
      <c r="L18" s="9">
        <v>1.72116661071777</v>
      </c>
      <c r="M18">
        <v>1.06689262390137</v>
      </c>
      <c r="N18">
        <v>5.3403377532959</v>
      </c>
      <c r="O18">
        <v>6</v>
      </c>
      <c r="P18">
        <v>6</v>
      </c>
      <c r="Q18">
        <v>16</v>
      </c>
      <c r="R18" s="15">
        <v>0.375</v>
      </c>
      <c r="S18" s="15">
        <f t="shared" si="1"/>
        <v>0.6</v>
      </c>
      <c r="T18">
        <v>3.34921264648437</v>
      </c>
      <c r="U18">
        <v>3.06262898445129</v>
      </c>
      <c r="V18">
        <v>2.91971254348755</v>
      </c>
      <c r="W18" s="11">
        <v>0.142916440963745</v>
      </c>
      <c r="X18">
        <v>0.429500102996826</v>
      </c>
      <c r="Y18">
        <v>0.429500102996826</v>
      </c>
      <c r="Z18">
        <v>0.6</v>
      </c>
      <c r="AA18">
        <v>1</v>
      </c>
      <c r="AB18">
        <v>0.625</v>
      </c>
      <c r="AC18">
        <v>0.769230769230769</v>
      </c>
      <c r="AD18">
        <v>0</v>
      </c>
      <c r="AE18">
        <v>0.4</v>
      </c>
    </row>
    <row r="19" spans="1:31">
      <c r="A19" s="5">
        <v>206</v>
      </c>
      <c r="B19">
        <v>17</v>
      </c>
      <c r="C19">
        <v>3</v>
      </c>
      <c r="D19">
        <v>10</v>
      </c>
      <c r="E19">
        <v>10</v>
      </c>
      <c r="F19">
        <v>10</v>
      </c>
      <c r="G19">
        <v>0</v>
      </c>
      <c r="H19">
        <v>7</v>
      </c>
      <c r="I19">
        <v>3</v>
      </c>
      <c r="J19">
        <v>0.85</v>
      </c>
      <c r="K19" s="4">
        <v>6.37397003173828</v>
      </c>
      <c r="L19" s="9">
        <v>1.73198318481445</v>
      </c>
      <c r="M19">
        <v>1.36330223083496</v>
      </c>
      <c r="N19">
        <v>5.40246200561523</v>
      </c>
      <c r="O19">
        <v>5</v>
      </c>
      <c r="P19">
        <v>5</v>
      </c>
      <c r="Q19">
        <v>14</v>
      </c>
      <c r="R19" s="15">
        <v>0.3571</v>
      </c>
      <c r="S19" s="15">
        <f t="shared" si="1"/>
        <v>0.5</v>
      </c>
      <c r="T19">
        <v>3.02554321289062</v>
      </c>
      <c r="U19">
        <v>2.78245902061462</v>
      </c>
      <c r="V19">
        <v>2.70634937286377</v>
      </c>
      <c r="W19" s="11">
        <v>0.0761096477508545</v>
      </c>
      <c r="X19">
        <v>0.319193840026856</v>
      </c>
      <c r="Y19">
        <v>0.319193840026856</v>
      </c>
      <c r="Z19">
        <v>0.5</v>
      </c>
      <c r="AA19">
        <v>0.9</v>
      </c>
      <c r="AB19">
        <v>0.642857142857143</v>
      </c>
      <c r="AC19">
        <v>0.75</v>
      </c>
      <c r="AD19">
        <v>0.1</v>
      </c>
      <c r="AE19">
        <v>0.4</v>
      </c>
    </row>
    <row r="20" spans="1:31">
      <c r="A20" s="5">
        <v>17</v>
      </c>
      <c r="B20">
        <v>16</v>
      </c>
      <c r="C20">
        <v>4</v>
      </c>
      <c r="D20">
        <v>10</v>
      </c>
      <c r="E20">
        <v>10</v>
      </c>
      <c r="F20">
        <v>10</v>
      </c>
      <c r="G20">
        <v>0</v>
      </c>
      <c r="H20">
        <v>6</v>
      </c>
      <c r="I20">
        <v>4</v>
      </c>
      <c r="J20">
        <v>0.8</v>
      </c>
      <c r="K20" s="4">
        <v>6.62918663024902</v>
      </c>
      <c r="L20" s="9">
        <v>1.7640323638916</v>
      </c>
      <c r="M20">
        <v>0.7838134765625</v>
      </c>
      <c r="N20">
        <v>5.65805053710937</v>
      </c>
      <c r="O20">
        <v>5</v>
      </c>
      <c r="P20">
        <v>5</v>
      </c>
      <c r="Q20">
        <v>15</v>
      </c>
      <c r="R20" s="15">
        <v>0.3333</v>
      </c>
      <c r="S20" s="15">
        <f t="shared" si="1"/>
        <v>0.5</v>
      </c>
      <c r="T20">
        <v>3.02310943603516</v>
      </c>
      <c r="U20">
        <v>2.70834422111511</v>
      </c>
      <c r="V20">
        <v>2.61939764022827</v>
      </c>
      <c r="W20" s="11">
        <v>0.0889465808868408</v>
      </c>
      <c r="X20">
        <v>0.403711795806885</v>
      </c>
      <c r="Y20">
        <v>0.403711795806885</v>
      </c>
      <c r="Z20">
        <v>0.5</v>
      </c>
      <c r="AA20">
        <v>1</v>
      </c>
      <c r="AB20">
        <v>0.666666666666667</v>
      </c>
      <c r="AC20">
        <v>0.8</v>
      </c>
      <c r="AD20">
        <v>0</v>
      </c>
      <c r="AE20">
        <v>0.5</v>
      </c>
    </row>
    <row r="21" s="3" customFormat="1" spans="1:31">
      <c r="A21" s="7">
        <v>4</v>
      </c>
      <c r="B21" s="3">
        <v>18</v>
      </c>
      <c r="C21" s="3">
        <v>2</v>
      </c>
      <c r="D21" s="3">
        <v>10</v>
      </c>
      <c r="E21" s="3">
        <v>10</v>
      </c>
      <c r="F21" s="3">
        <v>10</v>
      </c>
      <c r="G21" s="3">
        <v>0</v>
      </c>
      <c r="H21" s="3">
        <v>8</v>
      </c>
      <c r="I21" s="3">
        <v>2</v>
      </c>
      <c r="J21" s="3">
        <v>0.9</v>
      </c>
      <c r="K21" s="11">
        <v>6.64651870727539</v>
      </c>
      <c r="L21" s="11">
        <v>1.76815605163574</v>
      </c>
      <c r="M21" s="3">
        <v>1.73186683654785</v>
      </c>
      <c r="N21" s="3">
        <v>5.91652679443359</v>
      </c>
      <c r="O21" s="3">
        <v>6</v>
      </c>
      <c r="P21" s="3">
        <v>6</v>
      </c>
      <c r="Q21" s="3">
        <v>15</v>
      </c>
      <c r="R21" s="17">
        <v>0.4</v>
      </c>
      <c r="S21" s="17">
        <f t="shared" si="1"/>
        <v>0.6</v>
      </c>
      <c r="T21" s="3">
        <v>3.24323081970215</v>
      </c>
      <c r="U21" s="3">
        <v>2.9600522518158</v>
      </c>
      <c r="V21" s="3">
        <v>2.89533853530884</v>
      </c>
      <c r="W21" s="11">
        <v>0.064713716506958</v>
      </c>
      <c r="X21" s="3">
        <v>0.34789228439331</v>
      </c>
      <c r="Y21" s="3">
        <v>0.34789228439331</v>
      </c>
      <c r="Z21" s="3">
        <v>0.6</v>
      </c>
      <c r="AA21" s="3">
        <v>0.9</v>
      </c>
      <c r="AB21" s="3">
        <v>0.6</v>
      </c>
      <c r="AC21" s="3">
        <v>0.72</v>
      </c>
      <c r="AD21" s="3">
        <v>0.1</v>
      </c>
      <c r="AE21" s="3">
        <v>0.3</v>
      </c>
    </row>
    <row r="22" spans="1:31">
      <c r="A22" s="5">
        <v>30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10.2467727661133</v>
      </c>
      <c r="L22" s="9">
        <v>1.8103141784668</v>
      </c>
      <c r="M22">
        <v>1.67639350891113</v>
      </c>
      <c r="N22">
        <v>8.03465270996094</v>
      </c>
      <c r="O22">
        <v>7</v>
      </c>
      <c r="P22">
        <v>7</v>
      </c>
      <c r="Q22">
        <v>17</v>
      </c>
      <c r="R22" s="15">
        <v>0.4118</v>
      </c>
      <c r="S22" s="15">
        <f t="shared" si="1"/>
        <v>0.7</v>
      </c>
      <c r="T22">
        <v>4.02245140075684</v>
      </c>
      <c r="U22">
        <v>3.75803875923157</v>
      </c>
      <c r="V22">
        <v>3.57295179367065</v>
      </c>
      <c r="W22" s="11">
        <v>0.185086965560913</v>
      </c>
      <c r="X22">
        <v>0.449499607086182</v>
      </c>
      <c r="Y22">
        <v>0.449499607086182</v>
      </c>
      <c r="Z22">
        <v>0.7</v>
      </c>
      <c r="AA22">
        <v>1</v>
      </c>
      <c r="AB22">
        <v>0.588235294117647</v>
      </c>
      <c r="AC22">
        <v>0.740740740740741</v>
      </c>
      <c r="AD22">
        <v>0</v>
      </c>
      <c r="AE22">
        <v>0.3</v>
      </c>
    </row>
    <row r="23" spans="1:31">
      <c r="A23" s="5">
        <v>214</v>
      </c>
      <c r="B23">
        <v>17</v>
      </c>
      <c r="C23">
        <v>3</v>
      </c>
      <c r="D23">
        <v>10</v>
      </c>
      <c r="E23">
        <v>10</v>
      </c>
      <c r="F23">
        <v>10</v>
      </c>
      <c r="G23">
        <v>0</v>
      </c>
      <c r="H23">
        <v>7</v>
      </c>
      <c r="I23">
        <v>3</v>
      </c>
      <c r="J23">
        <v>0.85</v>
      </c>
      <c r="K23" s="4">
        <v>6.30545997619629</v>
      </c>
      <c r="L23" s="9">
        <v>1.81940078735352</v>
      </c>
      <c r="M23">
        <v>1.30501747131348</v>
      </c>
      <c r="N23">
        <v>4.69405364990234</v>
      </c>
      <c r="O23">
        <v>5</v>
      </c>
      <c r="P23">
        <v>5</v>
      </c>
      <c r="Q23">
        <v>13</v>
      </c>
      <c r="R23" s="15">
        <v>0.3846</v>
      </c>
      <c r="S23" s="15">
        <f t="shared" si="1"/>
        <v>0.5</v>
      </c>
      <c r="T23">
        <v>3.16875076293945</v>
      </c>
      <c r="U23">
        <v>2.91451048851013</v>
      </c>
      <c r="V23">
        <v>2.77915716171265</v>
      </c>
      <c r="W23" s="11">
        <v>0.135353326797485</v>
      </c>
      <c r="X23">
        <v>0.389593601226807</v>
      </c>
      <c r="Y23">
        <v>0.389593601226807</v>
      </c>
      <c r="Z23">
        <v>0.5</v>
      </c>
      <c r="AA23">
        <v>0.8</v>
      </c>
      <c r="AB23">
        <v>0.615384615384615</v>
      </c>
      <c r="AC23">
        <v>0.695652173913043</v>
      </c>
      <c r="AD23">
        <v>0.2</v>
      </c>
      <c r="AE23">
        <v>0.3</v>
      </c>
    </row>
    <row r="24" spans="1:31">
      <c r="A24" s="5">
        <v>196</v>
      </c>
      <c r="B24">
        <v>18</v>
      </c>
      <c r="C24">
        <v>2</v>
      </c>
      <c r="D24">
        <v>10</v>
      </c>
      <c r="E24">
        <v>10</v>
      </c>
      <c r="F24">
        <v>9</v>
      </c>
      <c r="G24">
        <v>1</v>
      </c>
      <c r="H24">
        <v>9</v>
      </c>
      <c r="I24">
        <v>1</v>
      </c>
      <c r="J24">
        <v>0.9</v>
      </c>
      <c r="K24" s="4">
        <v>11.2915363311768</v>
      </c>
      <c r="L24" s="9">
        <v>1.8361701965332</v>
      </c>
      <c r="M24">
        <v>1.68184471130371</v>
      </c>
      <c r="N24">
        <v>8.96267700195312</v>
      </c>
      <c r="O24">
        <v>7</v>
      </c>
      <c r="P24">
        <v>7</v>
      </c>
      <c r="Q24">
        <v>16</v>
      </c>
      <c r="R24" s="15">
        <v>0.4375</v>
      </c>
      <c r="S24" s="15">
        <f t="shared" si="1"/>
        <v>0.7</v>
      </c>
      <c r="T24">
        <v>3.76375770568848</v>
      </c>
      <c r="U24">
        <v>3.48160338401794</v>
      </c>
      <c r="V24">
        <v>3.34229779243469</v>
      </c>
      <c r="W24" s="11">
        <v>0.139305591583252</v>
      </c>
      <c r="X24">
        <v>0.421459913253784</v>
      </c>
      <c r="Y24">
        <v>0.421459913253784</v>
      </c>
      <c r="Z24">
        <v>0.7</v>
      </c>
      <c r="AA24">
        <v>0.9</v>
      </c>
      <c r="AB24">
        <v>0.5625</v>
      </c>
      <c r="AC24">
        <v>0.692307692307692</v>
      </c>
      <c r="AD24">
        <v>0.1</v>
      </c>
      <c r="AE24">
        <v>0.2</v>
      </c>
    </row>
    <row r="25" spans="1:31">
      <c r="A25" s="5">
        <v>24</v>
      </c>
      <c r="B25">
        <v>18</v>
      </c>
      <c r="C25">
        <v>2</v>
      </c>
      <c r="D25">
        <v>10</v>
      </c>
      <c r="E25">
        <v>10</v>
      </c>
      <c r="F25">
        <v>10</v>
      </c>
      <c r="G25">
        <v>0</v>
      </c>
      <c r="H25">
        <v>8</v>
      </c>
      <c r="I25">
        <v>2</v>
      </c>
      <c r="J25">
        <v>0.9</v>
      </c>
      <c r="K25" s="4">
        <v>8.30161476135254</v>
      </c>
      <c r="L25" s="9">
        <v>1.84811210632324</v>
      </c>
      <c r="M25">
        <v>1.42319869995117</v>
      </c>
      <c r="N25">
        <v>5.94230270385742</v>
      </c>
      <c r="O25">
        <v>6</v>
      </c>
      <c r="P25">
        <v>6</v>
      </c>
      <c r="Q25">
        <v>16</v>
      </c>
      <c r="R25" s="15">
        <v>0.375</v>
      </c>
      <c r="S25" s="15">
        <f t="shared" si="1"/>
        <v>0.6</v>
      </c>
      <c r="T25">
        <v>4.11506462097168</v>
      </c>
      <c r="U25">
        <v>3.8042676448822</v>
      </c>
      <c r="V25">
        <v>3.6045196056366</v>
      </c>
      <c r="W25" s="11">
        <v>0.199748039245605</v>
      </c>
      <c r="X25">
        <v>0.510545015335083</v>
      </c>
      <c r="Y25">
        <v>0.510545015335083</v>
      </c>
      <c r="Z25">
        <v>0.6</v>
      </c>
      <c r="AA25">
        <v>1</v>
      </c>
      <c r="AB25">
        <v>0.625</v>
      </c>
      <c r="AC25">
        <v>0.769230769230769</v>
      </c>
      <c r="AD25">
        <v>0</v>
      </c>
      <c r="AE25">
        <v>0.4</v>
      </c>
    </row>
    <row r="26" spans="1:31">
      <c r="A26" s="5">
        <v>44</v>
      </c>
      <c r="B26">
        <v>18</v>
      </c>
      <c r="C26">
        <v>2</v>
      </c>
      <c r="D26">
        <v>10</v>
      </c>
      <c r="E26">
        <v>10</v>
      </c>
      <c r="F26">
        <v>10</v>
      </c>
      <c r="G26">
        <v>0</v>
      </c>
      <c r="H26">
        <v>8</v>
      </c>
      <c r="I26">
        <v>2</v>
      </c>
      <c r="J26">
        <v>0.9</v>
      </c>
      <c r="K26" s="4">
        <v>7.05508804321289</v>
      </c>
      <c r="L26" s="9">
        <v>1.89373970031738</v>
      </c>
      <c r="M26">
        <v>1.69791793823242</v>
      </c>
      <c r="N26">
        <v>5.47259330749512</v>
      </c>
      <c r="O26">
        <v>6</v>
      </c>
      <c r="P26">
        <v>6</v>
      </c>
      <c r="Q26">
        <v>16</v>
      </c>
      <c r="R26" s="15">
        <v>0.375</v>
      </c>
      <c r="S26" s="15">
        <f t="shared" si="1"/>
        <v>0.6</v>
      </c>
      <c r="T26">
        <v>3.63743019104004</v>
      </c>
      <c r="U26">
        <v>3.36262583732605</v>
      </c>
      <c r="V26">
        <v>3.23361253738403</v>
      </c>
      <c r="W26" s="11">
        <v>0.129013299942017</v>
      </c>
      <c r="X26">
        <v>0.403817653656006</v>
      </c>
      <c r="Y26">
        <v>0.403817653656006</v>
      </c>
      <c r="Z26">
        <v>0.6</v>
      </c>
      <c r="AA26">
        <v>1</v>
      </c>
      <c r="AB26">
        <v>0.625</v>
      </c>
      <c r="AC26">
        <v>0.769230769230769</v>
      </c>
      <c r="AD26">
        <v>0</v>
      </c>
      <c r="AE26">
        <v>0.4</v>
      </c>
    </row>
    <row r="27" s="3" customFormat="1" spans="1:31">
      <c r="A27" s="7">
        <v>5</v>
      </c>
      <c r="B27" s="3">
        <v>18</v>
      </c>
      <c r="C27" s="3">
        <v>2</v>
      </c>
      <c r="D27" s="3">
        <v>10</v>
      </c>
      <c r="E27" s="3">
        <v>10</v>
      </c>
      <c r="F27" s="3">
        <v>10</v>
      </c>
      <c r="G27" s="3">
        <v>0</v>
      </c>
      <c r="H27" s="3">
        <v>8</v>
      </c>
      <c r="I27" s="3">
        <v>2</v>
      </c>
      <c r="J27" s="3">
        <v>0.9</v>
      </c>
      <c r="K27" s="11">
        <v>7.90730667114258</v>
      </c>
      <c r="L27" s="11">
        <v>1.90764045715332</v>
      </c>
      <c r="M27" s="3">
        <v>1.54693603515625</v>
      </c>
      <c r="N27" s="3">
        <v>5.696044921875</v>
      </c>
      <c r="O27" s="3">
        <v>6</v>
      </c>
      <c r="P27" s="3">
        <v>6</v>
      </c>
      <c r="Q27" s="3">
        <v>15</v>
      </c>
      <c r="R27" s="17">
        <v>0.4</v>
      </c>
      <c r="S27" s="17">
        <f t="shared" si="1"/>
        <v>0.6</v>
      </c>
      <c r="T27" s="3">
        <v>3.73896026611328</v>
      </c>
      <c r="U27" s="3">
        <v>3.47512936592102</v>
      </c>
      <c r="V27" s="3">
        <v>3.30228805541992</v>
      </c>
      <c r="W27" s="11">
        <v>0.172841310501099</v>
      </c>
      <c r="X27" s="3">
        <v>0.436672210693359</v>
      </c>
      <c r="Y27" s="3">
        <v>0.436672210693359</v>
      </c>
      <c r="Z27" s="3">
        <v>0.6</v>
      </c>
      <c r="AA27" s="3">
        <v>0.9</v>
      </c>
      <c r="AB27" s="3">
        <v>0.6</v>
      </c>
      <c r="AC27" s="3">
        <v>0.72</v>
      </c>
      <c r="AD27" s="3">
        <v>0.1</v>
      </c>
      <c r="AE27" s="3">
        <v>0.3</v>
      </c>
    </row>
    <row r="28" spans="1:31">
      <c r="A28" s="5">
        <v>75</v>
      </c>
      <c r="B28">
        <v>18</v>
      </c>
      <c r="C28">
        <v>2</v>
      </c>
      <c r="D28">
        <v>10</v>
      </c>
      <c r="E28">
        <v>10</v>
      </c>
      <c r="F28">
        <v>10</v>
      </c>
      <c r="G28">
        <v>0</v>
      </c>
      <c r="H28">
        <v>8</v>
      </c>
      <c r="I28">
        <v>2</v>
      </c>
      <c r="J28">
        <v>0.9</v>
      </c>
      <c r="K28" s="4">
        <v>7.85711288452148</v>
      </c>
      <c r="L28" s="9">
        <v>1.95977401733398</v>
      </c>
      <c r="M28">
        <v>1.5081729888916</v>
      </c>
      <c r="N28">
        <v>5.1136531829834</v>
      </c>
      <c r="O28">
        <v>5</v>
      </c>
      <c r="P28">
        <v>5</v>
      </c>
      <c r="Q28">
        <v>15</v>
      </c>
      <c r="R28" s="15">
        <v>0.3333</v>
      </c>
      <c r="S28" s="15">
        <f t="shared" si="1"/>
        <v>0.5</v>
      </c>
      <c r="T28">
        <v>3.73113059997559</v>
      </c>
      <c r="U28">
        <v>3.49054074287415</v>
      </c>
      <c r="V28">
        <v>3.28769683837891</v>
      </c>
      <c r="W28" s="11">
        <v>0.202843904495239</v>
      </c>
      <c r="X28">
        <v>0.44343376159668</v>
      </c>
      <c r="Y28">
        <v>0.44343376159668</v>
      </c>
      <c r="Z28">
        <v>0.5</v>
      </c>
      <c r="AA28">
        <v>1</v>
      </c>
      <c r="AB28">
        <v>0.666666666666667</v>
      </c>
      <c r="AC28">
        <v>0.8</v>
      </c>
      <c r="AD28">
        <v>0</v>
      </c>
      <c r="AE28">
        <v>0.5</v>
      </c>
    </row>
    <row r="29" spans="1:31">
      <c r="A29" s="5">
        <v>99</v>
      </c>
      <c r="B29">
        <v>17</v>
      </c>
      <c r="C29">
        <v>3</v>
      </c>
      <c r="D29">
        <v>10</v>
      </c>
      <c r="E29">
        <v>10</v>
      </c>
      <c r="F29">
        <v>10</v>
      </c>
      <c r="G29">
        <v>0</v>
      </c>
      <c r="H29">
        <v>7</v>
      </c>
      <c r="I29">
        <v>3</v>
      </c>
      <c r="J29">
        <v>0.85</v>
      </c>
      <c r="K29" s="4">
        <v>7.71062469482422</v>
      </c>
      <c r="L29" s="9">
        <v>2.03985214233398</v>
      </c>
      <c r="M29">
        <v>1.37749862670898</v>
      </c>
      <c r="N29">
        <v>5.89325523376465</v>
      </c>
      <c r="O29">
        <v>5</v>
      </c>
      <c r="P29">
        <v>5</v>
      </c>
      <c r="Q29">
        <v>14</v>
      </c>
      <c r="R29" s="15">
        <v>0.3571</v>
      </c>
      <c r="S29" s="15">
        <f t="shared" si="1"/>
        <v>0.5</v>
      </c>
      <c r="T29">
        <v>3.28007507324219</v>
      </c>
      <c r="U29">
        <v>3.01269316673279</v>
      </c>
      <c r="V29">
        <v>2.85604023933411</v>
      </c>
      <c r="W29" s="11">
        <v>0.156652927398682</v>
      </c>
      <c r="X29">
        <v>0.424034833908081</v>
      </c>
      <c r="Y29">
        <v>0.424034833908081</v>
      </c>
      <c r="Z29">
        <v>0.5</v>
      </c>
      <c r="AA29">
        <v>0.9</v>
      </c>
      <c r="AB29">
        <v>0.642857142857143</v>
      </c>
      <c r="AC29">
        <v>0.75</v>
      </c>
      <c r="AD29">
        <v>0.1</v>
      </c>
      <c r="AE29">
        <v>0.4</v>
      </c>
    </row>
    <row r="30" s="20" customFormat="1" spans="1:31">
      <c r="A30" s="21">
        <v>36</v>
      </c>
      <c r="B30" s="20">
        <v>18</v>
      </c>
      <c r="C30" s="20">
        <v>2</v>
      </c>
      <c r="D30" s="20">
        <v>10</v>
      </c>
      <c r="E30" s="20">
        <v>10</v>
      </c>
      <c r="F30" s="20">
        <v>10</v>
      </c>
      <c r="G30" s="20">
        <v>0</v>
      </c>
      <c r="H30" s="20">
        <v>8</v>
      </c>
      <c r="I30" s="20">
        <v>2</v>
      </c>
      <c r="J30" s="20">
        <v>0.9</v>
      </c>
      <c r="K30" s="22">
        <v>7.38046836853027</v>
      </c>
      <c r="L30" s="22">
        <v>2.05478477478027</v>
      </c>
      <c r="M30" s="20">
        <v>1.67789459228516</v>
      </c>
      <c r="N30" s="20">
        <v>4.77267265319824</v>
      </c>
      <c r="O30" s="20">
        <v>4</v>
      </c>
      <c r="P30" s="20">
        <v>4</v>
      </c>
      <c r="Q30" s="20">
        <v>14</v>
      </c>
      <c r="R30" s="23">
        <v>0.2857</v>
      </c>
      <c r="S30" s="23">
        <f t="shared" si="1"/>
        <v>0.4</v>
      </c>
      <c r="T30" s="20">
        <v>3.65640830993652</v>
      </c>
      <c r="U30" s="20">
        <v>3.41129922866821</v>
      </c>
      <c r="V30" s="20">
        <v>3.20849680900574</v>
      </c>
      <c r="W30" s="22">
        <v>0.202802419662476</v>
      </c>
      <c r="X30" s="20">
        <v>0.447911500930786</v>
      </c>
      <c r="Y30" s="20">
        <v>0.447911500930786</v>
      </c>
      <c r="Z30" s="20">
        <v>0.4</v>
      </c>
      <c r="AA30" s="20">
        <v>1</v>
      </c>
      <c r="AB30" s="20">
        <v>0.714285714285714</v>
      </c>
      <c r="AC30" s="20">
        <v>0.833333333333333</v>
      </c>
      <c r="AD30" s="20">
        <v>0</v>
      </c>
      <c r="AE30" s="20">
        <v>0.6</v>
      </c>
    </row>
    <row r="31" spans="1:31">
      <c r="A31" s="5">
        <v>192</v>
      </c>
      <c r="B31">
        <v>17</v>
      </c>
      <c r="C31">
        <v>3</v>
      </c>
      <c r="D31">
        <v>10</v>
      </c>
      <c r="E31">
        <v>10</v>
      </c>
      <c r="F31">
        <v>10</v>
      </c>
      <c r="G31">
        <v>0</v>
      </c>
      <c r="H31">
        <v>7</v>
      </c>
      <c r="I31">
        <v>3</v>
      </c>
      <c r="J31">
        <v>0.85</v>
      </c>
      <c r="K31" s="4">
        <v>8.51977729797363</v>
      </c>
      <c r="L31" s="9">
        <v>2.06137466430664</v>
      </c>
      <c r="M31">
        <v>1.1976490020752</v>
      </c>
      <c r="N31">
        <v>6.34719467163086</v>
      </c>
      <c r="O31">
        <v>5</v>
      </c>
      <c r="P31">
        <v>5</v>
      </c>
      <c r="Q31">
        <v>14</v>
      </c>
      <c r="R31" s="15">
        <v>0.3571</v>
      </c>
      <c r="S31" s="15">
        <f t="shared" si="1"/>
        <v>0.5</v>
      </c>
      <c r="T31">
        <v>3.76053810119629</v>
      </c>
      <c r="U31">
        <v>3.43993067741394</v>
      </c>
      <c r="V31">
        <v>3.24608850479126</v>
      </c>
      <c r="W31" s="11">
        <v>0.193842172622681</v>
      </c>
      <c r="X31">
        <v>0.514449596405029</v>
      </c>
      <c r="Y31">
        <v>0.514449596405029</v>
      </c>
      <c r="Z31">
        <v>0.5</v>
      </c>
      <c r="AA31">
        <v>0.9</v>
      </c>
      <c r="AB31">
        <v>0.642857142857143</v>
      </c>
      <c r="AC31">
        <v>0.75</v>
      </c>
      <c r="AD31">
        <v>0.1</v>
      </c>
      <c r="AE31">
        <v>0.4</v>
      </c>
    </row>
    <row r="32" s="20" customFormat="1" spans="1:31">
      <c r="A32" s="21">
        <v>146</v>
      </c>
      <c r="B32" s="20">
        <v>19</v>
      </c>
      <c r="C32" s="20">
        <v>1</v>
      </c>
      <c r="D32" s="20">
        <v>10</v>
      </c>
      <c r="E32" s="20">
        <v>10</v>
      </c>
      <c r="F32" s="20">
        <v>10</v>
      </c>
      <c r="G32" s="20">
        <v>0</v>
      </c>
      <c r="H32" s="20">
        <v>9</v>
      </c>
      <c r="I32" s="20">
        <v>1</v>
      </c>
      <c r="J32" s="20">
        <v>0.95</v>
      </c>
      <c r="K32" s="22">
        <v>10.7425346374512</v>
      </c>
      <c r="L32" s="22">
        <v>2.09077262878418</v>
      </c>
      <c r="M32" s="20">
        <v>1.9764289855957</v>
      </c>
      <c r="N32" s="20">
        <v>8.46964073181152</v>
      </c>
      <c r="O32" s="20">
        <v>6</v>
      </c>
      <c r="P32" s="20">
        <v>6</v>
      </c>
      <c r="Q32" s="20">
        <v>16</v>
      </c>
      <c r="R32" s="23">
        <v>0.375</v>
      </c>
      <c r="S32" s="23">
        <f t="shared" si="1"/>
        <v>0.6</v>
      </c>
      <c r="T32" s="20">
        <v>3.64711952209473</v>
      </c>
      <c r="U32" s="20">
        <v>3.4253454208374</v>
      </c>
      <c r="V32" s="20">
        <v>3.20420408248901</v>
      </c>
      <c r="W32" s="22">
        <v>0.221141338348389</v>
      </c>
      <c r="X32" s="20">
        <v>0.442915439605713</v>
      </c>
      <c r="Y32" s="20">
        <v>0.442915439605713</v>
      </c>
      <c r="Z32" s="20">
        <v>0.6</v>
      </c>
      <c r="AA32" s="20">
        <v>1</v>
      </c>
      <c r="AB32" s="20">
        <v>0.625</v>
      </c>
      <c r="AC32" s="20">
        <v>0.769230769230769</v>
      </c>
      <c r="AD32" s="20">
        <v>0</v>
      </c>
      <c r="AE32" s="20">
        <v>0.4</v>
      </c>
    </row>
    <row r="33" spans="1:31">
      <c r="A33" s="5">
        <v>211</v>
      </c>
      <c r="B33">
        <v>18</v>
      </c>
      <c r="C33">
        <v>2</v>
      </c>
      <c r="D33">
        <v>10</v>
      </c>
      <c r="E33">
        <v>10</v>
      </c>
      <c r="F33">
        <v>10</v>
      </c>
      <c r="G33">
        <v>0</v>
      </c>
      <c r="H33">
        <v>8</v>
      </c>
      <c r="I33">
        <v>2</v>
      </c>
      <c r="J33">
        <v>0.9</v>
      </c>
      <c r="K33" s="4">
        <v>7.68403053283691</v>
      </c>
      <c r="L33" s="9">
        <v>2.21537208557129</v>
      </c>
      <c r="M33">
        <v>1.90961265563965</v>
      </c>
      <c r="N33">
        <v>5.30702590942383</v>
      </c>
      <c r="O33">
        <v>5</v>
      </c>
      <c r="P33">
        <v>5</v>
      </c>
      <c r="Q33">
        <v>15</v>
      </c>
      <c r="R33" s="15">
        <v>0.3333</v>
      </c>
      <c r="S33" s="15">
        <f t="shared" si="1"/>
        <v>0.5</v>
      </c>
      <c r="T33">
        <v>3.52238845825195</v>
      </c>
      <c r="U33">
        <v>3.29049468040466</v>
      </c>
      <c r="V33">
        <v>3.07876801490784</v>
      </c>
      <c r="W33" s="11">
        <v>0.211726665496826</v>
      </c>
      <c r="X33">
        <v>0.443620443344116</v>
      </c>
      <c r="Y33">
        <v>0.443620443344116</v>
      </c>
      <c r="Z33">
        <v>0.5</v>
      </c>
      <c r="AA33">
        <v>1</v>
      </c>
      <c r="AB33">
        <v>0.666666666666667</v>
      </c>
      <c r="AC33">
        <v>0.8</v>
      </c>
      <c r="AD33">
        <v>0</v>
      </c>
      <c r="AE33">
        <v>0.5</v>
      </c>
    </row>
    <row r="34" s="4" customFormat="1" spans="11:31">
      <c r="K34" s="12" t="s">
        <v>29</v>
      </c>
      <c r="L34" s="9">
        <f>AVERAGE(L2:L33)</f>
        <v>1.72567588090897</v>
      </c>
      <c r="W34" s="11">
        <f t="shared" ref="W34:AE34" si="2">AVERAGE(W2:W33)</f>
        <v>0.132933132350445</v>
      </c>
      <c r="Z34" s="4">
        <f t="shared" si="2"/>
        <v>0.56875</v>
      </c>
      <c r="AA34" s="4">
        <f t="shared" si="2"/>
        <v>0.93125</v>
      </c>
      <c r="AB34" s="4">
        <f t="shared" si="2"/>
        <v>0.623443315263168</v>
      </c>
      <c r="AC34" s="4">
        <f t="shared" si="2"/>
        <v>0.744771703236377</v>
      </c>
      <c r="AD34" s="4">
        <f t="shared" si="2"/>
        <v>0.06875</v>
      </c>
      <c r="AE34" s="4">
        <f t="shared" si="2"/>
        <v>0.3625</v>
      </c>
    </row>
    <row r="35" s="4" customFormat="1" spans="11:31">
      <c r="K35" s="13" t="s">
        <v>30</v>
      </c>
      <c r="L35" s="9">
        <f>MAX(L2:L33)</f>
        <v>2.21537208557129</v>
      </c>
      <c r="W35" s="11">
        <f t="shared" ref="W35:AE35" si="3">MAX(W2:W33)</f>
        <v>0.221141338348389</v>
      </c>
      <c r="Z35" s="4">
        <f t="shared" si="3"/>
        <v>0.8</v>
      </c>
      <c r="AA35" s="4">
        <f t="shared" si="3"/>
        <v>1</v>
      </c>
      <c r="AB35" s="4">
        <f t="shared" si="3"/>
        <v>0.714285714285714</v>
      </c>
      <c r="AC35" s="4">
        <f t="shared" si="3"/>
        <v>0.833333333333333</v>
      </c>
      <c r="AD35" s="4">
        <f t="shared" si="3"/>
        <v>0.3</v>
      </c>
      <c r="AE35" s="4">
        <f t="shared" si="3"/>
        <v>0.6</v>
      </c>
    </row>
    <row r="36" s="4" customFormat="1" spans="12:31">
      <c r="L36" s="9">
        <f>MIN(L2:L33)</f>
        <v>1.19580459594727</v>
      </c>
      <c r="W36" s="11">
        <f t="shared" ref="W36:AE36" si="4">MIN(W2:W33)</f>
        <v>0.0256879329681396</v>
      </c>
      <c r="Z36" s="4">
        <f t="shared" si="4"/>
        <v>0.4</v>
      </c>
      <c r="AA36" s="4">
        <f t="shared" si="4"/>
        <v>0.7</v>
      </c>
      <c r="AB36" s="4">
        <f t="shared" si="4"/>
        <v>0.529411764705882</v>
      </c>
      <c r="AC36" s="4">
        <f t="shared" si="4"/>
        <v>0.666666666666667</v>
      </c>
      <c r="AD36" s="4">
        <f t="shared" si="4"/>
        <v>0</v>
      </c>
      <c r="AE36" s="4">
        <f t="shared" si="4"/>
        <v>0.1</v>
      </c>
    </row>
    <row r="37" spans="11:23">
      <c r="K37" s="4"/>
      <c r="L37" s="9"/>
      <c r="M37">
        <v>0.194</v>
      </c>
      <c r="W37" s="11"/>
    </row>
    <row r="38" spans="11:23">
      <c r="K38" s="4"/>
      <c r="L38" s="9"/>
      <c r="M38">
        <v>0.129</v>
      </c>
      <c r="W38" s="11"/>
    </row>
    <row r="39" spans="11:23">
      <c r="K39" s="4"/>
      <c r="L39" s="9"/>
      <c r="W39" s="11"/>
    </row>
    <row r="40" spans="11:23">
      <c r="K40" s="4" t="s">
        <v>31</v>
      </c>
      <c r="L40" s="4" t="s">
        <v>32</v>
      </c>
      <c r="N40" s="4" t="s">
        <v>70</v>
      </c>
      <c r="O40" s="4"/>
      <c r="P40" s="4"/>
      <c r="Q40" s="4"/>
      <c r="W40" s="11"/>
    </row>
    <row r="41" spans="11:23">
      <c r="K41" s="4"/>
      <c r="L41" s="4"/>
      <c r="N41" s="4">
        <v>0.2</v>
      </c>
      <c r="O41" s="4">
        <v>-160</v>
      </c>
      <c r="P41" s="4">
        <v>640</v>
      </c>
      <c r="Q41" s="4">
        <v>32</v>
      </c>
      <c r="W41" s="11"/>
    </row>
    <row r="42" s="1" customFormat="1" spans="11:23">
      <c r="K42" s="14" t="s">
        <v>49</v>
      </c>
      <c r="L42" s="14">
        <f>COUNTIF(L2:L33,"&lt;0.507")-COUNTIF(L2:L33,"&lt;0.378")</f>
        <v>0</v>
      </c>
      <c r="N42" s="4">
        <v>0.4</v>
      </c>
      <c r="O42" s="4">
        <v>-320</v>
      </c>
      <c r="P42" s="4">
        <v>480</v>
      </c>
      <c r="Q42" s="4">
        <v>24</v>
      </c>
      <c r="W42" s="14"/>
    </row>
    <row r="43" s="1" customFormat="1" spans="11:23">
      <c r="K43" s="14" t="s">
        <v>50</v>
      </c>
      <c r="L43" s="14">
        <f>COUNTIF(L2:L33,"&lt;0.636")-COUNTIF(L2:L33,"&lt;0.507")</f>
        <v>0</v>
      </c>
      <c r="N43" s="4">
        <v>0.45</v>
      </c>
      <c r="O43" s="4">
        <v>-360</v>
      </c>
      <c r="P43" s="4">
        <v>440</v>
      </c>
      <c r="Q43" s="4">
        <v>22</v>
      </c>
      <c r="W43" s="14"/>
    </row>
    <row r="44" s="1" customFormat="1" spans="11:23">
      <c r="K44" s="14" t="s">
        <v>51</v>
      </c>
      <c r="L44" s="14">
        <f>COUNTIF(L2:L33,"&lt;0.765")-COUNTIF(L2:L33,"&lt;0.636")</f>
        <v>0</v>
      </c>
      <c r="N44" s="4">
        <v>0.49</v>
      </c>
      <c r="O44" s="4">
        <v>-392</v>
      </c>
      <c r="P44" s="4">
        <v>408</v>
      </c>
      <c r="Q44" s="4">
        <v>20.4</v>
      </c>
      <c r="W44" s="14"/>
    </row>
    <row r="45" s="1" customFormat="1" spans="11:23">
      <c r="K45" s="14" t="s">
        <v>52</v>
      </c>
      <c r="L45" s="14">
        <f>COUNTIF(L2:L33,"&lt;0.894")-COUNTIF(L2:L33,"&lt;0.765")</f>
        <v>0</v>
      </c>
      <c r="O45" s="14">
        <v>-380</v>
      </c>
      <c r="P45" s="14">
        <v>420</v>
      </c>
      <c r="Q45" s="14">
        <v>21</v>
      </c>
      <c r="W45" s="14"/>
    </row>
    <row r="46" s="1" customFormat="1" spans="11:23">
      <c r="K46" s="14" t="s">
        <v>53</v>
      </c>
      <c r="L46" s="14">
        <f>COUNTIF(L2:L33,"&lt;1.023")-COUNTIF(L2:L33,"&lt;0.894")</f>
        <v>0</v>
      </c>
      <c r="W46" s="14"/>
    </row>
    <row r="47" s="1" customFormat="1" spans="11:23">
      <c r="K47" s="14" t="s">
        <v>54</v>
      </c>
      <c r="L47" s="14">
        <f>COUNTIF(L2:L33,"&lt;1.152")-COUNTIF(L2:L33,"&lt;1.023")</f>
        <v>0</v>
      </c>
      <c r="W47" s="14"/>
    </row>
    <row r="48" s="3" customFormat="1" spans="11:23">
      <c r="K48" s="11" t="s">
        <v>55</v>
      </c>
      <c r="L48" s="11">
        <f>COUNTIF(L2:L33,"&lt;1.281")-COUNTIF(L2:L33,"&lt;1.152")</f>
        <v>1</v>
      </c>
      <c r="M48" s="11">
        <v>2</v>
      </c>
      <c r="N48" s="11">
        <v>1</v>
      </c>
      <c r="W48" s="11"/>
    </row>
    <row r="49" s="1" customFormat="1" spans="11:23">
      <c r="K49" s="14" t="s">
        <v>56</v>
      </c>
      <c r="L49" s="14">
        <f>COUNTIF(L2:L33,"&lt;1.41")-COUNTIF(L2:L33,"&lt;1.281")</f>
        <v>2</v>
      </c>
      <c r="M49" s="14">
        <v>3</v>
      </c>
      <c r="N49" s="14">
        <v>2</v>
      </c>
      <c r="W49" s="14"/>
    </row>
    <row r="50" s="1" customFormat="1" spans="11:23">
      <c r="K50" s="14" t="s">
        <v>57</v>
      </c>
      <c r="L50" s="14">
        <f>COUNTIF(L2:L33,"&lt;1.539")-COUNTIF(L2:L33,"&lt;1.41")</f>
        <v>3</v>
      </c>
      <c r="M50" s="14">
        <v>4</v>
      </c>
      <c r="N50" s="14">
        <v>3</v>
      </c>
      <c r="W50" s="14"/>
    </row>
    <row r="51" s="1" customFormat="1" spans="11:23">
      <c r="K51" s="14" t="s">
        <v>58</v>
      </c>
      <c r="L51" s="14">
        <f>COUNTIF(L2:L33,"&lt;1.668")-COUNTIF(L2:L33,"&lt;1.539")</f>
        <v>6</v>
      </c>
      <c r="M51" s="14">
        <v>7</v>
      </c>
      <c r="N51" s="14">
        <v>6</v>
      </c>
      <c r="W51" s="14"/>
    </row>
    <row r="52" s="29" customFormat="1" spans="11:23">
      <c r="K52" s="27" t="s">
        <v>59</v>
      </c>
      <c r="L52" s="27">
        <f>COUNTIF(L2:L33,"&lt;1.797")-COUNTIF(L2:L33,"&lt;1.668")</f>
        <v>8</v>
      </c>
      <c r="M52" s="27">
        <v>8</v>
      </c>
      <c r="N52" s="27">
        <v>8</v>
      </c>
      <c r="W52" s="27"/>
    </row>
    <row r="53" s="1" customFormat="1" spans="11:23">
      <c r="K53" s="14" t="s">
        <v>60</v>
      </c>
      <c r="L53" s="14">
        <f>COUNTIF(L2:L33,"&lt;1.926")-COUNTIF(L2:L33,"&lt;1.797")</f>
        <v>6</v>
      </c>
      <c r="M53" s="14">
        <v>7</v>
      </c>
      <c r="N53" s="14">
        <v>6</v>
      </c>
      <c r="W53" s="14"/>
    </row>
    <row r="54" s="1" customFormat="1" spans="11:23">
      <c r="K54" s="14" t="s">
        <v>61</v>
      </c>
      <c r="L54" s="14">
        <f>COUNTIF(L2:L33,"&lt;2.055")-COUNTIF(L2:L33,"&lt;1.926")</f>
        <v>3</v>
      </c>
      <c r="M54" s="14">
        <v>4</v>
      </c>
      <c r="N54" s="14">
        <v>3</v>
      </c>
      <c r="W54" s="14"/>
    </row>
    <row r="55" s="1" customFormat="1" spans="11:23">
      <c r="K55" s="14" t="s">
        <v>62</v>
      </c>
      <c r="L55" s="14">
        <f>COUNTIF(L2:L33,"&lt;2.184")-COUNTIF(L2:L33,"&lt;2.055")</f>
        <v>2</v>
      </c>
      <c r="M55" s="14">
        <v>3</v>
      </c>
      <c r="N55" s="14">
        <v>2</v>
      </c>
      <c r="W55" s="14"/>
    </row>
    <row r="56" s="3" customFormat="1" spans="11:23">
      <c r="K56" s="11" t="s">
        <v>63</v>
      </c>
      <c r="L56" s="11">
        <f>COUNTIF(L2:L33,"&lt;2.313")-COUNTIF(L2:L33,"&lt;2.184")</f>
        <v>1</v>
      </c>
      <c r="M56" s="11">
        <v>2</v>
      </c>
      <c r="N56" s="11">
        <v>1</v>
      </c>
      <c r="W56" s="11"/>
    </row>
    <row r="57" s="1" customFormat="1" spans="11:23">
      <c r="K57" s="14" t="s">
        <v>64</v>
      </c>
      <c r="L57" s="14">
        <f>COUNTIF(L2:L33,"&lt;2.442")-COUNTIF(L2:L33,"&lt;2.313")</f>
        <v>0</v>
      </c>
      <c r="W57" s="14"/>
    </row>
    <row r="58" s="1" customFormat="1" spans="11:12">
      <c r="K58" s="14" t="s">
        <v>65</v>
      </c>
      <c r="L58" s="14">
        <f>COUNTIF(L2:L33,"&lt;2.571")-COUNTIF(L2:L33,"&lt;2.442")</f>
        <v>0</v>
      </c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customFormat="1" spans="11:15">
      <c r="K60" s="4" t="s">
        <v>67</v>
      </c>
      <c r="L60" s="14">
        <f>COUNTIF(L2:L33,"&lt;2.829")-COUNTIF(L2:L33,"&lt;2.7")</f>
        <v>0</v>
      </c>
      <c r="N60">
        <v>0.378</v>
      </c>
      <c r="O60">
        <v>3.094</v>
      </c>
    </row>
    <row r="61" customFormat="1" spans="11:15">
      <c r="K61" s="4" t="s">
        <v>68</v>
      </c>
      <c r="L61" s="14">
        <f>COUNTIF(L2:L33,"&lt;2.958")-COUNTIF(L2:L33,"&lt;2.829")</f>
        <v>0</v>
      </c>
      <c r="N61">
        <v>21</v>
      </c>
      <c r="O61">
        <v>0.129</v>
      </c>
    </row>
    <row r="62" customFormat="1" spans="11:12">
      <c r="K62" s="4" t="s">
        <v>69</v>
      </c>
      <c r="L62" s="14">
        <f>COUNTIF(L2:L33,"&lt;3.087")-COUNTIF(L2:L33,"&lt;2.958")</f>
        <v>0</v>
      </c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4"/>
  <sheetViews>
    <sheetView topLeftCell="I22" workbookViewId="0">
      <selection activeCell="O41" sqref="O41:O47"/>
    </sheetView>
  </sheetViews>
  <sheetFormatPr defaultColWidth="8.88888888888889" defaultRowHeight="14.4"/>
  <cols>
    <col min="11" max="12" width="23.1111111111111" customWidth="1"/>
    <col min="13" max="14" width="12.8888888888889"/>
    <col min="20" max="22" width="12.8888888888889"/>
    <col min="23" max="23" width="23.3333333333333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93</v>
      </c>
      <c r="B2" s="20">
        <v>19</v>
      </c>
      <c r="C2" s="20">
        <v>1</v>
      </c>
      <c r="D2" s="20">
        <v>10</v>
      </c>
      <c r="E2" s="20">
        <v>10</v>
      </c>
      <c r="F2" s="20">
        <v>10</v>
      </c>
      <c r="G2" s="20">
        <v>0</v>
      </c>
      <c r="H2" s="20">
        <v>9</v>
      </c>
      <c r="I2" s="20">
        <v>1</v>
      </c>
      <c r="J2" s="20">
        <v>0.95</v>
      </c>
      <c r="K2" s="22">
        <v>10.4066944122315</v>
      </c>
      <c r="L2" s="22">
        <v>1.28925704956055</v>
      </c>
      <c r="M2" s="20">
        <v>1.12779426574707</v>
      </c>
      <c r="N2" s="20">
        <v>8.51591873168945</v>
      </c>
      <c r="O2" s="20">
        <v>6</v>
      </c>
      <c r="P2" s="20">
        <v>6</v>
      </c>
      <c r="Q2" s="20">
        <v>16</v>
      </c>
      <c r="R2" s="23">
        <v>0.375</v>
      </c>
      <c r="S2" s="23">
        <f t="shared" ref="S2:S16" si="0">O2/E2</f>
        <v>0.6</v>
      </c>
      <c r="T2" s="20">
        <v>3.78498268127441</v>
      </c>
      <c r="U2" s="20">
        <v>3.53165054321289</v>
      </c>
      <c r="V2" s="20">
        <v>3.34699487686157</v>
      </c>
      <c r="W2" s="22">
        <v>0.184655666351318</v>
      </c>
      <c r="X2" s="20">
        <v>0.437987804412842</v>
      </c>
      <c r="Y2" s="20">
        <v>0.437987804412842</v>
      </c>
      <c r="Z2" s="20">
        <v>0.6</v>
      </c>
      <c r="AA2" s="20">
        <v>1</v>
      </c>
      <c r="AB2" s="20">
        <v>0.625</v>
      </c>
      <c r="AC2" s="20">
        <v>0.769230769230769</v>
      </c>
      <c r="AD2" s="20">
        <v>0</v>
      </c>
      <c r="AE2" s="20">
        <v>0.4</v>
      </c>
    </row>
    <row r="3" spans="1:31">
      <c r="A3" s="5">
        <v>179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10.1732368469238</v>
      </c>
      <c r="L3" s="9">
        <v>1.43596267700195</v>
      </c>
      <c r="M3">
        <v>1.28717422485352</v>
      </c>
      <c r="N3">
        <v>8.22019386291504</v>
      </c>
      <c r="O3">
        <v>7</v>
      </c>
      <c r="P3">
        <v>7</v>
      </c>
      <c r="Q3">
        <v>17</v>
      </c>
      <c r="R3" s="15">
        <v>0.4118</v>
      </c>
      <c r="S3" s="15">
        <f t="shared" si="0"/>
        <v>0.7</v>
      </c>
      <c r="T3">
        <v>3.62130355834961</v>
      </c>
      <c r="U3">
        <v>3.38345217704773</v>
      </c>
      <c r="V3">
        <v>3.22078943252564</v>
      </c>
      <c r="W3" s="11">
        <v>0.162662744522095</v>
      </c>
      <c r="X3">
        <v>0.400514125823975</v>
      </c>
      <c r="Y3">
        <v>0.400514125823975</v>
      </c>
      <c r="Z3">
        <v>0.7</v>
      </c>
      <c r="AA3">
        <v>1</v>
      </c>
      <c r="AB3">
        <v>0.588235294117647</v>
      </c>
      <c r="AC3">
        <v>0.740740740740741</v>
      </c>
      <c r="AD3">
        <v>0</v>
      </c>
      <c r="AE3">
        <v>0.3</v>
      </c>
    </row>
    <row r="4" spans="1:31">
      <c r="A4" s="5">
        <v>111</v>
      </c>
      <c r="B4">
        <v>16</v>
      </c>
      <c r="C4">
        <v>4</v>
      </c>
      <c r="D4">
        <v>10</v>
      </c>
      <c r="E4">
        <v>10</v>
      </c>
      <c r="F4">
        <v>9</v>
      </c>
      <c r="G4">
        <v>1</v>
      </c>
      <c r="H4">
        <v>7</v>
      </c>
      <c r="I4">
        <v>3</v>
      </c>
      <c r="J4">
        <v>0.8</v>
      </c>
      <c r="K4" s="4">
        <v>5.90119934082031</v>
      </c>
      <c r="L4" s="9">
        <v>1.46022987365723</v>
      </c>
      <c r="M4">
        <v>1.03746795654297</v>
      </c>
      <c r="N4">
        <v>4.93503952026367</v>
      </c>
      <c r="O4">
        <v>5</v>
      </c>
      <c r="P4">
        <v>5</v>
      </c>
      <c r="Q4">
        <v>13</v>
      </c>
      <c r="R4" s="15">
        <v>0.3846</v>
      </c>
      <c r="S4" s="15">
        <f t="shared" si="0"/>
        <v>0.5</v>
      </c>
      <c r="T4">
        <v>2.83156013488769</v>
      </c>
      <c r="U4">
        <v>2.55749702453613</v>
      </c>
      <c r="V4">
        <v>2.5282130241394</v>
      </c>
      <c r="W4" s="11">
        <v>0.0292840003967285</v>
      </c>
      <c r="X4">
        <v>0.303347110748291</v>
      </c>
      <c r="Y4">
        <v>0.303347110748291</v>
      </c>
      <c r="Z4">
        <v>0.5</v>
      </c>
      <c r="AA4">
        <v>0.8</v>
      </c>
      <c r="AB4">
        <v>0.615384615384615</v>
      </c>
      <c r="AC4">
        <v>0.695652173913043</v>
      </c>
      <c r="AD4">
        <v>0.2</v>
      </c>
      <c r="AE4">
        <v>0.3</v>
      </c>
    </row>
    <row r="5" s="20" customFormat="1" spans="1:31">
      <c r="A5" s="21">
        <v>115</v>
      </c>
      <c r="B5" s="20">
        <v>16</v>
      </c>
      <c r="C5" s="20">
        <v>4</v>
      </c>
      <c r="D5" s="20">
        <v>10</v>
      </c>
      <c r="E5" s="20">
        <v>10</v>
      </c>
      <c r="F5" s="20">
        <v>10</v>
      </c>
      <c r="G5" s="20">
        <v>0</v>
      </c>
      <c r="H5" s="20">
        <v>6</v>
      </c>
      <c r="I5" s="20">
        <v>4</v>
      </c>
      <c r="J5" s="20">
        <v>0.8</v>
      </c>
      <c r="K5" s="22">
        <v>6.71426963806152</v>
      </c>
      <c r="L5" s="22">
        <v>1.49112319946289</v>
      </c>
      <c r="M5" s="20">
        <v>0.618156433105469</v>
      </c>
      <c r="N5" s="20">
        <v>6.52282333374023</v>
      </c>
      <c r="O5" s="20">
        <v>6</v>
      </c>
      <c r="P5" s="20">
        <v>6</v>
      </c>
      <c r="Q5" s="20">
        <v>16</v>
      </c>
      <c r="R5" s="23">
        <v>0.375</v>
      </c>
      <c r="S5" s="23">
        <f t="shared" si="0"/>
        <v>0.6</v>
      </c>
      <c r="T5" s="20">
        <v>2.93527793884277</v>
      </c>
      <c r="U5" s="20">
        <v>2.57135272026062</v>
      </c>
      <c r="V5" s="20">
        <v>2.54566478729248</v>
      </c>
      <c r="W5" s="22">
        <v>0.0256879329681396</v>
      </c>
      <c r="X5" s="20">
        <v>0.389613151550293</v>
      </c>
      <c r="Y5" s="20">
        <v>0.389613151550293</v>
      </c>
      <c r="Z5" s="20">
        <v>0.6</v>
      </c>
      <c r="AA5" s="20">
        <v>1</v>
      </c>
      <c r="AB5" s="20">
        <v>0.625</v>
      </c>
      <c r="AC5" s="20">
        <v>0.769230769230769</v>
      </c>
      <c r="AD5" s="20">
        <v>0</v>
      </c>
      <c r="AE5" s="20">
        <v>0.4</v>
      </c>
    </row>
    <row r="6" spans="1:31">
      <c r="A6" s="5">
        <v>212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9.30351257324219</v>
      </c>
      <c r="L6" s="9">
        <v>1.56141471862793</v>
      </c>
      <c r="M6">
        <v>1.46649742126465</v>
      </c>
      <c r="N6">
        <v>7.65316009521484</v>
      </c>
      <c r="O6">
        <v>4</v>
      </c>
      <c r="P6">
        <v>4</v>
      </c>
      <c r="Q6">
        <v>12</v>
      </c>
      <c r="R6" s="15">
        <v>0.3333</v>
      </c>
      <c r="S6" s="15">
        <f t="shared" si="0"/>
        <v>0.4</v>
      </c>
      <c r="T6">
        <v>3.60354804992676</v>
      </c>
      <c r="U6">
        <v>3.36167764663696</v>
      </c>
      <c r="V6">
        <v>3.22679138183594</v>
      </c>
      <c r="W6" s="11">
        <v>0.134886264801025</v>
      </c>
      <c r="X6">
        <v>0.37675666809082</v>
      </c>
      <c r="Y6">
        <v>0.37675666809082</v>
      </c>
      <c r="Z6">
        <v>0.4</v>
      </c>
      <c r="AA6">
        <v>0.8</v>
      </c>
      <c r="AB6">
        <v>0.666666666666667</v>
      </c>
      <c r="AC6">
        <v>0.727272727272727</v>
      </c>
      <c r="AD6">
        <v>0.2</v>
      </c>
      <c r="AE6">
        <v>0.4</v>
      </c>
    </row>
    <row r="7" spans="1:31">
      <c r="A7" s="5">
        <v>48</v>
      </c>
      <c r="B7">
        <v>16</v>
      </c>
      <c r="C7">
        <v>4</v>
      </c>
      <c r="D7">
        <v>10</v>
      </c>
      <c r="E7">
        <v>10</v>
      </c>
      <c r="F7">
        <v>10</v>
      </c>
      <c r="G7">
        <v>0</v>
      </c>
      <c r="H7">
        <v>6</v>
      </c>
      <c r="I7">
        <v>4</v>
      </c>
      <c r="J7">
        <v>0.8</v>
      </c>
      <c r="K7" s="4">
        <v>5.09125137329102</v>
      </c>
      <c r="L7" s="9">
        <v>1.59131240844727</v>
      </c>
      <c r="M7">
        <v>0.936178207397461</v>
      </c>
      <c r="N7">
        <v>4.19539451599121</v>
      </c>
      <c r="O7">
        <v>4</v>
      </c>
      <c r="P7">
        <v>4</v>
      </c>
      <c r="Q7">
        <v>13</v>
      </c>
      <c r="R7" s="15">
        <v>0.3077</v>
      </c>
      <c r="S7" s="15">
        <f t="shared" si="0"/>
        <v>0.4</v>
      </c>
      <c r="T7">
        <v>2.98599624633789</v>
      </c>
      <c r="U7">
        <v>2.72475695610046</v>
      </c>
      <c r="V7">
        <v>2.63969969749451</v>
      </c>
      <c r="W7" s="11">
        <v>0.085057258605957</v>
      </c>
      <c r="X7">
        <v>0.346296548843384</v>
      </c>
      <c r="Y7">
        <v>0.346296548843384</v>
      </c>
      <c r="Z7">
        <v>0.4</v>
      </c>
      <c r="AA7">
        <v>0.9</v>
      </c>
      <c r="AB7">
        <v>0.692307692307692</v>
      </c>
      <c r="AC7">
        <v>0.782608695652174</v>
      </c>
      <c r="AD7">
        <v>0.1</v>
      </c>
      <c r="AE7">
        <v>0.5</v>
      </c>
    </row>
    <row r="8" spans="1:31">
      <c r="A8" s="5">
        <v>147</v>
      </c>
      <c r="B8">
        <v>18</v>
      </c>
      <c r="C8">
        <v>2</v>
      </c>
      <c r="D8">
        <v>10</v>
      </c>
      <c r="E8">
        <v>10</v>
      </c>
      <c r="F8">
        <v>10</v>
      </c>
      <c r="G8">
        <v>0</v>
      </c>
      <c r="H8">
        <v>8</v>
      </c>
      <c r="I8">
        <v>2</v>
      </c>
      <c r="J8">
        <v>0.9</v>
      </c>
      <c r="K8" s="4">
        <v>6.612060546875</v>
      </c>
      <c r="L8" s="9">
        <v>1.60484886169434</v>
      </c>
      <c r="M8">
        <v>1.57463836669922</v>
      </c>
      <c r="N8">
        <v>6.10797309875488</v>
      </c>
      <c r="O8">
        <v>8</v>
      </c>
      <c r="P8">
        <v>8</v>
      </c>
      <c r="Q8">
        <v>17</v>
      </c>
      <c r="R8" s="15">
        <v>0.4706</v>
      </c>
      <c r="S8" s="15">
        <f t="shared" si="0"/>
        <v>0.8</v>
      </c>
      <c r="T8">
        <v>3.09134292602539</v>
      </c>
      <c r="U8">
        <v>2.82251119613647</v>
      </c>
      <c r="V8">
        <v>2.7755024433136</v>
      </c>
      <c r="W8" s="11">
        <v>0.047008752822876</v>
      </c>
      <c r="X8">
        <v>0.315840482711792</v>
      </c>
      <c r="Y8">
        <v>0.315840482711792</v>
      </c>
      <c r="Z8">
        <v>0.8</v>
      </c>
      <c r="AA8">
        <v>0.9</v>
      </c>
      <c r="AB8">
        <v>0.529411764705882</v>
      </c>
      <c r="AC8">
        <v>0.666666666666667</v>
      </c>
      <c r="AD8">
        <v>0.1</v>
      </c>
      <c r="AE8">
        <v>0.1</v>
      </c>
    </row>
    <row r="9" spans="1:31">
      <c r="A9" s="5">
        <v>96</v>
      </c>
      <c r="B9">
        <v>17</v>
      </c>
      <c r="C9">
        <v>3</v>
      </c>
      <c r="D9">
        <v>10</v>
      </c>
      <c r="E9">
        <v>10</v>
      </c>
      <c r="F9">
        <v>10</v>
      </c>
      <c r="G9">
        <v>0</v>
      </c>
      <c r="H9">
        <v>7</v>
      </c>
      <c r="I9">
        <v>3</v>
      </c>
      <c r="J9">
        <v>0.85</v>
      </c>
      <c r="K9" s="4">
        <v>5.74261093139648</v>
      </c>
      <c r="L9" s="9">
        <v>1.61087608337402</v>
      </c>
      <c r="M9">
        <v>1.20277786254883</v>
      </c>
      <c r="N9">
        <v>4.54215049743652</v>
      </c>
      <c r="O9">
        <v>6</v>
      </c>
      <c r="P9">
        <v>6</v>
      </c>
      <c r="Q9">
        <v>16</v>
      </c>
      <c r="R9" s="15">
        <v>0.375</v>
      </c>
      <c r="S9" s="15">
        <f t="shared" si="0"/>
        <v>0.6</v>
      </c>
      <c r="T9">
        <v>3.05898284912109</v>
      </c>
      <c r="U9">
        <v>2.798011302948</v>
      </c>
      <c r="V9">
        <v>2.70229864120483</v>
      </c>
      <c r="W9" s="11">
        <v>0.0957126617431641</v>
      </c>
      <c r="X9">
        <v>0.35668420791626</v>
      </c>
      <c r="Y9">
        <v>0.35668420791626</v>
      </c>
      <c r="Z9">
        <v>0.6</v>
      </c>
      <c r="AA9">
        <v>1</v>
      </c>
      <c r="AB9">
        <v>0.625</v>
      </c>
      <c r="AC9">
        <v>0.769230769230769</v>
      </c>
      <c r="AD9">
        <v>0</v>
      </c>
      <c r="AE9">
        <v>0.4</v>
      </c>
    </row>
    <row r="10" s="3" customFormat="1" spans="1:31">
      <c r="A10" s="7">
        <v>137</v>
      </c>
      <c r="B10" s="3">
        <v>17</v>
      </c>
      <c r="C10" s="3">
        <v>3</v>
      </c>
      <c r="D10" s="3">
        <v>10</v>
      </c>
      <c r="E10" s="3">
        <v>10</v>
      </c>
      <c r="F10" s="3">
        <v>10</v>
      </c>
      <c r="G10" s="3">
        <v>0</v>
      </c>
      <c r="H10" s="3">
        <v>7</v>
      </c>
      <c r="I10" s="3">
        <v>3</v>
      </c>
      <c r="J10" s="3">
        <v>0.85</v>
      </c>
      <c r="K10" s="11">
        <v>5.48050498962402</v>
      </c>
      <c r="L10" s="11">
        <v>1.66137504577637</v>
      </c>
      <c r="M10" s="3">
        <v>1.31838798522949</v>
      </c>
      <c r="N10" s="3">
        <v>4.31262969970703</v>
      </c>
      <c r="O10" s="3">
        <v>6</v>
      </c>
      <c r="P10" s="3">
        <v>6</v>
      </c>
      <c r="Q10" s="3">
        <v>16</v>
      </c>
      <c r="R10" s="17">
        <v>0.375</v>
      </c>
      <c r="S10" s="17">
        <f t="shared" si="0"/>
        <v>0.6</v>
      </c>
      <c r="T10" s="3">
        <v>2.96624946594238</v>
      </c>
      <c r="U10" s="3">
        <v>2.71843361854553</v>
      </c>
      <c r="V10" s="3">
        <v>2.63168978691101</v>
      </c>
      <c r="W10" s="11">
        <v>0.0867438316345215</v>
      </c>
      <c r="X10" s="3">
        <v>0.334559679031372</v>
      </c>
      <c r="Y10" s="3">
        <v>0.334559679031372</v>
      </c>
      <c r="Z10" s="3">
        <v>0.6</v>
      </c>
      <c r="AA10" s="3">
        <v>1</v>
      </c>
      <c r="AB10" s="3">
        <v>0.625</v>
      </c>
      <c r="AC10" s="3">
        <v>0.769230769230769</v>
      </c>
      <c r="AD10" s="3">
        <v>0</v>
      </c>
      <c r="AE10" s="3">
        <v>0.4</v>
      </c>
    </row>
    <row r="11" spans="1:31">
      <c r="A11" s="5">
        <v>174</v>
      </c>
      <c r="B11">
        <v>17</v>
      </c>
      <c r="C11">
        <v>3</v>
      </c>
      <c r="D11">
        <v>10</v>
      </c>
      <c r="E11">
        <v>10</v>
      </c>
      <c r="F11">
        <v>10</v>
      </c>
      <c r="G11">
        <v>0</v>
      </c>
      <c r="H11">
        <v>7</v>
      </c>
      <c r="I11">
        <v>3</v>
      </c>
      <c r="J11">
        <v>0.85</v>
      </c>
      <c r="K11" s="4">
        <v>6.9014720916748</v>
      </c>
      <c r="L11" s="9">
        <v>1.69812965393066</v>
      </c>
      <c r="M11">
        <v>1.01156425476074</v>
      </c>
      <c r="N11">
        <v>5.1447925567627</v>
      </c>
      <c r="O11">
        <v>4</v>
      </c>
      <c r="P11">
        <v>4</v>
      </c>
      <c r="Q11">
        <v>13</v>
      </c>
      <c r="R11" s="15">
        <v>0.3077</v>
      </c>
      <c r="S11" s="15">
        <f t="shared" si="0"/>
        <v>0.4</v>
      </c>
      <c r="T11">
        <v>3.24583053588867</v>
      </c>
      <c r="U11">
        <v>2.97004389762878</v>
      </c>
      <c r="V11">
        <v>2.82203412055969</v>
      </c>
      <c r="W11" s="11">
        <v>0.148009777069092</v>
      </c>
      <c r="X11">
        <v>0.423796415328979</v>
      </c>
      <c r="Y11">
        <v>0.423796415328979</v>
      </c>
      <c r="Z11">
        <v>0.4</v>
      </c>
      <c r="AA11">
        <v>0.9</v>
      </c>
      <c r="AB11">
        <v>0.692307692307692</v>
      </c>
      <c r="AC11">
        <v>0.782608695652174</v>
      </c>
      <c r="AD11">
        <v>0.1</v>
      </c>
      <c r="AE11">
        <v>0.5</v>
      </c>
    </row>
    <row r="12" spans="1:31">
      <c r="A12" s="5">
        <v>105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10.3260917663574</v>
      </c>
      <c r="L12" s="9">
        <v>1.71701431274414</v>
      </c>
      <c r="M12">
        <v>1.61215782165527</v>
      </c>
      <c r="N12">
        <v>8.51708984375</v>
      </c>
      <c r="O12">
        <v>7</v>
      </c>
      <c r="P12">
        <v>7</v>
      </c>
      <c r="Q12">
        <v>17</v>
      </c>
      <c r="R12" s="15">
        <v>0.4118</v>
      </c>
      <c r="S12" s="15">
        <f t="shared" si="0"/>
        <v>0.7</v>
      </c>
      <c r="T12">
        <v>3.6671028137207</v>
      </c>
      <c r="U12">
        <v>3.42255115509033</v>
      </c>
      <c r="V12">
        <v>3.24774885177612</v>
      </c>
      <c r="W12" s="11">
        <v>0.174802303314209</v>
      </c>
      <c r="X12">
        <v>0.41935396194458</v>
      </c>
      <c r="Y12">
        <v>0.41935396194458</v>
      </c>
      <c r="Z12">
        <v>0.7</v>
      </c>
      <c r="AA12">
        <v>1</v>
      </c>
      <c r="AB12">
        <v>0.588235294117647</v>
      </c>
      <c r="AC12">
        <v>0.740740740740741</v>
      </c>
      <c r="AD12">
        <v>0</v>
      </c>
      <c r="AE12">
        <v>0.3</v>
      </c>
    </row>
    <row r="13" spans="1:31">
      <c r="A13" s="5">
        <v>89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6.97077560424805</v>
      </c>
      <c r="L13" s="9">
        <v>1.72053337097168</v>
      </c>
      <c r="M13">
        <v>1.60125923156738</v>
      </c>
      <c r="N13">
        <v>5.9664134979248</v>
      </c>
      <c r="O13">
        <v>7</v>
      </c>
      <c r="P13">
        <v>7</v>
      </c>
      <c r="Q13">
        <v>16</v>
      </c>
      <c r="R13" s="15">
        <v>0.4375</v>
      </c>
      <c r="S13" s="15">
        <f t="shared" si="0"/>
        <v>0.7</v>
      </c>
      <c r="T13">
        <v>3.80342292785644</v>
      </c>
      <c r="U13">
        <v>3.48171353340149</v>
      </c>
      <c r="V13">
        <v>3.39324641227722</v>
      </c>
      <c r="W13" s="11">
        <v>0.0884671211242676</v>
      </c>
      <c r="X13">
        <v>0.410176515579224</v>
      </c>
      <c r="Y13">
        <v>0.410176515579224</v>
      </c>
      <c r="Z13">
        <v>0.7</v>
      </c>
      <c r="AA13">
        <v>0.9</v>
      </c>
      <c r="AB13">
        <v>0.5625</v>
      </c>
      <c r="AC13">
        <v>0.692307692307692</v>
      </c>
      <c r="AD13">
        <v>0.1</v>
      </c>
      <c r="AE13">
        <v>0.2</v>
      </c>
    </row>
    <row r="14" spans="1:31">
      <c r="A14" s="5">
        <v>222</v>
      </c>
      <c r="B14">
        <v>17</v>
      </c>
      <c r="C14">
        <v>3</v>
      </c>
      <c r="D14">
        <v>10</v>
      </c>
      <c r="E14">
        <v>10</v>
      </c>
      <c r="F14">
        <v>10</v>
      </c>
      <c r="G14">
        <v>0</v>
      </c>
      <c r="H14">
        <v>7</v>
      </c>
      <c r="I14">
        <v>3</v>
      </c>
      <c r="J14">
        <v>0.85</v>
      </c>
      <c r="K14" s="4">
        <v>6.98605537414551</v>
      </c>
      <c r="L14" s="9">
        <v>1.72116661071777</v>
      </c>
      <c r="M14">
        <v>1.06689262390137</v>
      </c>
      <c r="N14">
        <v>5.3403377532959</v>
      </c>
      <c r="O14">
        <v>6</v>
      </c>
      <c r="P14">
        <v>6</v>
      </c>
      <c r="Q14">
        <v>16</v>
      </c>
      <c r="R14" s="15">
        <v>0.375</v>
      </c>
      <c r="S14" s="15">
        <f t="shared" si="0"/>
        <v>0.6</v>
      </c>
      <c r="T14">
        <v>3.34921264648437</v>
      </c>
      <c r="U14">
        <v>3.06262898445129</v>
      </c>
      <c r="V14">
        <v>2.91971254348755</v>
      </c>
      <c r="W14" s="11">
        <v>0.142916440963745</v>
      </c>
      <c r="X14">
        <v>0.429500102996826</v>
      </c>
      <c r="Y14">
        <v>0.429500102996826</v>
      </c>
      <c r="Z14">
        <v>0.6</v>
      </c>
      <c r="AA14">
        <v>1</v>
      </c>
      <c r="AB14">
        <v>0.625</v>
      </c>
      <c r="AC14">
        <v>0.769230769230769</v>
      </c>
      <c r="AD14">
        <v>0</v>
      </c>
      <c r="AE14">
        <v>0.4</v>
      </c>
    </row>
    <row r="15" spans="1:31">
      <c r="A15" s="5">
        <v>206</v>
      </c>
      <c r="B15">
        <v>17</v>
      </c>
      <c r="C15">
        <v>3</v>
      </c>
      <c r="D15">
        <v>10</v>
      </c>
      <c r="E15">
        <v>10</v>
      </c>
      <c r="F15">
        <v>10</v>
      </c>
      <c r="G15">
        <v>0</v>
      </c>
      <c r="H15">
        <v>7</v>
      </c>
      <c r="I15">
        <v>3</v>
      </c>
      <c r="J15">
        <v>0.85</v>
      </c>
      <c r="K15" s="4">
        <v>6.37397003173828</v>
      </c>
      <c r="L15" s="9">
        <v>1.73198318481445</v>
      </c>
      <c r="M15">
        <v>1.36330223083496</v>
      </c>
      <c r="N15">
        <v>5.40246200561523</v>
      </c>
      <c r="O15">
        <v>5</v>
      </c>
      <c r="P15">
        <v>5</v>
      </c>
      <c r="Q15">
        <v>14</v>
      </c>
      <c r="R15" s="15">
        <v>0.3571</v>
      </c>
      <c r="S15" s="15">
        <f t="shared" si="0"/>
        <v>0.5</v>
      </c>
      <c r="T15">
        <v>3.02554321289062</v>
      </c>
      <c r="U15">
        <v>2.78245902061462</v>
      </c>
      <c r="V15">
        <v>2.70634937286377</v>
      </c>
      <c r="W15" s="11">
        <v>0.0761096477508545</v>
      </c>
      <c r="X15">
        <v>0.319193840026856</v>
      </c>
      <c r="Y15">
        <v>0.319193840026856</v>
      </c>
      <c r="Z15">
        <v>0.5</v>
      </c>
      <c r="AA15">
        <v>0.9</v>
      </c>
      <c r="AB15">
        <v>0.642857142857143</v>
      </c>
      <c r="AC15">
        <v>0.75</v>
      </c>
      <c r="AD15">
        <v>0.1</v>
      </c>
      <c r="AE15">
        <v>0.4</v>
      </c>
    </row>
    <row r="16" s="20" customFormat="1" spans="1:31">
      <c r="A16" s="21">
        <v>17</v>
      </c>
      <c r="B16" s="20">
        <v>16</v>
      </c>
      <c r="C16" s="20">
        <v>4</v>
      </c>
      <c r="D16" s="20">
        <v>10</v>
      </c>
      <c r="E16" s="20">
        <v>10</v>
      </c>
      <c r="F16" s="20">
        <v>10</v>
      </c>
      <c r="G16" s="20">
        <v>0</v>
      </c>
      <c r="H16" s="20">
        <v>6</v>
      </c>
      <c r="I16" s="20">
        <v>4</v>
      </c>
      <c r="J16" s="20">
        <v>0.8</v>
      </c>
      <c r="K16" s="22">
        <v>6.62918663024902</v>
      </c>
      <c r="L16" s="22">
        <v>1.7640323638916</v>
      </c>
      <c r="M16" s="20">
        <v>0.7838134765625</v>
      </c>
      <c r="N16" s="20">
        <v>5.65805053710937</v>
      </c>
      <c r="O16" s="20">
        <v>5</v>
      </c>
      <c r="P16" s="20">
        <v>5</v>
      </c>
      <c r="Q16" s="20">
        <v>15</v>
      </c>
      <c r="R16" s="23">
        <v>0.3333</v>
      </c>
      <c r="S16" s="23">
        <f t="shared" si="0"/>
        <v>0.5</v>
      </c>
      <c r="T16" s="20">
        <v>3.02310943603516</v>
      </c>
      <c r="U16" s="20">
        <v>2.70834422111511</v>
      </c>
      <c r="V16" s="20">
        <v>2.61939764022827</v>
      </c>
      <c r="W16" s="22">
        <v>0.0889465808868408</v>
      </c>
      <c r="X16" s="20">
        <v>0.403711795806885</v>
      </c>
      <c r="Y16" s="20">
        <v>0.403711795806885</v>
      </c>
      <c r="Z16" s="20">
        <v>0.5</v>
      </c>
      <c r="AA16" s="20">
        <v>1</v>
      </c>
      <c r="AB16" s="20">
        <v>0.666666666666667</v>
      </c>
      <c r="AC16" s="20">
        <v>0.8</v>
      </c>
      <c r="AD16" s="20">
        <v>0</v>
      </c>
      <c r="AE16" s="20">
        <v>0.5</v>
      </c>
    </row>
    <row r="17" spans="1:31">
      <c r="A17" s="5">
        <v>30</v>
      </c>
      <c r="B17">
        <v>19</v>
      </c>
      <c r="C17">
        <v>1</v>
      </c>
      <c r="D17">
        <v>10</v>
      </c>
      <c r="E17">
        <v>10</v>
      </c>
      <c r="F17">
        <v>10</v>
      </c>
      <c r="G17">
        <v>0</v>
      </c>
      <c r="H17">
        <v>9</v>
      </c>
      <c r="I17">
        <v>1</v>
      </c>
      <c r="J17">
        <v>0.95</v>
      </c>
      <c r="K17" s="4">
        <v>10.2467727661133</v>
      </c>
      <c r="L17" s="9">
        <v>1.8103141784668</v>
      </c>
      <c r="M17">
        <v>1.67639350891113</v>
      </c>
      <c r="N17">
        <v>8.03465270996094</v>
      </c>
      <c r="O17">
        <v>7</v>
      </c>
      <c r="P17">
        <v>7</v>
      </c>
      <c r="Q17">
        <v>17</v>
      </c>
      <c r="R17" s="15">
        <v>0.4118</v>
      </c>
      <c r="S17" s="15">
        <f t="shared" ref="S17:S28" si="1">O17/E17</f>
        <v>0.7</v>
      </c>
      <c r="T17">
        <v>4.02245140075684</v>
      </c>
      <c r="U17">
        <v>3.75803875923157</v>
      </c>
      <c r="V17">
        <v>3.57295179367065</v>
      </c>
      <c r="W17" s="11">
        <v>0.185086965560913</v>
      </c>
      <c r="X17">
        <v>0.449499607086182</v>
      </c>
      <c r="Y17">
        <v>0.449499607086182</v>
      </c>
      <c r="Z17">
        <v>0.7</v>
      </c>
      <c r="AA17">
        <v>1</v>
      </c>
      <c r="AB17">
        <v>0.588235294117647</v>
      </c>
      <c r="AC17">
        <v>0.740740740740741</v>
      </c>
      <c r="AD17">
        <v>0</v>
      </c>
      <c r="AE17">
        <v>0.3</v>
      </c>
    </row>
    <row r="18" spans="1:31">
      <c r="A18" s="5">
        <v>214</v>
      </c>
      <c r="B18">
        <v>17</v>
      </c>
      <c r="C18">
        <v>3</v>
      </c>
      <c r="D18">
        <v>10</v>
      </c>
      <c r="E18">
        <v>10</v>
      </c>
      <c r="F18">
        <v>10</v>
      </c>
      <c r="G18">
        <v>0</v>
      </c>
      <c r="H18">
        <v>7</v>
      </c>
      <c r="I18">
        <v>3</v>
      </c>
      <c r="J18">
        <v>0.85</v>
      </c>
      <c r="K18" s="4">
        <v>6.30545997619629</v>
      </c>
      <c r="L18" s="9">
        <v>1.81940078735352</v>
      </c>
      <c r="M18">
        <v>1.30501747131348</v>
      </c>
      <c r="N18">
        <v>4.69405364990234</v>
      </c>
      <c r="O18">
        <v>5</v>
      </c>
      <c r="P18">
        <v>5</v>
      </c>
      <c r="Q18">
        <v>13</v>
      </c>
      <c r="R18" s="15">
        <v>0.3846</v>
      </c>
      <c r="S18" s="15">
        <f t="shared" si="1"/>
        <v>0.5</v>
      </c>
      <c r="T18">
        <v>3.16875076293945</v>
      </c>
      <c r="U18">
        <v>2.91451048851013</v>
      </c>
      <c r="V18">
        <v>2.77915716171265</v>
      </c>
      <c r="W18" s="11">
        <v>0.135353326797485</v>
      </c>
      <c r="X18">
        <v>0.389593601226807</v>
      </c>
      <c r="Y18">
        <v>0.389593601226807</v>
      </c>
      <c r="Z18">
        <v>0.5</v>
      </c>
      <c r="AA18">
        <v>0.8</v>
      </c>
      <c r="AB18">
        <v>0.615384615384615</v>
      </c>
      <c r="AC18">
        <v>0.695652173913043</v>
      </c>
      <c r="AD18">
        <v>0.2</v>
      </c>
      <c r="AE18">
        <v>0.3</v>
      </c>
    </row>
    <row r="19" spans="1:31">
      <c r="A19" s="5">
        <v>196</v>
      </c>
      <c r="B19">
        <v>18</v>
      </c>
      <c r="C19">
        <v>2</v>
      </c>
      <c r="D19">
        <v>10</v>
      </c>
      <c r="E19">
        <v>10</v>
      </c>
      <c r="F19">
        <v>9</v>
      </c>
      <c r="G19">
        <v>1</v>
      </c>
      <c r="H19">
        <v>9</v>
      </c>
      <c r="I19">
        <v>1</v>
      </c>
      <c r="J19">
        <v>0.9</v>
      </c>
      <c r="K19" s="4">
        <v>11.2915363311768</v>
      </c>
      <c r="L19" s="9">
        <v>1.8361701965332</v>
      </c>
      <c r="M19">
        <v>1.68184471130371</v>
      </c>
      <c r="N19">
        <v>8.96267700195312</v>
      </c>
      <c r="O19">
        <v>7</v>
      </c>
      <c r="P19">
        <v>7</v>
      </c>
      <c r="Q19">
        <v>16</v>
      </c>
      <c r="R19" s="15">
        <v>0.4375</v>
      </c>
      <c r="S19" s="15">
        <f t="shared" si="1"/>
        <v>0.7</v>
      </c>
      <c r="T19">
        <v>3.76375770568848</v>
      </c>
      <c r="U19">
        <v>3.48160338401794</v>
      </c>
      <c r="V19">
        <v>3.34229779243469</v>
      </c>
      <c r="W19" s="11">
        <v>0.139305591583252</v>
      </c>
      <c r="X19">
        <v>0.421459913253784</v>
      </c>
      <c r="Y19">
        <v>0.421459913253784</v>
      </c>
      <c r="Z19">
        <v>0.7</v>
      </c>
      <c r="AA19">
        <v>0.9</v>
      </c>
      <c r="AB19">
        <v>0.5625</v>
      </c>
      <c r="AC19">
        <v>0.692307692307692</v>
      </c>
      <c r="AD19">
        <v>0.1</v>
      </c>
      <c r="AE19">
        <v>0.2</v>
      </c>
    </row>
    <row r="20" spans="1:31">
      <c r="A20" s="5">
        <v>24</v>
      </c>
      <c r="B20">
        <v>18</v>
      </c>
      <c r="C20">
        <v>2</v>
      </c>
      <c r="D20">
        <v>10</v>
      </c>
      <c r="E20">
        <v>10</v>
      </c>
      <c r="F20">
        <v>10</v>
      </c>
      <c r="G20">
        <v>0</v>
      </c>
      <c r="H20">
        <v>8</v>
      </c>
      <c r="I20">
        <v>2</v>
      </c>
      <c r="J20">
        <v>0.9</v>
      </c>
      <c r="K20" s="4">
        <v>8.30161476135254</v>
      </c>
      <c r="L20" s="9">
        <v>1.84811210632324</v>
      </c>
      <c r="M20">
        <v>1.42319869995117</v>
      </c>
      <c r="N20">
        <v>5.94230270385742</v>
      </c>
      <c r="O20">
        <v>6</v>
      </c>
      <c r="P20">
        <v>6</v>
      </c>
      <c r="Q20">
        <v>16</v>
      </c>
      <c r="R20" s="15">
        <v>0.375</v>
      </c>
      <c r="S20" s="15">
        <f t="shared" si="1"/>
        <v>0.6</v>
      </c>
      <c r="T20">
        <v>4.11506462097168</v>
      </c>
      <c r="U20">
        <v>3.8042676448822</v>
      </c>
      <c r="V20">
        <v>3.6045196056366</v>
      </c>
      <c r="W20" s="11">
        <v>0.199748039245605</v>
      </c>
      <c r="X20">
        <v>0.510545015335083</v>
      </c>
      <c r="Y20">
        <v>0.510545015335083</v>
      </c>
      <c r="Z20">
        <v>0.6</v>
      </c>
      <c r="AA20">
        <v>1</v>
      </c>
      <c r="AB20">
        <v>0.625</v>
      </c>
      <c r="AC20">
        <v>0.769230769230769</v>
      </c>
      <c r="AD20">
        <v>0</v>
      </c>
      <c r="AE20">
        <v>0.4</v>
      </c>
    </row>
    <row r="21" s="3" customFormat="1" spans="1:31">
      <c r="A21" s="7">
        <v>5</v>
      </c>
      <c r="B21" s="3">
        <v>18</v>
      </c>
      <c r="C21" s="3">
        <v>2</v>
      </c>
      <c r="D21" s="3">
        <v>10</v>
      </c>
      <c r="E21" s="3">
        <v>10</v>
      </c>
      <c r="F21" s="3">
        <v>10</v>
      </c>
      <c r="G21" s="3">
        <v>0</v>
      </c>
      <c r="H21" s="3">
        <v>8</v>
      </c>
      <c r="I21" s="3">
        <v>2</v>
      </c>
      <c r="J21" s="3">
        <v>0.9</v>
      </c>
      <c r="K21" s="11">
        <v>7.90730667114258</v>
      </c>
      <c r="L21" s="11">
        <v>1.90764045715332</v>
      </c>
      <c r="M21" s="3">
        <v>1.54693603515625</v>
      </c>
      <c r="N21" s="3">
        <v>5.696044921875</v>
      </c>
      <c r="O21" s="3">
        <v>6</v>
      </c>
      <c r="P21" s="3">
        <v>6</v>
      </c>
      <c r="Q21" s="3">
        <v>15</v>
      </c>
      <c r="R21" s="17">
        <v>0.4</v>
      </c>
      <c r="S21" s="17">
        <f t="shared" si="1"/>
        <v>0.6</v>
      </c>
      <c r="T21" s="3">
        <v>3.73896026611328</v>
      </c>
      <c r="U21" s="3">
        <v>3.47512936592102</v>
      </c>
      <c r="V21" s="3">
        <v>3.30228805541992</v>
      </c>
      <c r="W21" s="11">
        <v>0.172841310501099</v>
      </c>
      <c r="X21" s="3">
        <v>0.436672210693359</v>
      </c>
      <c r="Y21" s="3">
        <v>0.436672210693359</v>
      </c>
      <c r="Z21" s="3">
        <v>0.6</v>
      </c>
      <c r="AA21" s="3">
        <v>0.9</v>
      </c>
      <c r="AB21" s="3">
        <v>0.6</v>
      </c>
      <c r="AC21" s="3">
        <v>0.72</v>
      </c>
      <c r="AD21" s="3">
        <v>0.1</v>
      </c>
      <c r="AE21" s="3">
        <v>0.3</v>
      </c>
    </row>
    <row r="22" spans="1:31">
      <c r="A22" s="5">
        <v>75</v>
      </c>
      <c r="B22">
        <v>18</v>
      </c>
      <c r="C22">
        <v>2</v>
      </c>
      <c r="D22">
        <v>10</v>
      </c>
      <c r="E22">
        <v>10</v>
      </c>
      <c r="F22">
        <v>10</v>
      </c>
      <c r="G22">
        <v>0</v>
      </c>
      <c r="H22">
        <v>8</v>
      </c>
      <c r="I22">
        <v>2</v>
      </c>
      <c r="J22">
        <v>0.9</v>
      </c>
      <c r="K22" s="4">
        <v>7.85711288452148</v>
      </c>
      <c r="L22" s="9">
        <v>1.95977401733398</v>
      </c>
      <c r="M22">
        <v>1.5081729888916</v>
      </c>
      <c r="N22">
        <v>5.1136531829834</v>
      </c>
      <c r="O22">
        <v>5</v>
      </c>
      <c r="P22">
        <v>5</v>
      </c>
      <c r="Q22">
        <v>15</v>
      </c>
      <c r="R22" s="15">
        <v>0.3333</v>
      </c>
      <c r="S22" s="15">
        <f t="shared" si="1"/>
        <v>0.5</v>
      </c>
      <c r="T22">
        <v>3.73113059997559</v>
      </c>
      <c r="U22">
        <v>3.49054074287415</v>
      </c>
      <c r="V22">
        <v>3.28769683837891</v>
      </c>
      <c r="W22" s="11">
        <v>0.202843904495239</v>
      </c>
      <c r="X22">
        <v>0.44343376159668</v>
      </c>
      <c r="Y22">
        <v>0.44343376159668</v>
      </c>
      <c r="Z22">
        <v>0.5</v>
      </c>
      <c r="AA22">
        <v>1</v>
      </c>
      <c r="AB22">
        <v>0.666666666666667</v>
      </c>
      <c r="AC22">
        <v>0.8</v>
      </c>
      <c r="AD22">
        <v>0</v>
      </c>
      <c r="AE22">
        <v>0.5</v>
      </c>
    </row>
    <row r="23" spans="1:31">
      <c r="A23" s="5">
        <v>99</v>
      </c>
      <c r="B23">
        <v>17</v>
      </c>
      <c r="C23">
        <v>3</v>
      </c>
      <c r="D23">
        <v>10</v>
      </c>
      <c r="E23">
        <v>10</v>
      </c>
      <c r="F23">
        <v>10</v>
      </c>
      <c r="G23">
        <v>0</v>
      </c>
      <c r="H23">
        <v>7</v>
      </c>
      <c r="I23">
        <v>3</v>
      </c>
      <c r="J23">
        <v>0.85</v>
      </c>
      <c r="K23" s="4">
        <v>7.71062469482422</v>
      </c>
      <c r="L23" s="9">
        <v>2.03985214233398</v>
      </c>
      <c r="M23">
        <v>1.37749862670898</v>
      </c>
      <c r="N23">
        <v>5.89325523376465</v>
      </c>
      <c r="O23">
        <v>5</v>
      </c>
      <c r="P23">
        <v>5</v>
      </c>
      <c r="Q23">
        <v>14</v>
      </c>
      <c r="R23" s="15">
        <v>0.3571</v>
      </c>
      <c r="S23" s="15">
        <f t="shared" si="1"/>
        <v>0.5</v>
      </c>
      <c r="T23">
        <v>3.28007507324219</v>
      </c>
      <c r="U23">
        <v>3.01269316673279</v>
      </c>
      <c r="V23">
        <v>2.85604023933411</v>
      </c>
      <c r="W23" s="11">
        <v>0.156652927398682</v>
      </c>
      <c r="X23">
        <v>0.424034833908081</v>
      </c>
      <c r="Y23">
        <v>0.424034833908081</v>
      </c>
      <c r="Z23">
        <v>0.5</v>
      </c>
      <c r="AA23">
        <v>0.9</v>
      </c>
      <c r="AB23">
        <v>0.642857142857143</v>
      </c>
      <c r="AC23">
        <v>0.75</v>
      </c>
      <c r="AD23">
        <v>0.1</v>
      </c>
      <c r="AE23">
        <v>0.4</v>
      </c>
    </row>
    <row r="24" s="20" customFormat="1" spans="1:31">
      <c r="A24" s="21">
        <v>36</v>
      </c>
      <c r="B24" s="20">
        <v>18</v>
      </c>
      <c r="C24" s="20">
        <v>2</v>
      </c>
      <c r="D24" s="20">
        <v>10</v>
      </c>
      <c r="E24" s="20">
        <v>10</v>
      </c>
      <c r="F24" s="20">
        <v>10</v>
      </c>
      <c r="G24" s="20">
        <v>0</v>
      </c>
      <c r="H24" s="20">
        <v>8</v>
      </c>
      <c r="I24" s="20">
        <v>2</v>
      </c>
      <c r="J24" s="20">
        <v>0.9</v>
      </c>
      <c r="K24" s="22">
        <v>7.38046836853027</v>
      </c>
      <c r="L24" s="22">
        <v>2.05478477478027</v>
      </c>
      <c r="M24" s="20">
        <v>1.67789459228516</v>
      </c>
      <c r="N24" s="20">
        <v>4.77267265319824</v>
      </c>
      <c r="O24" s="20">
        <v>4</v>
      </c>
      <c r="P24" s="20">
        <v>4</v>
      </c>
      <c r="Q24" s="20">
        <v>14</v>
      </c>
      <c r="R24" s="23">
        <v>0.2857</v>
      </c>
      <c r="S24" s="23">
        <f t="shared" si="1"/>
        <v>0.4</v>
      </c>
      <c r="T24" s="20">
        <v>3.65640830993652</v>
      </c>
      <c r="U24" s="20">
        <v>3.41129922866821</v>
      </c>
      <c r="V24" s="20">
        <v>3.20849680900574</v>
      </c>
      <c r="W24" s="22">
        <v>0.202802419662476</v>
      </c>
      <c r="X24" s="20">
        <v>0.447911500930786</v>
      </c>
      <c r="Y24" s="20">
        <v>0.447911500930786</v>
      </c>
      <c r="Z24" s="20">
        <v>0.4</v>
      </c>
      <c r="AA24" s="20">
        <v>1</v>
      </c>
      <c r="AB24" s="20">
        <v>0.714285714285714</v>
      </c>
      <c r="AC24" s="20">
        <v>0.833333333333333</v>
      </c>
      <c r="AD24" s="20">
        <v>0</v>
      </c>
      <c r="AE24" s="20">
        <v>0.6</v>
      </c>
    </row>
    <row r="25" s="20" customFormat="1" spans="1:31">
      <c r="A25" s="21">
        <v>146</v>
      </c>
      <c r="B25" s="20">
        <v>19</v>
      </c>
      <c r="C25" s="20">
        <v>1</v>
      </c>
      <c r="D25" s="20">
        <v>10</v>
      </c>
      <c r="E25" s="20">
        <v>10</v>
      </c>
      <c r="F25" s="20">
        <v>10</v>
      </c>
      <c r="G25" s="20">
        <v>0</v>
      </c>
      <c r="H25" s="20">
        <v>9</v>
      </c>
      <c r="I25" s="20">
        <v>1</v>
      </c>
      <c r="J25" s="20">
        <v>0.95</v>
      </c>
      <c r="K25" s="22">
        <v>10.7425346374512</v>
      </c>
      <c r="L25" s="22">
        <v>2.09077262878418</v>
      </c>
      <c r="M25" s="20">
        <v>1.9764289855957</v>
      </c>
      <c r="N25" s="20">
        <v>8.46964073181152</v>
      </c>
      <c r="O25" s="20">
        <v>6</v>
      </c>
      <c r="P25" s="20">
        <v>6</v>
      </c>
      <c r="Q25" s="20">
        <v>16</v>
      </c>
      <c r="R25" s="23">
        <v>0.375</v>
      </c>
      <c r="S25" s="23">
        <f t="shared" si="1"/>
        <v>0.6</v>
      </c>
      <c r="T25" s="20">
        <v>3.64711952209473</v>
      </c>
      <c r="U25" s="20">
        <v>3.4253454208374</v>
      </c>
      <c r="V25" s="20">
        <v>3.20420408248901</v>
      </c>
      <c r="W25" s="22">
        <v>0.221141338348389</v>
      </c>
      <c r="X25" s="20">
        <v>0.442915439605713</v>
      </c>
      <c r="Y25" s="20">
        <v>0.442915439605713</v>
      </c>
      <c r="Z25" s="20">
        <v>0.6</v>
      </c>
      <c r="AA25" s="20">
        <v>1</v>
      </c>
      <c r="AB25" s="20">
        <v>0.625</v>
      </c>
      <c r="AC25" s="20">
        <v>0.769230769230769</v>
      </c>
      <c r="AD25" s="20">
        <v>0</v>
      </c>
      <c r="AE25" s="20">
        <v>0.4</v>
      </c>
    </row>
    <row r="26" s="4" customFormat="1" spans="11:31">
      <c r="K26" s="12" t="s">
        <v>29</v>
      </c>
      <c r="L26" s="9">
        <f>AVERAGE(L2:L25)</f>
        <v>1.72608669598897</v>
      </c>
      <c r="W26" s="11">
        <f t="shared" ref="W26:AE26" si="2">AVERAGE(W2:W25)</f>
        <v>0.132780283689499</v>
      </c>
      <c r="Z26" s="4">
        <f t="shared" si="2"/>
        <v>0.570833333333333</v>
      </c>
      <c r="AA26" s="4">
        <f t="shared" si="2"/>
        <v>0.941666666666667</v>
      </c>
      <c r="AB26" s="4">
        <f t="shared" si="2"/>
        <v>0.62539592760181</v>
      </c>
      <c r="AC26" s="4">
        <f t="shared" si="2"/>
        <v>0.749801977410673</v>
      </c>
      <c r="AD26" s="4">
        <f t="shared" si="2"/>
        <v>0.0583333333333333</v>
      </c>
      <c r="AE26" s="4">
        <f t="shared" si="2"/>
        <v>0.370833333333333</v>
      </c>
    </row>
    <row r="27" s="4" customFormat="1" spans="11:31">
      <c r="K27" s="13" t="s">
        <v>30</v>
      </c>
      <c r="L27" s="9">
        <f>MAX(L2:L25)</f>
        <v>2.09077262878418</v>
      </c>
      <c r="W27" s="11">
        <f t="shared" ref="W27:AE27" si="3">MAX(W2:W25)</f>
        <v>0.221141338348389</v>
      </c>
      <c r="Z27" s="4">
        <f t="shared" si="3"/>
        <v>0.8</v>
      </c>
      <c r="AA27" s="4">
        <f t="shared" si="3"/>
        <v>1</v>
      </c>
      <c r="AB27" s="4">
        <f t="shared" si="3"/>
        <v>0.714285714285714</v>
      </c>
      <c r="AC27" s="4">
        <f t="shared" si="3"/>
        <v>0.833333333333333</v>
      </c>
      <c r="AD27" s="4">
        <f t="shared" si="3"/>
        <v>0.2</v>
      </c>
      <c r="AE27" s="4">
        <f t="shared" si="3"/>
        <v>0.6</v>
      </c>
    </row>
    <row r="28" s="4" customFormat="1" spans="12:31">
      <c r="L28" s="9">
        <f>MIN(L2:L25)</f>
        <v>1.28925704956055</v>
      </c>
      <c r="W28" s="11">
        <f t="shared" ref="W28:AE28" si="4">MIN(W2:W25)</f>
        <v>0.0256879329681396</v>
      </c>
      <c r="Z28" s="4">
        <f t="shared" si="4"/>
        <v>0.4</v>
      </c>
      <c r="AA28" s="4">
        <f t="shared" si="4"/>
        <v>0.8</v>
      </c>
      <c r="AB28" s="4">
        <f t="shared" si="4"/>
        <v>0.529411764705882</v>
      </c>
      <c r="AC28" s="4">
        <f t="shared" si="4"/>
        <v>0.666666666666667</v>
      </c>
      <c r="AD28" s="4">
        <f t="shared" si="4"/>
        <v>0</v>
      </c>
      <c r="AE28" s="4">
        <f t="shared" si="4"/>
        <v>0.1</v>
      </c>
    </row>
    <row r="29" spans="11:23">
      <c r="K29" s="4"/>
      <c r="L29" s="9"/>
      <c r="M29">
        <v>0.194</v>
      </c>
      <c r="W29" s="11"/>
    </row>
    <row r="30" spans="11:23">
      <c r="K30" s="4"/>
      <c r="L30" s="9"/>
      <c r="M30">
        <v>0.129</v>
      </c>
      <c r="W30" s="11"/>
    </row>
    <row r="31" spans="11:23">
      <c r="K31" s="4"/>
      <c r="L31" s="9"/>
      <c r="W31" s="11"/>
    </row>
    <row r="32" spans="11:23">
      <c r="K32" s="4" t="s">
        <v>31</v>
      </c>
      <c r="L32" s="4" t="s">
        <v>32</v>
      </c>
      <c r="N32" s="4" t="s">
        <v>70</v>
      </c>
      <c r="O32" s="4"/>
      <c r="P32" s="4"/>
      <c r="Q32" s="4"/>
      <c r="W32" s="11"/>
    </row>
    <row r="33" spans="11:23">
      <c r="K33" s="4"/>
      <c r="L33" s="4"/>
      <c r="N33" s="4">
        <v>0.2</v>
      </c>
      <c r="O33" s="4">
        <v>-160</v>
      </c>
      <c r="P33" s="4">
        <v>640</v>
      </c>
      <c r="Q33" s="4">
        <v>32</v>
      </c>
      <c r="W33" s="11"/>
    </row>
    <row r="34" s="1" customFormat="1" spans="11:23">
      <c r="K34" s="14" t="s">
        <v>49</v>
      </c>
      <c r="L34" s="14">
        <f>COUNTIF(L2:L25,"&lt;0.507")-COUNTIF(L2:L25,"&lt;0.378")</f>
        <v>0</v>
      </c>
      <c r="N34" s="4">
        <v>0.4</v>
      </c>
      <c r="O34" s="4">
        <v>-320</v>
      </c>
      <c r="P34" s="4">
        <v>480</v>
      </c>
      <c r="Q34" s="4">
        <v>24</v>
      </c>
      <c r="W34" s="14"/>
    </row>
    <row r="35" s="1" customFormat="1" spans="11:23">
      <c r="K35" s="14" t="s">
        <v>50</v>
      </c>
      <c r="L35" s="14">
        <f>COUNTIF(L2:L25,"&lt;0.636")-COUNTIF(L2:L25,"&lt;0.507")</f>
        <v>0</v>
      </c>
      <c r="N35" s="4">
        <v>0.45</v>
      </c>
      <c r="O35" s="4">
        <v>-360</v>
      </c>
      <c r="P35" s="4">
        <v>440</v>
      </c>
      <c r="Q35" s="4">
        <v>22</v>
      </c>
      <c r="W35" s="14"/>
    </row>
    <row r="36" s="1" customFormat="1" spans="11:23">
      <c r="K36" s="14" t="s">
        <v>51</v>
      </c>
      <c r="L36" s="14">
        <f>COUNTIF(L2:L25,"&lt;0.765")-COUNTIF(L2:L25,"&lt;0.636")</f>
        <v>0</v>
      </c>
      <c r="N36" s="4">
        <v>0.49</v>
      </c>
      <c r="O36" s="4">
        <v>-392</v>
      </c>
      <c r="P36" s="4">
        <v>408</v>
      </c>
      <c r="Q36" s="4">
        <v>20.4</v>
      </c>
      <c r="W36" s="14"/>
    </row>
    <row r="37" s="1" customFormat="1" spans="11:23">
      <c r="K37" s="14" t="s">
        <v>52</v>
      </c>
      <c r="L37" s="14">
        <f>COUNTIF(L2:L25,"&lt;0.894")-COUNTIF(L2:L25,"&lt;0.765")</f>
        <v>0</v>
      </c>
      <c r="O37" s="14">
        <v>-380</v>
      </c>
      <c r="P37" s="14">
        <v>420</v>
      </c>
      <c r="Q37" s="14">
        <v>21</v>
      </c>
      <c r="W37" s="14"/>
    </row>
    <row r="38" s="1" customFormat="1" spans="11:23">
      <c r="K38" s="14" t="s">
        <v>53</v>
      </c>
      <c r="L38" s="14">
        <f>COUNTIF(L2:L25,"&lt;1.023")-COUNTIF(L2:L25,"&lt;0.894")</f>
        <v>0</v>
      </c>
      <c r="W38" s="14"/>
    </row>
    <row r="39" s="1" customFormat="1" spans="11:23">
      <c r="K39" s="14" t="s">
        <v>54</v>
      </c>
      <c r="L39" s="14">
        <f>COUNTIF(L2:L25,"&lt;1.152")-COUNTIF(L2:L25,"&lt;1.023")</f>
        <v>0</v>
      </c>
      <c r="W39" s="14"/>
    </row>
    <row r="40" s="3" customFormat="1" spans="11:23">
      <c r="K40" s="11" t="s">
        <v>55</v>
      </c>
      <c r="L40" s="11">
        <f>COUNTIF(L2:L25,"&lt;1.281")-COUNTIF(L2:L25,"&lt;1.152")</f>
        <v>0</v>
      </c>
      <c r="M40" s="11">
        <v>2</v>
      </c>
      <c r="N40" s="11">
        <v>1</v>
      </c>
      <c r="W40" s="11"/>
    </row>
    <row r="41" s="1" customFormat="1" spans="11:23">
      <c r="K41" s="14" t="s">
        <v>56</v>
      </c>
      <c r="L41" s="14">
        <f>COUNTIF(L2:L25,"&lt;1.41")-COUNTIF(L2:L25,"&lt;1.281")</f>
        <v>1</v>
      </c>
      <c r="M41" s="14">
        <v>3</v>
      </c>
      <c r="N41" s="14">
        <v>2</v>
      </c>
      <c r="O41" s="14">
        <v>1</v>
      </c>
      <c r="W41" s="14"/>
    </row>
    <row r="42" s="1" customFormat="1" spans="11:23">
      <c r="K42" s="14" t="s">
        <v>57</v>
      </c>
      <c r="L42" s="14">
        <f>COUNTIF(L2:L25,"&lt;1.539")-COUNTIF(L2:L25,"&lt;1.41")</f>
        <v>3</v>
      </c>
      <c r="M42" s="14">
        <v>4</v>
      </c>
      <c r="N42" s="14">
        <v>3</v>
      </c>
      <c r="O42" s="14">
        <v>3</v>
      </c>
      <c r="W42" s="14"/>
    </row>
    <row r="43" s="1" customFormat="1" spans="11:23">
      <c r="K43" s="14" t="s">
        <v>58</v>
      </c>
      <c r="L43" s="14">
        <f>COUNTIF(L2:L25,"&lt;1.668")-COUNTIF(L2:L25,"&lt;1.539")</f>
        <v>5</v>
      </c>
      <c r="M43" s="14">
        <v>7</v>
      </c>
      <c r="N43" s="14">
        <v>6</v>
      </c>
      <c r="O43" s="14">
        <v>5</v>
      </c>
      <c r="W43" s="14"/>
    </row>
    <row r="44" s="29" customFormat="1" spans="11:23">
      <c r="K44" s="27" t="s">
        <v>59</v>
      </c>
      <c r="L44" s="27">
        <f>COUNTIF(L2:L25,"&lt;1.797")-COUNTIF(L2:L25,"&lt;1.668")</f>
        <v>6</v>
      </c>
      <c r="M44" s="27">
        <v>8</v>
      </c>
      <c r="N44" s="27">
        <v>8</v>
      </c>
      <c r="O44" s="27">
        <v>6</v>
      </c>
      <c r="W44" s="27"/>
    </row>
    <row r="45" s="1" customFormat="1" spans="11:23">
      <c r="K45" s="14" t="s">
        <v>60</v>
      </c>
      <c r="L45" s="14">
        <f>COUNTIF(L2:L25,"&lt;1.926")-COUNTIF(L2:L25,"&lt;1.797")</f>
        <v>5</v>
      </c>
      <c r="M45" s="14">
        <v>7</v>
      </c>
      <c r="N45" s="14">
        <v>6</v>
      </c>
      <c r="O45" s="14">
        <v>5</v>
      </c>
      <c r="W45" s="14"/>
    </row>
    <row r="46" s="1" customFormat="1" spans="11:23">
      <c r="K46" s="14" t="s">
        <v>61</v>
      </c>
      <c r="L46" s="14">
        <f>COUNTIF(L2:L25,"&lt;2.055")-COUNTIF(L2:L25,"&lt;1.926")</f>
        <v>3</v>
      </c>
      <c r="M46" s="14">
        <v>4</v>
      </c>
      <c r="N46" s="14">
        <v>3</v>
      </c>
      <c r="O46" s="14">
        <v>3</v>
      </c>
      <c r="W46" s="14"/>
    </row>
    <row r="47" s="1" customFormat="1" spans="11:23">
      <c r="K47" s="14" t="s">
        <v>62</v>
      </c>
      <c r="L47" s="14">
        <f>COUNTIF(L2:L25,"&lt;2.184")-COUNTIF(L2:L25,"&lt;2.055")</f>
        <v>1</v>
      </c>
      <c r="M47" s="14">
        <v>3</v>
      </c>
      <c r="N47" s="14">
        <v>2</v>
      </c>
      <c r="O47" s="14">
        <v>1</v>
      </c>
      <c r="W47" s="14"/>
    </row>
    <row r="48" s="3" customFormat="1" spans="11:23">
      <c r="K48" s="11" t="s">
        <v>63</v>
      </c>
      <c r="L48" s="11">
        <f>COUNTIF(L2:L25,"&lt;2.313")-COUNTIF(L2:L25,"&lt;2.184")</f>
        <v>0</v>
      </c>
      <c r="M48" s="11">
        <v>2</v>
      </c>
      <c r="N48" s="11">
        <v>1</v>
      </c>
      <c r="W48" s="11"/>
    </row>
    <row r="49" s="1" customFormat="1" spans="11:23">
      <c r="K49" s="14" t="s">
        <v>64</v>
      </c>
      <c r="L49" s="14">
        <f>COUNTIF(L2:L25,"&lt;2.442")-COUNTIF(L2:L25,"&lt;2.313")</f>
        <v>0</v>
      </c>
      <c r="W49" s="14"/>
    </row>
    <row r="50" s="1" customFormat="1" spans="11:12">
      <c r="K50" s="14" t="s">
        <v>65</v>
      </c>
      <c r="L50" s="14">
        <f>COUNTIF(L2:L25,"&lt;2.571")-COUNTIF(L2:L25,"&lt;2.442")</f>
        <v>0</v>
      </c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customFormat="1" spans="11:15">
      <c r="K52" s="4" t="s">
        <v>67</v>
      </c>
      <c r="L52" s="14">
        <f>COUNTIF(L2:L25,"&lt;2.829")-COUNTIF(L2:L25,"&lt;2.7")</f>
        <v>0</v>
      </c>
      <c r="N52">
        <v>0.378</v>
      </c>
      <c r="O52">
        <v>3.094</v>
      </c>
    </row>
    <row r="53" customFormat="1" spans="11:15">
      <c r="K53" s="4" t="s">
        <v>68</v>
      </c>
      <c r="L53" s="14">
        <f>COUNTIF(L2:L25,"&lt;2.958")-COUNTIF(L2:L25,"&lt;2.829")</f>
        <v>0</v>
      </c>
      <c r="N53">
        <v>21</v>
      </c>
      <c r="O53">
        <v>0.129</v>
      </c>
    </row>
    <row r="54" customFormat="1" spans="11:12">
      <c r="K54" s="4" t="s">
        <v>69</v>
      </c>
      <c r="L54" s="14">
        <f>COUNTIF(L2:L25,"&lt;3.087")-COUNTIF(L2:L25,"&lt;2.958")</f>
        <v>0</v>
      </c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2"/>
  <sheetViews>
    <sheetView topLeftCell="J16" workbookViewId="0">
      <selection activeCell="P39" sqref="P39:P45"/>
    </sheetView>
  </sheetViews>
  <sheetFormatPr defaultColWidth="8.88888888888889" defaultRowHeight="14.4"/>
  <cols>
    <col min="11" max="12" width="19.1111111111111" customWidth="1"/>
    <col min="13" max="14" width="12.8888888888889"/>
    <col min="20" max="22" width="12.8888888888889"/>
    <col min="23" max="23" width="23.6666666666667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93</v>
      </c>
      <c r="B2" s="20">
        <v>19</v>
      </c>
      <c r="C2" s="20">
        <v>1</v>
      </c>
      <c r="D2" s="20">
        <v>10</v>
      </c>
      <c r="E2" s="20">
        <v>10</v>
      </c>
      <c r="F2" s="20">
        <v>10</v>
      </c>
      <c r="G2" s="20">
        <v>0</v>
      </c>
      <c r="H2" s="20">
        <v>9</v>
      </c>
      <c r="I2" s="20">
        <v>1</v>
      </c>
      <c r="J2" s="20">
        <v>0.95</v>
      </c>
      <c r="K2" s="22">
        <v>10.4066944122315</v>
      </c>
      <c r="L2" s="22">
        <v>1.28925704956055</v>
      </c>
      <c r="M2" s="20">
        <v>1.12779426574707</v>
      </c>
      <c r="N2" s="20">
        <v>8.51591873168945</v>
      </c>
      <c r="O2" s="20">
        <v>6</v>
      </c>
      <c r="P2" s="20">
        <v>6</v>
      </c>
      <c r="Q2" s="20">
        <v>16</v>
      </c>
      <c r="R2" s="23">
        <v>0.375</v>
      </c>
      <c r="S2" s="23">
        <f t="shared" ref="S2:S8" si="0">O2/E2</f>
        <v>0.6</v>
      </c>
      <c r="T2" s="20">
        <v>3.78498268127441</v>
      </c>
      <c r="U2" s="20">
        <v>3.53165054321289</v>
      </c>
      <c r="V2" s="20">
        <v>3.34699487686157</v>
      </c>
      <c r="W2" s="22">
        <v>0.184655666351318</v>
      </c>
      <c r="X2" s="20">
        <v>0.437987804412842</v>
      </c>
      <c r="Y2" s="20">
        <v>0.437987804412842</v>
      </c>
      <c r="Z2" s="20">
        <v>0.6</v>
      </c>
      <c r="AA2" s="20">
        <v>1</v>
      </c>
      <c r="AB2" s="20">
        <v>0.625</v>
      </c>
      <c r="AC2" s="20">
        <v>0.769230769230769</v>
      </c>
      <c r="AD2" s="20">
        <v>0</v>
      </c>
      <c r="AE2" s="20">
        <v>0.4</v>
      </c>
    </row>
    <row r="3" spans="1:31">
      <c r="A3" s="5">
        <v>179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10.1732368469238</v>
      </c>
      <c r="L3" s="9">
        <v>1.43596267700195</v>
      </c>
      <c r="M3">
        <v>1.28717422485352</v>
      </c>
      <c r="N3">
        <v>8.22019386291504</v>
      </c>
      <c r="O3">
        <v>7</v>
      </c>
      <c r="P3">
        <v>7</v>
      </c>
      <c r="Q3">
        <v>17</v>
      </c>
      <c r="R3" s="15">
        <v>0.4118</v>
      </c>
      <c r="S3" s="15">
        <f t="shared" si="0"/>
        <v>0.7</v>
      </c>
      <c r="T3">
        <v>3.62130355834961</v>
      </c>
      <c r="U3">
        <v>3.38345217704773</v>
      </c>
      <c r="V3">
        <v>3.22078943252564</v>
      </c>
      <c r="W3" s="11">
        <v>0.162662744522095</v>
      </c>
      <c r="X3">
        <v>0.400514125823975</v>
      </c>
      <c r="Y3">
        <v>0.400514125823975</v>
      </c>
      <c r="Z3">
        <v>0.7</v>
      </c>
      <c r="AA3">
        <v>1</v>
      </c>
      <c r="AB3">
        <v>0.588235294117647</v>
      </c>
      <c r="AC3">
        <v>0.740740740740741</v>
      </c>
      <c r="AD3">
        <v>0</v>
      </c>
      <c r="AE3">
        <v>0.3</v>
      </c>
    </row>
    <row r="4" spans="1:31">
      <c r="A4" s="5">
        <v>111</v>
      </c>
      <c r="B4">
        <v>16</v>
      </c>
      <c r="C4">
        <v>4</v>
      </c>
      <c r="D4">
        <v>10</v>
      </c>
      <c r="E4">
        <v>10</v>
      </c>
      <c r="F4">
        <v>9</v>
      </c>
      <c r="G4">
        <v>1</v>
      </c>
      <c r="H4">
        <v>7</v>
      </c>
      <c r="I4">
        <v>3</v>
      </c>
      <c r="J4">
        <v>0.8</v>
      </c>
      <c r="K4" s="4">
        <v>5.90119934082031</v>
      </c>
      <c r="L4" s="9">
        <v>1.46022987365723</v>
      </c>
      <c r="M4">
        <v>1.03746795654297</v>
      </c>
      <c r="N4">
        <v>4.93503952026367</v>
      </c>
      <c r="O4">
        <v>5</v>
      </c>
      <c r="P4">
        <v>5</v>
      </c>
      <c r="Q4">
        <v>13</v>
      </c>
      <c r="R4" s="15">
        <v>0.3846</v>
      </c>
      <c r="S4" s="15">
        <f t="shared" si="0"/>
        <v>0.5</v>
      </c>
      <c r="T4">
        <v>2.83156013488769</v>
      </c>
      <c r="U4">
        <v>2.55749702453613</v>
      </c>
      <c r="V4">
        <v>2.5282130241394</v>
      </c>
      <c r="W4" s="11">
        <v>0.0292840003967285</v>
      </c>
      <c r="X4">
        <v>0.303347110748291</v>
      </c>
      <c r="Y4">
        <v>0.303347110748291</v>
      </c>
      <c r="Z4">
        <v>0.5</v>
      </c>
      <c r="AA4">
        <v>0.8</v>
      </c>
      <c r="AB4">
        <v>0.615384615384615</v>
      </c>
      <c r="AC4">
        <v>0.695652173913043</v>
      </c>
      <c r="AD4">
        <v>0.2</v>
      </c>
      <c r="AE4">
        <v>0.3</v>
      </c>
    </row>
    <row r="5" s="20" customFormat="1" spans="1:31">
      <c r="A5" s="21">
        <v>115</v>
      </c>
      <c r="B5" s="20">
        <v>16</v>
      </c>
      <c r="C5" s="20">
        <v>4</v>
      </c>
      <c r="D5" s="20">
        <v>10</v>
      </c>
      <c r="E5" s="20">
        <v>10</v>
      </c>
      <c r="F5" s="20">
        <v>10</v>
      </c>
      <c r="G5" s="20">
        <v>0</v>
      </c>
      <c r="H5" s="20">
        <v>6</v>
      </c>
      <c r="I5" s="20">
        <v>4</v>
      </c>
      <c r="J5" s="20">
        <v>0.8</v>
      </c>
      <c r="K5" s="22">
        <v>6.71426963806152</v>
      </c>
      <c r="L5" s="22">
        <v>1.49112319946289</v>
      </c>
      <c r="M5" s="20">
        <v>0.618156433105469</v>
      </c>
      <c r="N5" s="20">
        <v>6.52282333374023</v>
      </c>
      <c r="O5" s="20">
        <v>6</v>
      </c>
      <c r="P5" s="20">
        <v>6</v>
      </c>
      <c r="Q5" s="20">
        <v>16</v>
      </c>
      <c r="R5" s="23">
        <v>0.375</v>
      </c>
      <c r="S5" s="23">
        <f t="shared" si="0"/>
        <v>0.6</v>
      </c>
      <c r="T5" s="20">
        <v>2.93527793884277</v>
      </c>
      <c r="U5" s="20">
        <v>2.57135272026062</v>
      </c>
      <c r="V5" s="20">
        <v>2.54566478729248</v>
      </c>
      <c r="W5" s="22">
        <v>0.0256879329681396</v>
      </c>
      <c r="X5" s="20">
        <v>0.389613151550293</v>
      </c>
      <c r="Y5" s="20">
        <v>0.389613151550293</v>
      </c>
      <c r="Z5" s="20">
        <v>0.6</v>
      </c>
      <c r="AA5" s="20">
        <v>1</v>
      </c>
      <c r="AB5" s="20">
        <v>0.625</v>
      </c>
      <c r="AC5" s="20">
        <v>0.769230769230769</v>
      </c>
      <c r="AD5" s="20">
        <v>0</v>
      </c>
      <c r="AE5" s="20">
        <v>0.4</v>
      </c>
    </row>
    <row r="6" spans="1:31">
      <c r="A6" s="5">
        <v>212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9.30351257324219</v>
      </c>
      <c r="L6" s="9">
        <v>1.56141471862793</v>
      </c>
      <c r="M6">
        <v>1.46649742126465</v>
      </c>
      <c r="N6">
        <v>7.65316009521484</v>
      </c>
      <c r="O6">
        <v>4</v>
      </c>
      <c r="P6">
        <v>4</v>
      </c>
      <c r="Q6">
        <v>12</v>
      </c>
      <c r="R6" s="15">
        <v>0.3333</v>
      </c>
      <c r="S6" s="15">
        <f t="shared" si="0"/>
        <v>0.4</v>
      </c>
      <c r="T6">
        <v>3.60354804992676</v>
      </c>
      <c r="U6">
        <v>3.36167764663696</v>
      </c>
      <c r="V6">
        <v>3.22679138183594</v>
      </c>
      <c r="W6" s="11">
        <v>0.134886264801025</v>
      </c>
      <c r="X6">
        <v>0.37675666809082</v>
      </c>
      <c r="Y6">
        <v>0.37675666809082</v>
      </c>
      <c r="Z6">
        <v>0.4</v>
      </c>
      <c r="AA6">
        <v>0.8</v>
      </c>
      <c r="AB6">
        <v>0.666666666666667</v>
      </c>
      <c r="AC6">
        <v>0.727272727272727</v>
      </c>
      <c r="AD6">
        <v>0.2</v>
      </c>
      <c r="AE6">
        <v>0.4</v>
      </c>
    </row>
    <row r="7" spans="1:31">
      <c r="A7" s="5">
        <v>48</v>
      </c>
      <c r="B7">
        <v>16</v>
      </c>
      <c r="C7">
        <v>4</v>
      </c>
      <c r="D7">
        <v>10</v>
      </c>
      <c r="E7">
        <v>10</v>
      </c>
      <c r="F7">
        <v>10</v>
      </c>
      <c r="G7">
        <v>0</v>
      </c>
      <c r="H7">
        <v>6</v>
      </c>
      <c r="I7">
        <v>4</v>
      </c>
      <c r="J7">
        <v>0.8</v>
      </c>
      <c r="K7" s="4">
        <v>5.09125137329102</v>
      </c>
      <c r="L7" s="9">
        <v>1.59131240844727</v>
      </c>
      <c r="M7">
        <v>0.936178207397461</v>
      </c>
      <c r="N7">
        <v>4.19539451599121</v>
      </c>
      <c r="O7">
        <v>4</v>
      </c>
      <c r="P7">
        <v>4</v>
      </c>
      <c r="Q7">
        <v>13</v>
      </c>
      <c r="R7" s="15">
        <v>0.3077</v>
      </c>
      <c r="S7" s="15">
        <f t="shared" si="0"/>
        <v>0.4</v>
      </c>
      <c r="T7">
        <v>2.98599624633789</v>
      </c>
      <c r="U7">
        <v>2.72475695610046</v>
      </c>
      <c r="V7">
        <v>2.63969969749451</v>
      </c>
      <c r="W7" s="11">
        <v>0.085057258605957</v>
      </c>
      <c r="X7">
        <v>0.346296548843384</v>
      </c>
      <c r="Y7">
        <v>0.346296548843384</v>
      </c>
      <c r="Z7">
        <v>0.4</v>
      </c>
      <c r="AA7">
        <v>0.9</v>
      </c>
      <c r="AB7">
        <v>0.692307692307692</v>
      </c>
      <c r="AC7">
        <v>0.782608695652174</v>
      </c>
      <c r="AD7">
        <v>0.1</v>
      </c>
      <c r="AE7">
        <v>0.5</v>
      </c>
    </row>
    <row r="8" spans="1:31">
      <c r="A8" s="5">
        <v>147</v>
      </c>
      <c r="B8">
        <v>18</v>
      </c>
      <c r="C8">
        <v>2</v>
      </c>
      <c r="D8">
        <v>10</v>
      </c>
      <c r="E8">
        <v>10</v>
      </c>
      <c r="F8">
        <v>10</v>
      </c>
      <c r="G8">
        <v>0</v>
      </c>
      <c r="H8">
        <v>8</v>
      </c>
      <c r="I8">
        <v>2</v>
      </c>
      <c r="J8">
        <v>0.9</v>
      </c>
      <c r="K8" s="4">
        <v>6.612060546875</v>
      </c>
      <c r="L8" s="9">
        <v>1.60484886169434</v>
      </c>
      <c r="M8">
        <v>1.57463836669922</v>
      </c>
      <c r="N8">
        <v>6.10797309875488</v>
      </c>
      <c r="O8">
        <v>8</v>
      </c>
      <c r="P8">
        <v>8</v>
      </c>
      <c r="Q8">
        <v>17</v>
      </c>
      <c r="R8" s="15">
        <v>0.4706</v>
      </c>
      <c r="S8" s="15">
        <f t="shared" si="0"/>
        <v>0.8</v>
      </c>
      <c r="T8">
        <v>3.09134292602539</v>
      </c>
      <c r="U8">
        <v>2.82251119613647</v>
      </c>
      <c r="V8">
        <v>2.7755024433136</v>
      </c>
      <c r="W8" s="11">
        <v>0.047008752822876</v>
      </c>
      <c r="X8">
        <v>0.315840482711792</v>
      </c>
      <c r="Y8">
        <v>0.315840482711792</v>
      </c>
      <c r="Z8">
        <v>0.8</v>
      </c>
      <c r="AA8">
        <v>0.9</v>
      </c>
      <c r="AB8">
        <v>0.529411764705882</v>
      </c>
      <c r="AC8">
        <v>0.666666666666667</v>
      </c>
      <c r="AD8">
        <v>0.1</v>
      </c>
      <c r="AE8">
        <v>0.1</v>
      </c>
    </row>
    <row r="9" s="3" customFormat="1" spans="1:31">
      <c r="A9" s="7">
        <v>137</v>
      </c>
      <c r="B9" s="3">
        <v>17</v>
      </c>
      <c r="C9" s="3">
        <v>3</v>
      </c>
      <c r="D9" s="3">
        <v>10</v>
      </c>
      <c r="E9" s="3">
        <v>10</v>
      </c>
      <c r="F9" s="3">
        <v>10</v>
      </c>
      <c r="G9" s="3">
        <v>0</v>
      </c>
      <c r="H9" s="3">
        <v>7</v>
      </c>
      <c r="I9" s="3">
        <v>3</v>
      </c>
      <c r="J9" s="3">
        <v>0.85</v>
      </c>
      <c r="K9" s="11">
        <v>5.48050498962402</v>
      </c>
      <c r="L9" s="11">
        <v>1.66137504577637</v>
      </c>
      <c r="M9" s="3">
        <v>1.31838798522949</v>
      </c>
      <c r="N9" s="3">
        <v>4.31262969970703</v>
      </c>
      <c r="O9" s="3">
        <v>6</v>
      </c>
      <c r="P9" s="3">
        <v>6</v>
      </c>
      <c r="Q9" s="3">
        <v>16</v>
      </c>
      <c r="R9" s="17">
        <v>0.375</v>
      </c>
      <c r="S9" s="17">
        <f t="shared" ref="S9:S24" si="1">O9/E9</f>
        <v>0.6</v>
      </c>
      <c r="T9" s="3">
        <v>2.96624946594238</v>
      </c>
      <c r="U9" s="3">
        <v>2.71843361854553</v>
      </c>
      <c r="V9" s="3">
        <v>2.63168978691101</v>
      </c>
      <c r="W9" s="11">
        <v>0.0867438316345215</v>
      </c>
      <c r="X9" s="3">
        <v>0.334559679031372</v>
      </c>
      <c r="Y9" s="3">
        <v>0.334559679031372</v>
      </c>
      <c r="Z9" s="3">
        <v>0.6</v>
      </c>
      <c r="AA9" s="3">
        <v>1</v>
      </c>
      <c r="AB9" s="3">
        <v>0.625</v>
      </c>
      <c r="AC9" s="3">
        <v>0.769230769230769</v>
      </c>
      <c r="AD9" s="3">
        <v>0</v>
      </c>
      <c r="AE9" s="3">
        <v>0.4</v>
      </c>
    </row>
    <row r="10" spans="1:31">
      <c r="A10" s="5">
        <v>174</v>
      </c>
      <c r="B10">
        <v>17</v>
      </c>
      <c r="C10">
        <v>3</v>
      </c>
      <c r="D10">
        <v>10</v>
      </c>
      <c r="E10">
        <v>10</v>
      </c>
      <c r="F10">
        <v>10</v>
      </c>
      <c r="G10">
        <v>0</v>
      </c>
      <c r="H10">
        <v>7</v>
      </c>
      <c r="I10">
        <v>3</v>
      </c>
      <c r="J10">
        <v>0.85</v>
      </c>
      <c r="K10" s="4">
        <v>6.9014720916748</v>
      </c>
      <c r="L10" s="9">
        <v>1.69812965393066</v>
      </c>
      <c r="M10">
        <v>1.01156425476074</v>
      </c>
      <c r="N10">
        <v>5.1447925567627</v>
      </c>
      <c r="O10">
        <v>4</v>
      </c>
      <c r="P10">
        <v>4</v>
      </c>
      <c r="Q10">
        <v>13</v>
      </c>
      <c r="R10" s="15">
        <v>0.3077</v>
      </c>
      <c r="S10" s="15">
        <f t="shared" si="1"/>
        <v>0.4</v>
      </c>
      <c r="T10">
        <v>3.24583053588867</v>
      </c>
      <c r="U10">
        <v>2.97004389762878</v>
      </c>
      <c r="V10">
        <v>2.82203412055969</v>
      </c>
      <c r="W10" s="11">
        <v>0.148009777069092</v>
      </c>
      <c r="X10">
        <v>0.423796415328979</v>
      </c>
      <c r="Y10">
        <v>0.423796415328979</v>
      </c>
      <c r="Z10">
        <v>0.4</v>
      </c>
      <c r="AA10">
        <v>0.9</v>
      </c>
      <c r="AB10">
        <v>0.692307692307692</v>
      </c>
      <c r="AC10">
        <v>0.782608695652174</v>
      </c>
      <c r="AD10">
        <v>0.1</v>
      </c>
      <c r="AE10">
        <v>0.5</v>
      </c>
    </row>
    <row r="11" spans="1:31">
      <c r="A11" s="5">
        <v>105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10.3260917663574</v>
      </c>
      <c r="L11" s="9">
        <v>1.71701431274414</v>
      </c>
      <c r="M11">
        <v>1.61215782165527</v>
      </c>
      <c r="N11">
        <v>8.51708984375</v>
      </c>
      <c r="O11">
        <v>7</v>
      </c>
      <c r="P11">
        <v>7</v>
      </c>
      <c r="Q11">
        <v>17</v>
      </c>
      <c r="R11" s="15">
        <v>0.4118</v>
      </c>
      <c r="S11" s="15">
        <f t="shared" si="1"/>
        <v>0.7</v>
      </c>
      <c r="T11">
        <v>3.6671028137207</v>
      </c>
      <c r="U11">
        <v>3.42255115509033</v>
      </c>
      <c r="V11">
        <v>3.24774885177612</v>
      </c>
      <c r="W11" s="11">
        <v>0.174802303314209</v>
      </c>
      <c r="X11">
        <v>0.41935396194458</v>
      </c>
      <c r="Y11">
        <v>0.41935396194458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spans="1:31">
      <c r="A12" s="5">
        <v>89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6.97077560424805</v>
      </c>
      <c r="L12" s="9">
        <v>1.72053337097168</v>
      </c>
      <c r="M12">
        <v>1.60125923156738</v>
      </c>
      <c r="N12">
        <v>5.9664134979248</v>
      </c>
      <c r="O12">
        <v>7</v>
      </c>
      <c r="P12">
        <v>7</v>
      </c>
      <c r="Q12">
        <v>16</v>
      </c>
      <c r="R12" s="15">
        <v>0.4375</v>
      </c>
      <c r="S12" s="15">
        <f t="shared" si="1"/>
        <v>0.7</v>
      </c>
      <c r="T12">
        <v>3.80342292785644</v>
      </c>
      <c r="U12">
        <v>3.48171353340149</v>
      </c>
      <c r="V12">
        <v>3.39324641227722</v>
      </c>
      <c r="W12" s="11">
        <v>0.0884671211242676</v>
      </c>
      <c r="X12">
        <v>0.410176515579224</v>
      </c>
      <c r="Y12">
        <v>0.410176515579224</v>
      </c>
      <c r="Z12">
        <v>0.7</v>
      </c>
      <c r="AA12">
        <v>0.9</v>
      </c>
      <c r="AB12">
        <v>0.5625</v>
      </c>
      <c r="AC12">
        <v>0.692307692307692</v>
      </c>
      <c r="AD12">
        <v>0.1</v>
      </c>
      <c r="AE12">
        <v>0.2</v>
      </c>
    </row>
    <row r="13" spans="1:31">
      <c r="A13" s="5">
        <v>222</v>
      </c>
      <c r="B13">
        <v>17</v>
      </c>
      <c r="C13">
        <v>3</v>
      </c>
      <c r="D13">
        <v>10</v>
      </c>
      <c r="E13">
        <v>10</v>
      </c>
      <c r="F13">
        <v>10</v>
      </c>
      <c r="G13">
        <v>0</v>
      </c>
      <c r="H13">
        <v>7</v>
      </c>
      <c r="I13">
        <v>3</v>
      </c>
      <c r="J13">
        <v>0.85</v>
      </c>
      <c r="K13" s="4">
        <v>6.98605537414551</v>
      </c>
      <c r="L13" s="9">
        <v>1.72116661071777</v>
      </c>
      <c r="M13">
        <v>1.06689262390137</v>
      </c>
      <c r="N13">
        <v>5.3403377532959</v>
      </c>
      <c r="O13">
        <v>6</v>
      </c>
      <c r="P13">
        <v>6</v>
      </c>
      <c r="Q13">
        <v>16</v>
      </c>
      <c r="R13" s="15">
        <v>0.375</v>
      </c>
      <c r="S13" s="15">
        <f t="shared" si="1"/>
        <v>0.6</v>
      </c>
      <c r="T13">
        <v>3.34921264648437</v>
      </c>
      <c r="U13">
        <v>3.06262898445129</v>
      </c>
      <c r="V13">
        <v>2.91971254348755</v>
      </c>
      <c r="W13" s="11">
        <v>0.142916440963745</v>
      </c>
      <c r="X13">
        <v>0.429500102996826</v>
      </c>
      <c r="Y13">
        <v>0.429500102996826</v>
      </c>
      <c r="Z13">
        <v>0.6</v>
      </c>
      <c r="AA13">
        <v>1</v>
      </c>
      <c r="AB13">
        <v>0.625</v>
      </c>
      <c r="AC13">
        <v>0.769230769230769</v>
      </c>
      <c r="AD13">
        <v>0</v>
      </c>
      <c r="AE13">
        <v>0.4</v>
      </c>
    </row>
    <row r="14" spans="1:31">
      <c r="A14" s="5">
        <v>206</v>
      </c>
      <c r="B14">
        <v>17</v>
      </c>
      <c r="C14">
        <v>3</v>
      </c>
      <c r="D14">
        <v>10</v>
      </c>
      <c r="E14">
        <v>10</v>
      </c>
      <c r="F14">
        <v>10</v>
      </c>
      <c r="G14">
        <v>0</v>
      </c>
      <c r="H14">
        <v>7</v>
      </c>
      <c r="I14">
        <v>3</v>
      </c>
      <c r="J14">
        <v>0.85</v>
      </c>
      <c r="K14" s="4">
        <v>6.37397003173828</v>
      </c>
      <c r="L14" s="9">
        <v>1.73198318481445</v>
      </c>
      <c r="M14">
        <v>1.36330223083496</v>
      </c>
      <c r="N14">
        <v>5.40246200561523</v>
      </c>
      <c r="O14">
        <v>5</v>
      </c>
      <c r="P14">
        <v>5</v>
      </c>
      <c r="Q14">
        <v>14</v>
      </c>
      <c r="R14" s="15">
        <v>0.3571</v>
      </c>
      <c r="S14" s="15">
        <f t="shared" si="1"/>
        <v>0.5</v>
      </c>
      <c r="T14">
        <v>3.02554321289062</v>
      </c>
      <c r="U14">
        <v>2.78245902061462</v>
      </c>
      <c r="V14">
        <v>2.70634937286377</v>
      </c>
      <c r="W14" s="11">
        <v>0.0761096477508545</v>
      </c>
      <c r="X14">
        <v>0.319193840026856</v>
      </c>
      <c r="Y14">
        <v>0.319193840026856</v>
      </c>
      <c r="Z14">
        <v>0.5</v>
      </c>
      <c r="AA14">
        <v>0.9</v>
      </c>
      <c r="AB14">
        <v>0.642857142857143</v>
      </c>
      <c r="AC14">
        <v>0.75</v>
      </c>
      <c r="AD14">
        <v>0.1</v>
      </c>
      <c r="AE14">
        <v>0.4</v>
      </c>
    </row>
    <row r="15" s="20" customFormat="1" spans="1:31">
      <c r="A15" s="21">
        <v>17</v>
      </c>
      <c r="B15" s="20">
        <v>16</v>
      </c>
      <c r="C15" s="20">
        <v>4</v>
      </c>
      <c r="D15" s="20">
        <v>10</v>
      </c>
      <c r="E15" s="20">
        <v>10</v>
      </c>
      <c r="F15" s="20">
        <v>10</v>
      </c>
      <c r="G15" s="20">
        <v>0</v>
      </c>
      <c r="H15" s="20">
        <v>6</v>
      </c>
      <c r="I15" s="20">
        <v>4</v>
      </c>
      <c r="J15" s="20">
        <v>0.8</v>
      </c>
      <c r="K15" s="22">
        <v>6.62918663024902</v>
      </c>
      <c r="L15" s="22">
        <v>1.7640323638916</v>
      </c>
      <c r="M15" s="20">
        <v>0.7838134765625</v>
      </c>
      <c r="N15" s="20">
        <v>5.65805053710937</v>
      </c>
      <c r="O15" s="20">
        <v>5</v>
      </c>
      <c r="P15" s="20">
        <v>5</v>
      </c>
      <c r="Q15" s="20">
        <v>15</v>
      </c>
      <c r="R15" s="23">
        <v>0.3333</v>
      </c>
      <c r="S15" s="23">
        <f t="shared" si="1"/>
        <v>0.5</v>
      </c>
      <c r="T15" s="20">
        <v>3.02310943603516</v>
      </c>
      <c r="U15" s="20">
        <v>2.70834422111511</v>
      </c>
      <c r="V15" s="20">
        <v>2.61939764022827</v>
      </c>
      <c r="W15" s="22">
        <v>0.0889465808868408</v>
      </c>
      <c r="X15" s="20">
        <v>0.403711795806885</v>
      </c>
      <c r="Y15" s="20">
        <v>0.403711795806885</v>
      </c>
      <c r="Z15" s="20">
        <v>0.5</v>
      </c>
      <c r="AA15" s="20">
        <v>1</v>
      </c>
      <c r="AB15" s="20">
        <v>0.666666666666667</v>
      </c>
      <c r="AC15" s="20">
        <v>0.8</v>
      </c>
      <c r="AD15" s="20">
        <v>0</v>
      </c>
      <c r="AE15" s="20">
        <v>0.5</v>
      </c>
    </row>
    <row r="16" spans="1:31">
      <c r="A16" s="5">
        <v>30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10.2467727661133</v>
      </c>
      <c r="L16" s="9">
        <v>1.8103141784668</v>
      </c>
      <c r="M16">
        <v>1.67639350891113</v>
      </c>
      <c r="N16">
        <v>8.03465270996094</v>
      </c>
      <c r="O16">
        <v>7</v>
      </c>
      <c r="P16">
        <v>7</v>
      </c>
      <c r="Q16">
        <v>17</v>
      </c>
      <c r="R16" s="15">
        <v>0.4118</v>
      </c>
      <c r="S16" s="15">
        <f t="shared" si="1"/>
        <v>0.7</v>
      </c>
      <c r="T16">
        <v>4.02245140075684</v>
      </c>
      <c r="U16">
        <v>3.75803875923157</v>
      </c>
      <c r="V16">
        <v>3.57295179367065</v>
      </c>
      <c r="W16" s="11">
        <v>0.185086965560913</v>
      </c>
      <c r="X16">
        <v>0.449499607086182</v>
      </c>
      <c r="Y16">
        <v>0.449499607086182</v>
      </c>
      <c r="Z16">
        <v>0.7</v>
      </c>
      <c r="AA16">
        <v>1</v>
      </c>
      <c r="AB16">
        <v>0.588235294117647</v>
      </c>
      <c r="AC16">
        <v>0.740740740740741</v>
      </c>
      <c r="AD16">
        <v>0</v>
      </c>
      <c r="AE16">
        <v>0.3</v>
      </c>
    </row>
    <row r="17" spans="1:31">
      <c r="A17" s="5">
        <v>196</v>
      </c>
      <c r="B17">
        <v>18</v>
      </c>
      <c r="C17">
        <v>2</v>
      </c>
      <c r="D17">
        <v>10</v>
      </c>
      <c r="E17">
        <v>10</v>
      </c>
      <c r="F17">
        <v>9</v>
      </c>
      <c r="G17">
        <v>1</v>
      </c>
      <c r="H17">
        <v>9</v>
      </c>
      <c r="I17">
        <v>1</v>
      </c>
      <c r="J17">
        <v>0.9</v>
      </c>
      <c r="K17" s="4">
        <v>11.2915363311768</v>
      </c>
      <c r="L17" s="9">
        <v>1.8361701965332</v>
      </c>
      <c r="M17">
        <v>1.68184471130371</v>
      </c>
      <c r="N17">
        <v>8.96267700195312</v>
      </c>
      <c r="O17">
        <v>7</v>
      </c>
      <c r="P17">
        <v>7</v>
      </c>
      <c r="Q17">
        <v>16</v>
      </c>
      <c r="R17" s="15">
        <v>0.4375</v>
      </c>
      <c r="S17" s="15">
        <f t="shared" si="1"/>
        <v>0.7</v>
      </c>
      <c r="T17">
        <v>3.76375770568848</v>
      </c>
      <c r="U17">
        <v>3.48160338401794</v>
      </c>
      <c r="V17">
        <v>3.34229779243469</v>
      </c>
      <c r="W17" s="11">
        <v>0.139305591583252</v>
      </c>
      <c r="X17">
        <v>0.421459913253784</v>
      </c>
      <c r="Y17">
        <v>0.421459913253784</v>
      </c>
      <c r="Z17">
        <v>0.7</v>
      </c>
      <c r="AA17">
        <v>0.9</v>
      </c>
      <c r="AB17">
        <v>0.5625</v>
      </c>
      <c r="AC17">
        <v>0.692307692307692</v>
      </c>
      <c r="AD17">
        <v>0.1</v>
      </c>
      <c r="AE17">
        <v>0.2</v>
      </c>
    </row>
    <row r="18" spans="1:31">
      <c r="A18" s="5">
        <v>24</v>
      </c>
      <c r="B18">
        <v>18</v>
      </c>
      <c r="C18">
        <v>2</v>
      </c>
      <c r="D18">
        <v>10</v>
      </c>
      <c r="E18">
        <v>10</v>
      </c>
      <c r="F18">
        <v>10</v>
      </c>
      <c r="G18">
        <v>0</v>
      </c>
      <c r="H18">
        <v>8</v>
      </c>
      <c r="I18">
        <v>2</v>
      </c>
      <c r="J18">
        <v>0.9</v>
      </c>
      <c r="K18" s="4">
        <v>8.30161476135254</v>
      </c>
      <c r="L18" s="9">
        <v>1.84811210632324</v>
      </c>
      <c r="M18">
        <v>1.42319869995117</v>
      </c>
      <c r="N18">
        <v>5.94230270385742</v>
      </c>
      <c r="O18">
        <v>6</v>
      </c>
      <c r="P18">
        <v>6</v>
      </c>
      <c r="Q18">
        <v>16</v>
      </c>
      <c r="R18" s="15">
        <v>0.375</v>
      </c>
      <c r="S18" s="15">
        <f t="shared" si="1"/>
        <v>0.6</v>
      </c>
      <c r="T18">
        <v>4.11506462097168</v>
      </c>
      <c r="U18">
        <v>3.8042676448822</v>
      </c>
      <c r="V18">
        <v>3.6045196056366</v>
      </c>
      <c r="W18" s="11">
        <v>0.199748039245605</v>
      </c>
      <c r="X18">
        <v>0.510545015335083</v>
      </c>
      <c r="Y18">
        <v>0.510545015335083</v>
      </c>
      <c r="Z18">
        <v>0.6</v>
      </c>
      <c r="AA18">
        <v>1</v>
      </c>
      <c r="AB18">
        <v>0.625</v>
      </c>
      <c r="AC18">
        <v>0.769230769230769</v>
      </c>
      <c r="AD18">
        <v>0</v>
      </c>
      <c r="AE18">
        <v>0.4</v>
      </c>
    </row>
    <row r="19" s="3" customFormat="1" spans="1:31">
      <c r="A19" s="7">
        <v>5</v>
      </c>
      <c r="B19" s="3">
        <v>18</v>
      </c>
      <c r="C19" s="3">
        <v>2</v>
      </c>
      <c r="D19" s="3">
        <v>10</v>
      </c>
      <c r="E19" s="3">
        <v>10</v>
      </c>
      <c r="F19" s="3">
        <v>10</v>
      </c>
      <c r="G19" s="3">
        <v>0</v>
      </c>
      <c r="H19" s="3">
        <v>8</v>
      </c>
      <c r="I19" s="3">
        <v>2</v>
      </c>
      <c r="J19" s="3">
        <v>0.9</v>
      </c>
      <c r="K19" s="11">
        <v>7.90730667114258</v>
      </c>
      <c r="L19" s="11">
        <v>1.90764045715332</v>
      </c>
      <c r="M19" s="3">
        <v>1.54693603515625</v>
      </c>
      <c r="N19" s="3">
        <v>5.696044921875</v>
      </c>
      <c r="O19" s="3">
        <v>6</v>
      </c>
      <c r="P19" s="3">
        <v>6</v>
      </c>
      <c r="Q19" s="3">
        <v>15</v>
      </c>
      <c r="R19" s="17">
        <v>0.4</v>
      </c>
      <c r="S19" s="17">
        <f t="shared" si="1"/>
        <v>0.6</v>
      </c>
      <c r="T19" s="3">
        <v>3.73896026611328</v>
      </c>
      <c r="U19" s="3">
        <v>3.47512936592102</v>
      </c>
      <c r="V19" s="3">
        <v>3.30228805541992</v>
      </c>
      <c r="W19" s="11">
        <v>0.172841310501099</v>
      </c>
      <c r="X19" s="3">
        <v>0.436672210693359</v>
      </c>
      <c r="Y19" s="3">
        <v>0.436672210693359</v>
      </c>
      <c r="Z19" s="3">
        <v>0.6</v>
      </c>
      <c r="AA19" s="3">
        <v>0.9</v>
      </c>
      <c r="AB19" s="3">
        <v>0.6</v>
      </c>
      <c r="AC19" s="3">
        <v>0.72</v>
      </c>
      <c r="AD19" s="3">
        <v>0.1</v>
      </c>
      <c r="AE19" s="3">
        <v>0.3</v>
      </c>
    </row>
    <row r="20" spans="1:31">
      <c r="A20" s="5">
        <v>75</v>
      </c>
      <c r="B20">
        <v>18</v>
      </c>
      <c r="C20">
        <v>2</v>
      </c>
      <c r="D20">
        <v>10</v>
      </c>
      <c r="E20">
        <v>10</v>
      </c>
      <c r="F20">
        <v>10</v>
      </c>
      <c r="G20">
        <v>0</v>
      </c>
      <c r="H20">
        <v>8</v>
      </c>
      <c r="I20">
        <v>2</v>
      </c>
      <c r="J20">
        <v>0.9</v>
      </c>
      <c r="K20" s="4">
        <v>7.85711288452148</v>
      </c>
      <c r="L20" s="9">
        <v>1.95977401733398</v>
      </c>
      <c r="M20">
        <v>1.5081729888916</v>
      </c>
      <c r="N20">
        <v>5.1136531829834</v>
      </c>
      <c r="O20">
        <v>5</v>
      </c>
      <c r="P20">
        <v>5</v>
      </c>
      <c r="Q20">
        <v>15</v>
      </c>
      <c r="R20" s="15">
        <v>0.3333</v>
      </c>
      <c r="S20" s="15">
        <f t="shared" si="1"/>
        <v>0.5</v>
      </c>
      <c r="T20">
        <v>3.73113059997559</v>
      </c>
      <c r="U20">
        <v>3.49054074287415</v>
      </c>
      <c r="V20">
        <v>3.28769683837891</v>
      </c>
      <c r="W20" s="11">
        <v>0.202843904495239</v>
      </c>
      <c r="X20">
        <v>0.44343376159668</v>
      </c>
      <c r="Y20">
        <v>0.44343376159668</v>
      </c>
      <c r="Z20">
        <v>0.5</v>
      </c>
      <c r="AA20">
        <v>1</v>
      </c>
      <c r="AB20">
        <v>0.666666666666667</v>
      </c>
      <c r="AC20">
        <v>0.8</v>
      </c>
      <c r="AD20">
        <v>0</v>
      </c>
      <c r="AE20">
        <v>0.5</v>
      </c>
    </row>
    <row r="21" spans="1:31">
      <c r="A21" s="5">
        <v>99</v>
      </c>
      <c r="B21">
        <v>17</v>
      </c>
      <c r="C21">
        <v>3</v>
      </c>
      <c r="D21">
        <v>10</v>
      </c>
      <c r="E21">
        <v>10</v>
      </c>
      <c r="F21">
        <v>10</v>
      </c>
      <c r="G21">
        <v>0</v>
      </c>
      <c r="H21">
        <v>7</v>
      </c>
      <c r="I21">
        <v>3</v>
      </c>
      <c r="J21">
        <v>0.85</v>
      </c>
      <c r="K21" s="4">
        <v>7.71062469482422</v>
      </c>
      <c r="L21" s="9">
        <v>2.03985214233398</v>
      </c>
      <c r="M21">
        <v>1.37749862670898</v>
      </c>
      <c r="N21">
        <v>5.89325523376465</v>
      </c>
      <c r="O21">
        <v>5</v>
      </c>
      <c r="P21">
        <v>5</v>
      </c>
      <c r="Q21">
        <v>14</v>
      </c>
      <c r="R21" s="15">
        <v>0.3571</v>
      </c>
      <c r="S21" s="15">
        <f t="shared" si="1"/>
        <v>0.5</v>
      </c>
      <c r="T21">
        <v>3.28007507324219</v>
      </c>
      <c r="U21">
        <v>3.01269316673279</v>
      </c>
      <c r="V21">
        <v>2.85604023933411</v>
      </c>
      <c r="W21" s="11">
        <v>0.156652927398682</v>
      </c>
      <c r="X21">
        <v>0.424034833908081</v>
      </c>
      <c r="Y21">
        <v>0.424034833908081</v>
      </c>
      <c r="Z21">
        <v>0.5</v>
      </c>
      <c r="AA21">
        <v>0.9</v>
      </c>
      <c r="AB21">
        <v>0.642857142857143</v>
      </c>
      <c r="AC21">
        <v>0.75</v>
      </c>
      <c r="AD21">
        <v>0.1</v>
      </c>
      <c r="AE21">
        <v>0.4</v>
      </c>
    </row>
    <row r="22" s="20" customFormat="1" spans="1:31">
      <c r="A22" s="21">
        <v>36</v>
      </c>
      <c r="B22" s="20">
        <v>18</v>
      </c>
      <c r="C22" s="20">
        <v>2</v>
      </c>
      <c r="D22" s="20">
        <v>10</v>
      </c>
      <c r="E22" s="20">
        <v>10</v>
      </c>
      <c r="F22" s="20">
        <v>10</v>
      </c>
      <c r="G22" s="20">
        <v>0</v>
      </c>
      <c r="H22" s="20">
        <v>8</v>
      </c>
      <c r="I22" s="20">
        <v>2</v>
      </c>
      <c r="J22" s="20">
        <v>0.9</v>
      </c>
      <c r="K22" s="22">
        <v>7.38046836853027</v>
      </c>
      <c r="L22" s="22">
        <v>2.05478477478027</v>
      </c>
      <c r="M22" s="20">
        <v>1.67789459228516</v>
      </c>
      <c r="N22" s="20">
        <v>4.77267265319824</v>
      </c>
      <c r="O22" s="20">
        <v>4</v>
      </c>
      <c r="P22" s="20">
        <v>4</v>
      </c>
      <c r="Q22" s="20">
        <v>14</v>
      </c>
      <c r="R22" s="23">
        <v>0.2857</v>
      </c>
      <c r="S22" s="23">
        <f t="shared" si="1"/>
        <v>0.4</v>
      </c>
      <c r="T22" s="20">
        <v>3.65640830993652</v>
      </c>
      <c r="U22" s="20">
        <v>3.41129922866821</v>
      </c>
      <c r="V22" s="20">
        <v>3.20849680900574</v>
      </c>
      <c r="W22" s="22">
        <v>0.202802419662476</v>
      </c>
      <c r="X22" s="20">
        <v>0.447911500930786</v>
      </c>
      <c r="Y22" s="20">
        <v>0.447911500930786</v>
      </c>
      <c r="Z22" s="20">
        <v>0.4</v>
      </c>
      <c r="AA22" s="20">
        <v>1</v>
      </c>
      <c r="AB22" s="20">
        <v>0.714285714285714</v>
      </c>
      <c r="AC22" s="20">
        <v>0.833333333333333</v>
      </c>
      <c r="AD22" s="20">
        <v>0</v>
      </c>
      <c r="AE22" s="20">
        <v>0.6</v>
      </c>
    </row>
    <row r="23" s="20" customFormat="1" spans="1:31">
      <c r="A23" s="21">
        <v>146</v>
      </c>
      <c r="B23" s="20">
        <v>19</v>
      </c>
      <c r="C23" s="20">
        <v>1</v>
      </c>
      <c r="D23" s="20">
        <v>10</v>
      </c>
      <c r="E23" s="20">
        <v>10</v>
      </c>
      <c r="F23" s="20">
        <v>10</v>
      </c>
      <c r="G23" s="20">
        <v>0</v>
      </c>
      <c r="H23" s="20">
        <v>9</v>
      </c>
      <c r="I23" s="20">
        <v>1</v>
      </c>
      <c r="J23" s="20">
        <v>0.95</v>
      </c>
      <c r="K23" s="22">
        <v>10.7425346374512</v>
      </c>
      <c r="L23" s="22">
        <v>2.09077262878418</v>
      </c>
      <c r="M23" s="20">
        <v>1.9764289855957</v>
      </c>
      <c r="N23" s="20">
        <v>8.46964073181152</v>
      </c>
      <c r="O23" s="20">
        <v>6</v>
      </c>
      <c r="P23" s="20">
        <v>6</v>
      </c>
      <c r="Q23" s="20">
        <v>16</v>
      </c>
      <c r="R23" s="23">
        <v>0.375</v>
      </c>
      <c r="S23" s="23">
        <f t="shared" si="1"/>
        <v>0.6</v>
      </c>
      <c r="T23" s="20">
        <v>3.64711952209473</v>
      </c>
      <c r="U23" s="20">
        <v>3.4253454208374</v>
      </c>
      <c r="V23" s="20">
        <v>3.20420408248901</v>
      </c>
      <c r="W23" s="22">
        <v>0.221141338348389</v>
      </c>
      <c r="X23" s="20">
        <v>0.442915439605713</v>
      </c>
      <c r="Y23" s="20">
        <v>0.442915439605713</v>
      </c>
      <c r="Z23" s="20">
        <v>0.6</v>
      </c>
      <c r="AA23" s="20">
        <v>1</v>
      </c>
      <c r="AB23" s="20">
        <v>0.625</v>
      </c>
      <c r="AC23" s="20">
        <v>0.769230769230769</v>
      </c>
      <c r="AD23" s="20">
        <v>0</v>
      </c>
      <c r="AE23" s="20">
        <v>0.4</v>
      </c>
    </row>
    <row r="24" s="4" customFormat="1" spans="11:31">
      <c r="K24" s="12" t="s">
        <v>29</v>
      </c>
      <c r="L24" s="9">
        <f>AVERAGE(L2:L23)</f>
        <v>1.72708199240945</v>
      </c>
      <c r="W24" s="11">
        <f t="shared" ref="W24:AE24" si="2">AVERAGE(W2:W23)</f>
        <v>0.134348219091242</v>
      </c>
      <c r="Z24" s="4">
        <f t="shared" si="2"/>
        <v>0.572727272727273</v>
      </c>
      <c r="AA24" s="4">
        <f t="shared" si="2"/>
        <v>0.945454545454545</v>
      </c>
      <c r="AB24" s="4">
        <f t="shared" si="2"/>
        <v>0.625868983957219</v>
      </c>
      <c r="AC24" s="4">
        <f t="shared" si="2"/>
        <v>0.751380205214197</v>
      </c>
      <c r="AD24" s="4">
        <f t="shared" si="2"/>
        <v>0.0545454545454545</v>
      </c>
      <c r="AE24" s="4">
        <f t="shared" si="2"/>
        <v>0.372727272727273</v>
      </c>
    </row>
    <row r="25" s="4" customFormat="1" spans="11:31">
      <c r="K25" s="13" t="s">
        <v>30</v>
      </c>
      <c r="L25" s="9">
        <f>MAX(L2:L23)</f>
        <v>2.09077262878418</v>
      </c>
      <c r="W25" s="11">
        <f t="shared" ref="W25:AE25" si="3">MAX(W2:W23)</f>
        <v>0.221141338348389</v>
      </c>
      <c r="Z25" s="4">
        <f t="shared" si="3"/>
        <v>0.8</v>
      </c>
      <c r="AA25" s="4">
        <f t="shared" si="3"/>
        <v>1</v>
      </c>
      <c r="AB25" s="4">
        <f t="shared" si="3"/>
        <v>0.714285714285714</v>
      </c>
      <c r="AC25" s="4">
        <f t="shared" si="3"/>
        <v>0.833333333333333</v>
      </c>
      <c r="AD25" s="4">
        <f t="shared" si="3"/>
        <v>0.2</v>
      </c>
      <c r="AE25" s="4">
        <f t="shared" si="3"/>
        <v>0.6</v>
      </c>
    </row>
    <row r="26" s="4" customFormat="1" spans="12:31">
      <c r="L26" s="9">
        <f>MIN(L2:L23)</f>
        <v>1.28925704956055</v>
      </c>
      <c r="W26" s="11">
        <f t="shared" ref="W26:AE26" si="4">MIN(W2:W23)</f>
        <v>0.0256879329681396</v>
      </c>
      <c r="Z26" s="4">
        <f t="shared" si="4"/>
        <v>0.4</v>
      </c>
      <c r="AA26" s="4">
        <f t="shared" si="4"/>
        <v>0.8</v>
      </c>
      <c r="AB26" s="4">
        <f t="shared" si="4"/>
        <v>0.529411764705882</v>
      </c>
      <c r="AC26" s="4">
        <f t="shared" si="4"/>
        <v>0.666666666666667</v>
      </c>
      <c r="AD26" s="4">
        <f t="shared" si="4"/>
        <v>0</v>
      </c>
      <c r="AE26" s="4">
        <f t="shared" si="4"/>
        <v>0.1</v>
      </c>
    </row>
    <row r="27" spans="11:23">
      <c r="K27" s="4"/>
      <c r="L27" s="9"/>
      <c r="M27">
        <v>0.194</v>
      </c>
      <c r="W27" s="11"/>
    </row>
    <row r="28" spans="11:23">
      <c r="K28" s="4"/>
      <c r="L28" s="9"/>
      <c r="M28">
        <v>0.129</v>
      </c>
      <c r="W28" s="11"/>
    </row>
    <row r="29" spans="11:23">
      <c r="K29" s="4"/>
      <c r="L29" s="9"/>
      <c r="W29" s="11"/>
    </row>
    <row r="30" spans="11:23">
      <c r="K30" s="4" t="s">
        <v>31</v>
      </c>
      <c r="L30" s="4" t="s">
        <v>32</v>
      </c>
      <c r="N30" s="4" t="s">
        <v>70</v>
      </c>
      <c r="O30" s="4"/>
      <c r="P30" s="4"/>
      <c r="Q30" s="4"/>
      <c r="W30" s="11"/>
    </row>
    <row r="31" spans="11:23">
      <c r="K31" s="4"/>
      <c r="L31" s="4"/>
      <c r="N31" s="4">
        <v>0.2</v>
      </c>
      <c r="O31" s="4">
        <v>-160</v>
      </c>
      <c r="P31" s="4">
        <v>640</v>
      </c>
      <c r="Q31" s="4">
        <v>32</v>
      </c>
      <c r="W31" s="11"/>
    </row>
    <row r="32" s="1" customFormat="1" spans="11:23">
      <c r="K32" s="14" t="s">
        <v>49</v>
      </c>
      <c r="L32" s="14">
        <f>COUNTIF(L2:L23,"&lt;0.507")-COUNTIF(L2:L23,"&lt;0.378")</f>
        <v>0</v>
      </c>
      <c r="N32" s="4">
        <v>0.4</v>
      </c>
      <c r="O32" s="4">
        <v>-320</v>
      </c>
      <c r="P32" s="4">
        <v>480</v>
      </c>
      <c r="Q32" s="4">
        <v>24</v>
      </c>
      <c r="W32" s="14"/>
    </row>
    <row r="33" s="1" customFormat="1" spans="11:23">
      <c r="K33" s="14" t="s">
        <v>50</v>
      </c>
      <c r="L33" s="14">
        <f>COUNTIF(L2:L23,"&lt;0.636")-COUNTIF(L2:L23,"&lt;0.507")</f>
        <v>0</v>
      </c>
      <c r="N33" s="4">
        <v>0.45</v>
      </c>
      <c r="O33" s="4">
        <v>-360</v>
      </c>
      <c r="P33" s="4">
        <v>440</v>
      </c>
      <c r="Q33" s="4">
        <v>22</v>
      </c>
      <c r="W33" s="14"/>
    </row>
    <row r="34" s="1" customFormat="1" spans="11:23">
      <c r="K34" s="14" t="s">
        <v>51</v>
      </c>
      <c r="L34" s="14">
        <f>COUNTIF(L2:L23,"&lt;0.765")-COUNTIF(L2:L23,"&lt;0.636")</f>
        <v>0</v>
      </c>
      <c r="N34" s="4">
        <v>0.49</v>
      </c>
      <c r="O34" s="4">
        <v>-392</v>
      </c>
      <c r="P34" s="4">
        <v>408</v>
      </c>
      <c r="Q34" s="4">
        <v>20.4</v>
      </c>
      <c r="W34" s="14"/>
    </row>
    <row r="35" s="1" customFormat="1" spans="11:23">
      <c r="K35" s="14" t="s">
        <v>52</v>
      </c>
      <c r="L35" s="14">
        <f>COUNTIF(L2:L23,"&lt;0.894")-COUNTIF(L2:L23,"&lt;0.765")</f>
        <v>0</v>
      </c>
      <c r="O35" s="14">
        <v>-380</v>
      </c>
      <c r="P35" s="14">
        <v>420</v>
      </c>
      <c r="Q35" s="14">
        <v>21</v>
      </c>
      <c r="W35" s="14"/>
    </row>
    <row r="36" s="1" customFormat="1" spans="11:23">
      <c r="K36" s="14" t="s">
        <v>53</v>
      </c>
      <c r="L36" s="14">
        <f>COUNTIF(L2:L23,"&lt;1.023")-COUNTIF(L2:L23,"&lt;0.894")</f>
        <v>0</v>
      </c>
      <c r="W36" s="14"/>
    </row>
    <row r="37" s="1" customFormat="1" spans="11:23">
      <c r="K37" s="14" t="s">
        <v>54</v>
      </c>
      <c r="L37" s="14">
        <f>COUNTIF(L2:L23,"&lt;1.152")-COUNTIF(L2:L23,"&lt;1.023")</f>
        <v>0</v>
      </c>
      <c r="W37" s="14"/>
    </row>
    <row r="38" s="3" customFormat="1" spans="11:23">
      <c r="K38" s="11" t="s">
        <v>55</v>
      </c>
      <c r="L38" s="11">
        <f>COUNTIF(L2:L23,"&lt;1.281")-COUNTIF(L2:L23,"&lt;1.152")</f>
        <v>0</v>
      </c>
      <c r="M38" s="11">
        <v>2</v>
      </c>
      <c r="N38" s="11">
        <v>1</v>
      </c>
      <c r="W38" s="11"/>
    </row>
    <row r="39" s="1" customFormat="1" spans="11:23">
      <c r="K39" s="14" t="s">
        <v>56</v>
      </c>
      <c r="L39" s="14">
        <f>COUNTIF(L2:L23,"&lt;1.41")-COUNTIF(L2:L23,"&lt;1.281")</f>
        <v>1</v>
      </c>
      <c r="M39" s="14">
        <v>3</v>
      </c>
      <c r="N39" s="14">
        <v>2</v>
      </c>
      <c r="O39" s="14">
        <v>1</v>
      </c>
      <c r="P39" s="14">
        <v>1</v>
      </c>
      <c r="W39" s="14"/>
    </row>
    <row r="40" s="1" customFormat="1" spans="11:23">
      <c r="K40" s="14" t="s">
        <v>57</v>
      </c>
      <c r="L40" s="14">
        <f>COUNTIF(L2:L23,"&lt;1.539")-COUNTIF(L2:L23,"&lt;1.41")</f>
        <v>3</v>
      </c>
      <c r="M40" s="14">
        <v>4</v>
      </c>
      <c r="N40" s="14">
        <v>3</v>
      </c>
      <c r="O40" s="14">
        <v>3</v>
      </c>
      <c r="P40" s="14">
        <v>3</v>
      </c>
      <c r="W40" s="14"/>
    </row>
    <row r="41" s="1" customFormat="1" spans="11:23">
      <c r="K41" s="14" t="s">
        <v>58</v>
      </c>
      <c r="L41" s="14">
        <f>COUNTIF(L2:L23,"&lt;1.668")-COUNTIF(L2:L23,"&lt;1.539")</f>
        <v>4</v>
      </c>
      <c r="M41" s="14">
        <v>7</v>
      </c>
      <c r="N41" s="14">
        <v>6</v>
      </c>
      <c r="O41" s="14">
        <v>5</v>
      </c>
      <c r="P41" s="14">
        <v>4</v>
      </c>
      <c r="W41" s="14"/>
    </row>
    <row r="42" s="29" customFormat="1" spans="11:23">
      <c r="K42" s="27" t="s">
        <v>59</v>
      </c>
      <c r="L42" s="27">
        <f>COUNTIF(L2:L23,"&lt;1.797")-COUNTIF(L2:L23,"&lt;1.668")</f>
        <v>6</v>
      </c>
      <c r="M42" s="27">
        <v>8</v>
      </c>
      <c r="N42" s="27">
        <v>8</v>
      </c>
      <c r="O42" s="27">
        <v>6</v>
      </c>
      <c r="P42" s="27">
        <v>6</v>
      </c>
      <c r="W42" s="27"/>
    </row>
    <row r="43" s="1" customFormat="1" spans="11:23">
      <c r="K43" s="14" t="s">
        <v>60</v>
      </c>
      <c r="L43" s="14">
        <f>COUNTIF(L2:L23,"&lt;1.926")-COUNTIF(L2:L23,"&lt;1.797")</f>
        <v>4</v>
      </c>
      <c r="M43" s="14">
        <v>7</v>
      </c>
      <c r="N43" s="14">
        <v>6</v>
      </c>
      <c r="O43" s="14">
        <v>5</v>
      </c>
      <c r="P43" s="14">
        <v>4</v>
      </c>
      <c r="W43" s="14"/>
    </row>
    <row r="44" s="1" customFormat="1" spans="11:23">
      <c r="K44" s="14" t="s">
        <v>61</v>
      </c>
      <c r="L44" s="14">
        <f>COUNTIF(L2:L23,"&lt;2.055")-COUNTIF(L2:L23,"&lt;1.926")</f>
        <v>3</v>
      </c>
      <c r="M44" s="14">
        <v>4</v>
      </c>
      <c r="N44" s="14">
        <v>3</v>
      </c>
      <c r="O44" s="14">
        <v>3</v>
      </c>
      <c r="P44" s="14">
        <v>3</v>
      </c>
      <c r="W44" s="14"/>
    </row>
    <row r="45" s="1" customFormat="1" spans="11:23">
      <c r="K45" s="14" t="s">
        <v>62</v>
      </c>
      <c r="L45" s="14">
        <f>COUNTIF(L2:L23,"&lt;2.184")-COUNTIF(L2:L23,"&lt;2.055")</f>
        <v>1</v>
      </c>
      <c r="M45" s="14">
        <v>3</v>
      </c>
      <c r="N45" s="14">
        <v>2</v>
      </c>
      <c r="O45" s="14">
        <v>1</v>
      </c>
      <c r="P45" s="14">
        <v>1</v>
      </c>
      <c r="W45" s="14"/>
    </row>
    <row r="46" s="3" customFormat="1" spans="11:23">
      <c r="K46" s="11" t="s">
        <v>63</v>
      </c>
      <c r="L46" s="11">
        <f>COUNTIF(L2:L23,"&lt;2.313")-COUNTIF(L2:L23,"&lt;2.184")</f>
        <v>0</v>
      </c>
      <c r="M46" s="11">
        <v>2</v>
      </c>
      <c r="N46" s="11">
        <v>1</v>
      </c>
      <c r="W46" s="11"/>
    </row>
    <row r="47" s="1" customFormat="1" spans="11:23">
      <c r="K47" s="14" t="s">
        <v>64</v>
      </c>
      <c r="L47" s="14">
        <f>COUNTIF(L2:L23,"&lt;2.442")-COUNTIF(L2:L23,"&lt;2.313")</f>
        <v>0</v>
      </c>
      <c r="W47" s="14"/>
    </row>
    <row r="48" s="1" customFormat="1" spans="11:12">
      <c r="K48" s="14" t="s">
        <v>65</v>
      </c>
      <c r="L48" s="14">
        <f>COUNTIF(L2:L23,"&lt;2.571")-COUNTIF(L2:L23,"&lt;2.442")</f>
        <v>0</v>
      </c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customFormat="1" spans="11:15">
      <c r="K50" s="4" t="s">
        <v>67</v>
      </c>
      <c r="L50" s="14">
        <f>COUNTIF(L2:L23,"&lt;2.829")-COUNTIF(L2:L23,"&lt;2.7")</f>
        <v>0</v>
      </c>
      <c r="N50">
        <v>0.378</v>
      </c>
      <c r="O50">
        <v>3.094</v>
      </c>
    </row>
    <row r="51" customFormat="1" spans="11:15">
      <c r="K51" s="4" t="s">
        <v>68</v>
      </c>
      <c r="L51" s="14">
        <f>COUNTIF(L2:L23,"&lt;2.958")-COUNTIF(L2:L23,"&lt;2.829")</f>
        <v>0</v>
      </c>
      <c r="N51">
        <v>21</v>
      </c>
      <c r="O51">
        <v>0.129</v>
      </c>
    </row>
    <row r="52" customFormat="1" spans="11:12">
      <c r="K52" s="4" t="s">
        <v>69</v>
      </c>
      <c r="L52" s="14">
        <f>COUNTIF(L2:L23,"&lt;3.087")-COUNTIF(L2:L23,"&lt;2.958")</f>
        <v>0</v>
      </c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1"/>
  <sheetViews>
    <sheetView topLeftCell="J16" workbookViewId="0">
      <selection activeCell="Q38" sqref="Q38:Q44"/>
    </sheetView>
  </sheetViews>
  <sheetFormatPr defaultColWidth="8.88888888888889" defaultRowHeight="14.4"/>
  <cols>
    <col min="11" max="12" width="21.8888888888889" customWidth="1"/>
    <col min="13" max="14" width="12.8888888888889"/>
    <col min="20" max="22" width="12.8888888888889"/>
    <col min="23" max="23" width="22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93</v>
      </c>
      <c r="B2" s="20">
        <v>19</v>
      </c>
      <c r="C2" s="20">
        <v>1</v>
      </c>
      <c r="D2" s="20">
        <v>10</v>
      </c>
      <c r="E2" s="20">
        <v>10</v>
      </c>
      <c r="F2" s="20">
        <v>10</v>
      </c>
      <c r="G2" s="20">
        <v>0</v>
      </c>
      <c r="H2" s="20">
        <v>9</v>
      </c>
      <c r="I2" s="20">
        <v>1</v>
      </c>
      <c r="J2" s="20">
        <v>0.95</v>
      </c>
      <c r="K2" s="22">
        <v>10.4066944122315</v>
      </c>
      <c r="L2" s="22">
        <v>1.28925704956055</v>
      </c>
      <c r="M2" s="20">
        <v>1.12779426574707</v>
      </c>
      <c r="N2" s="20">
        <v>8.51591873168945</v>
      </c>
      <c r="O2" s="20">
        <v>6</v>
      </c>
      <c r="P2" s="20">
        <v>6</v>
      </c>
      <c r="Q2" s="20">
        <v>16</v>
      </c>
      <c r="R2" s="23">
        <v>0.375</v>
      </c>
      <c r="S2" s="23">
        <f t="shared" ref="S2:S23" si="0">O2/E2</f>
        <v>0.6</v>
      </c>
      <c r="T2" s="20">
        <v>3.78498268127441</v>
      </c>
      <c r="U2" s="20">
        <v>3.53165054321289</v>
      </c>
      <c r="V2" s="20">
        <v>3.34699487686157</v>
      </c>
      <c r="W2" s="22">
        <v>0.184655666351318</v>
      </c>
      <c r="X2" s="20">
        <v>0.437987804412842</v>
      </c>
      <c r="Y2" s="20">
        <v>0.437987804412842</v>
      </c>
      <c r="Z2" s="20">
        <v>0.6</v>
      </c>
      <c r="AA2" s="20">
        <v>1</v>
      </c>
      <c r="AB2" s="20">
        <v>0.625</v>
      </c>
      <c r="AC2" s="20">
        <v>0.769230769230769</v>
      </c>
      <c r="AD2" s="20">
        <v>0</v>
      </c>
      <c r="AE2" s="20">
        <v>0.4</v>
      </c>
    </row>
    <row r="3" spans="1:31">
      <c r="A3" s="5">
        <v>179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10.1732368469238</v>
      </c>
      <c r="L3" s="9">
        <v>1.43596267700195</v>
      </c>
      <c r="M3">
        <v>1.28717422485352</v>
      </c>
      <c r="N3">
        <v>8.22019386291504</v>
      </c>
      <c r="O3">
        <v>7</v>
      </c>
      <c r="P3">
        <v>7</v>
      </c>
      <c r="Q3">
        <v>17</v>
      </c>
      <c r="R3" s="15">
        <v>0.4118</v>
      </c>
      <c r="S3" s="15">
        <f t="shared" si="0"/>
        <v>0.7</v>
      </c>
      <c r="T3">
        <v>3.62130355834961</v>
      </c>
      <c r="U3">
        <v>3.38345217704773</v>
      </c>
      <c r="V3">
        <v>3.22078943252564</v>
      </c>
      <c r="W3" s="11">
        <v>0.162662744522095</v>
      </c>
      <c r="X3">
        <v>0.400514125823975</v>
      </c>
      <c r="Y3">
        <v>0.400514125823975</v>
      </c>
      <c r="Z3">
        <v>0.7</v>
      </c>
      <c r="AA3">
        <v>1</v>
      </c>
      <c r="AB3">
        <v>0.588235294117647</v>
      </c>
      <c r="AC3">
        <v>0.740740740740741</v>
      </c>
      <c r="AD3">
        <v>0</v>
      </c>
      <c r="AE3">
        <v>0.3</v>
      </c>
    </row>
    <row r="4" spans="1:31">
      <c r="A4" s="5">
        <v>111</v>
      </c>
      <c r="B4">
        <v>16</v>
      </c>
      <c r="C4">
        <v>4</v>
      </c>
      <c r="D4">
        <v>10</v>
      </c>
      <c r="E4">
        <v>10</v>
      </c>
      <c r="F4">
        <v>9</v>
      </c>
      <c r="G4">
        <v>1</v>
      </c>
      <c r="H4">
        <v>7</v>
      </c>
      <c r="I4">
        <v>3</v>
      </c>
      <c r="J4">
        <v>0.8</v>
      </c>
      <c r="K4" s="4">
        <v>5.90119934082031</v>
      </c>
      <c r="L4" s="9">
        <v>1.46022987365723</v>
      </c>
      <c r="M4">
        <v>1.03746795654297</v>
      </c>
      <c r="N4">
        <v>4.93503952026367</v>
      </c>
      <c r="O4">
        <v>5</v>
      </c>
      <c r="P4">
        <v>5</v>
      </c>
      <c r="Q4">
        <v>13</v>
      </c>
      <c r="R4" s="15">
        <v>0.3846</v>
      </c>
      <c r="S4" s="15">
        <f t="shared" si="0"/>
        <v>0.5</v>
      </c>
      <c r="T4">
        <v>2.83156013488769</v>
      </c>
      <c r="U4">
        <v>2.55749702453613</v>
      </c>
      <c r="V4">
        <v>2.5282130241394</v>
      </c>
      <c r="W4" s="11">
        <v>0.0292840003967285</v>
      </c>
      <c r="X4">
        <v>0.303347110748291</v>
      </c>
      <c r="Y4">
        <v>0.303347110748291</v>
      </c>
      <c r="Z4">
        <v>0.5</v>
      </c>
      <c r="AA4">
        <v>0.8</v>
      </c>
      <c r="AB4">
        <v>0.615384615384615</v>
      </c>
      <c r="AC4">
        <v>0.695652173913043</v>
      </c>
      <c r="AD4">
        <v>0.2</v>
      </c>
      <c r="AE4">
        <v>0.3</v>
      </c>
    </row>
    <row r="5" s="20" customFormat="1" spans="1:31">
      <c r="A5" s="21">
        <v>115</v>
      </c>
      <c r="B5" s="20">
        <v>16</v>
      </c>
      <c r="C5" s="20">
        <v>4</v>
      </c>
      <c r="D5" s="20">
        <v>10</v>
      </c>
      <c r="E5" s="20">
        <v>10</v>
      </c>
      <c r="F5" s="20">
        <v>10</v>
      </c>
      <c r="G5" s="20">
        <v>0</v>
      </c>
      <c r="H5" s="20">
        <v>6</v>
      </c>
      <c r="I5" s="20">
        <v>4</v>
      </c>
      <c r="J5" s="20">
        <v>0.8</v>
      </c>
      <c r="K5" s="22">
        <v>6.71426963806152</v>
      </c>
      <c r="L5" s="22">
        <v>1.49112319946289</v>
      </c>
      <c r="M5" s="20">
        <v>0.618156433105469</v>
      </c>
      <c r="N5" s="20">
        <v>6.52282333374023</v>
      </c>
      <c r="O5" s="20">
        <v>6</v>
      </c>
      <c r="P5" s="20">
        <v>6</v>
      </c>
      <c r="Q5" s="20">
        <v>16</v>
      </c>
      <c r="R5" s="23">
        <v>0.375</v>
      </c>
      <c r="S5" s="23">
        <f t="shared" si="0"/>
        <v>0.6</v>
      </c>
      <c r="T5" s="20">
        <v>2.93527793884277</v>
      </c>
      <c r="U5" s="20">
        <v>2.57135272026062</v>
      </c>
      <c r="V5" s="20">
        <v>2.54566478729248</v>
      </c>
      <c r="W5" s="22">
        <v>0.0256879329681396</v>
      </c>
      <c r="X5" s="20">
        <v>0.389613151550293</v>
      </c>
      <c r="Y5" s="20">
        <v>0.389613151550293</v>
      </c>
      <c r="Z5" s="20">
        <v>0.6</v>
      </c>
      <c r="AA5" s="20">
        <v>1</v>
      </c>
      <c r="AB5" s="20">
        <v>0.625</v>
      </c>
      <c r="AC5" s="20">
        <v>0.769230769230769</v>
      </c>
      <c r="AD5" s="20">
        <v>0</v>
      </c>
      <c r="AE5" s="20">
        <v>0.4</v>
      </c>
    </row>
    <row r="6" spans="1:31">
      <c r="A6" s="5">
        <v>212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9.30351257324219</v>
      </c>
      <c r="L6" s="9">
        <v>1.56141471862793</v>
      </c>
      <c r="M6">
        <v>1.46649742126465</v>
      </c>
      <c r="N6">
        <v>7.65316009521484</v>
      </c>
      <c r="O6">
        <v>4</v>
      </c>
      <c r="P6">
        <v>4</v>
      </c>
      <c r="Q6">
        <v>12</v>
      </c>
      <c r="R6" s="15">
        <v>0.3333</v>
      </c>
      <c r="S6" s="15">
        <f t="shared" si="0"/>
        <v>0.4</v>
      </c>
      <c r="T6">
        <v>3.60354804992676</v>
      </c>
      <c r="U6">
        <v>3.36167764663696</v>
      </c>
      <c r="V6">
        <v>3.22679138183594</v>
      </c>
      <c r="W6" s="11">
        <v>0.134886264801025</v>
      </c>
      <c r="X6">
        <v>0.37675666809082</v>
      </c>
      <c r="Y6">
        <v>0.37675666809082</v>
      </c>
      <c r="Z6">
        <v>0.4</v>
      </c>
      <c r="AA6">
        <v>0.8</v>
      </c>
      <c r="AB6">
        <v>0.666666666666667</v>
      </c>
      <c r="AC6">
        <v>0.727272727272727</v>
      </c>
      <c r="AD6">
        <v>0.2</v>
      </c>
      <c r="AE6">
        <v>0.4</v>
      </c>
    </row>
    <row r="7" spans="1:31">
      <c r="A7" s="5">
        <v>48</v>
      </c>
      <c r="B7">
        <v>16</v>
      </c>
      <c r="C7">
        <v>4</v>
      </c>
      <c r="D7">
        <v>10</v>
      </c>
      <c r="E7">
        <v>10</v>
      </c>
      <c r="F7">
        <v>10</v>
      </c>
      <c r="G7">
        <v>0</v>
      </c>
      <c r="H7">
        <v>6</v>
      </c>
      <c r="I7">
        <v>4</v>
      </c>
      <c r="J7">
        <v>0.8</v>
      </c>
      <c r="K7" s="4">
        <v>5.09125137329102</v>
      </c>
      <c r="L7" s="9">
        <v>1.59131240844727</v>
      </c>
      <c r="M7">
        <v>0.936178207397461</v>
      </c>
      <c r="N7">
        <v>4.19539451599121</v>
      </c>
      <c r="O7">
        <v>4</v>
      </c>
      <c r="P7">
        <v>4</v>
      </c>
      <c r="Q7">
        <v>13</v>
      </c>
      <c r="R7" s="15">
        <v>0.3077</v>
      </c>
      <c r="S7" s="15">
        <f t="shared" si="0"/>
        <v>0.4</v>
      </c>
      <c r="T7">
        <v>2.98599624633789</v>
      </c>
      <c r="U7">
        <v>2.72475695610046</v>
      </c>
      <c r="V7">
        <v>2.63969969749451</v>
      </c>
      <c r="W7" s="11">
        <v>0.085057258605957</v>
      </c>
      <c r="X7">
        <v>0.346296548843384</v>
      </c>
      <c r="Y7">
        <v>0.346296548843384</v>
      </c>
      <c r="Z7">
        <v>0.4</v>
      </c>
      <c r="AA7">
        <v>0.9</v>
      </c>
      <c r="AB7">
        <v>0.692307692307692</v>
      </c>
      <c r="AC7">
        <v>0.782608695652174</v>
      </c>
      <c r="AD7">
        <v>0.1</v>
      </c>
      <c r="AE7">
        <v>0.5</v>
      </c>
    </row>
    <row r="8" spans="1:31">
      <c r="A8" s="5">
        <v>147</v>
      </c>
      <c r="B8">
        <v>18</v>
      </c>
      <c r="C8">
        <v>2</v>
      </c>
      <c r="D8">
        <v>10</v>
      </c>
      <c r="E8">
        <v>10</v>
      </c>
      <c r="F8">
        <v>10</v>
      </c>
      <c r="G8">
        <v>0</v>
      </c>
      <c r="H8">
        <v>8</v>
      </c>
      <c r="I8">
        <v>2</v>
      </c>
      <c r="J8">
        <v>0.9</v>
      </c>
      <c r="K8" s="4">
        <v>6.612060546875</v>
      </c>
      <c r="L8" s="9">
        <v>1.60484886169434</v>
      </c>
      <c r="M8">
        <v>1.57463836669922</v>
      </c>
      <c r="N8">
        <v>6.10797309875488</v>
      </c>
      <c r="O8">
        <v>8</v>
      </c>
      <c r="P8">
        <v>8</v>
      </c>
      <c r="Q8">
        <v>17</v>
      </c>
      <c r="R8" s="15">
        <v>0.4706</v>
      </c>
      <c r="S8" s="15">
        <f t="shared" si="0"/>
        <v>0.8</v>
      </c>
      <c r="T8">
        <v>3.09134292602539</v>
      </c>
      <c r="U8">
        <v>2.82251119613647</v>
      </c>
      <c r="V8">
        <v>2.7755024433136</v>
      </c>
      <c r="W8" s="11">
        <v>0.047008752822876</v>
      </c>
      <c r="X8">
        <v>0.315840482711792</v>
      </c>
      <c r="Y8">
        <v>0.315840482711792</v>
      </c>
      <c r="Z8">
        <v>0.8</v>
      </c>
      <c r="AA8">
        <v>0.9</v>
      </c>
      <c r="AB8">
        <v>0.529411764705882</v>
      </c>
      <c r="AC8">
        <v>0.666666666666667</v>
      </c>
      <c r="AD8">
        <v>0.1</v>
      </c>
      <c r="AE8">
        <v>0.1</v>
      </c>
    </row>
    <row r="9" s="3" customFormat="1" spans="1:31">
      <c r="A9" s="7">
        <v>137</v>
      </c>
      <c r="B9" s="3">
        <v>17</v>
      </c>
      <c r="C9" s="3">
        <v>3</v>
      </c>
      <c r="D9" s="3">
        <v>10</v>
      </c>
      <c r="E9" s="3">
        <v>10</v>
      </c>
      <c r="F9" s="3">
        <v>10</v>
      </c>
      <c r="G9" s="3">
        <v>0</v>
      </c>
      <c r="H9" s="3">
        <v>7</v>
      </c>
      <c r="I9" s="3">
        <v>3</v>
      </c>
      <c r="J9" s="3">
        <v>0.85</v>
      </c>
      <c r="K9" s="11">
        <v>5.48050498962402</v>
      </c>
      <c r="L9" s="11">
        <v>1.66137504577637</v>
      </c>
      <c r="M9" s="3">
        <v>1.31838798522949</v>
      </c>
      <c r="N9" s="3">
        <v>4.31262969970703</v>
      </c>
      <c r="O9" s="3">
        <v>6</v>
      </c>
      <c r="P9" s="3">
        <v>6</v>
      </c>
      <c r="Q9" s="3">
        <v>16</v>
      </c>
      <c r="R9" s="17">
        <v>0.375</v>
      </c>
      <c r="S9" s="17">
        <f t="shared" si="0"/>
        <v>0.6</v>
      </c>
      <c r="T9" s="3">
        <v>2.96624946594238</v>
      </c>
      <c r="U9" s="3">
        <v>2.71843361854553</v>
      </c>
      <c r="V9" s="3">
        <v>2.63168978691101</v>
      </c>
      <c r="W9" s="11">
        <v>0.0867438316345215</v>
      </c>
      <c r="X9" s="3">
        <v>0.334559679031372</v>
      </c>
      <c r="Y9" s="3">
        <v>0.334559679031372</v>
      </c>
      <c r="Z9" s="3">
        <v>0.6</v>
      </c>
      <c r="AA9" s="3">
        <v>1</v>
      </c>
      <c r="AB9" s="3">
        <v>0.625</v>
      </c>
      <c r="AC9" s="3">
        <v>0.769230769230769</v>
      </c>
      <c r="AD9" s="3">
        <v>0</v>
      </c>
      <c r="AE9" s="3">
        <v>0.4</v>
      </c>
    </row>
    <row r="10" spans="1:31">
      <c r="A10" s="5">
        <v>174</v>
      </c>
      <c r="B10">
        <v>17</v>
      </c>
      <c r="C10">
        <v>3</v>
      </c>
      <c r="D10">
        <v>10</v>
      </c>
      <c r="E10">
        <v>10</v>
      </c>
      <c r="F10">
        <v>10</v>
      </c>
      <c r="G10">
        <v>0</v>
      </c>
      <c r="H10">
        <v>7</v>
      </c>
      <c r="I10">
        <v>3</v>
      </c>
      <c r="J10">
        <v>0.85</v>
      </c>
      <c r="K10" s="4">
        <v>6.9014720916748</v>
      </c>
      <c r="L10" s="9">
        <v>1.69812965393066</v>
      </c>
      <c r="M10">
        <v>1.01156425476074</v>
      </c>
      <c r="N10">
        <v>5.1447925567627</v>
      </c>
      <c r="O10">
        <v>4</v>
      </c>
      <c r="P10">
        <v>4</v>
      </c>
      <c r="Q10">
        <v>13</v>
      </c>
      <c r="R10" s="15">
        <v>0.3077</v>
      </c>
      <c r="S10" s="15">
        <f t="shared" si="0"/>
        <v>0.4</v>
      </c>
      <c r="T10">
        <v>3.24583053588867</v>
      </c>
      <c r="U10">
        <v>2.97004389762878</v>
      </c>
      <c r="V10">
        <v>2.82203412055969</v>
      </c>
      <c r="W10" s="11">
        <v>0.148009777069092</v>
      </c>
      <c r="X10">
        <v>0.423796415328979</v>
      </c>
      <c r="Y10">
        <v>0.423796415328979</v>
      </c>
      <c r="Z10">
        <v>0.4</v>
      </c>
      <c r="AA10">
        <v>0.9</v>
      </c>
      <c r="AB10">
        <v>0.692307692307692</v>
      </c>
      <c r="AC10">
        <v>0.782608695652174</v>
      </c>
      <c r="AD10">
        <v>0.1</v>
      </c>
      <c r="AE10">
        <v>0.5</v>
      </c>
    </row>
    <row r="11" spans="1:31">
      <c r="A11" s="5">
        <v>105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10.3260917663574</v>
      </c>
      <c r="L11" s="9">
        <v>1.71701431274414</v>
      </c>
      <c r="M11">
        <v>1.61215782165527</v>
      </c>
      <c r="N11">
        <v>8.51708984375</v>
      </c>
      <c r="O11">
        <v>7</v>
      </c>
      <c r="P11">
        <v>7</v>
      </c>
      <c r="Q11">
        <v>17</v>
      </c>
      <c r="R11" s="15">
        <v>0.4118</v>
      </c>
      <c r="S11" s="15">
        <f t="shared" si="0"/>
        <v>0.7</v>
      </c>
      <c r="T11">
        <v>3.6671028137207</v>
      </c>
      <c r="U11">
        <v>3.42255115509033</v>
      </c>
      <c r="V11">
        <v>3.24774885177612</v>
      </c>
      <c r="W11" s="11">
        <v>0.174802303314209</v>
      </c>
      <c r="X11">
        <v>0.41935396194458</v>
      </c>
      <c r="Y11">
        <v>0.41935396194458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spans="1:31">
      <c r="A12" s="5">
        <v>89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6.97077560424805</v>
      </c>
      <c r="L12" s="9">
        <v>1.72053337097168</v>
      </c>
      <c r="M12">
        <v>1.60125923156738</v>
      </c>
      <c r="N12">
        <v>5.9664134979248</v>
      </c>
      <c r="O12">
        <v>7</v>
      </c>
      <c r="P12">
        <v>7</v>
      </c>
      <c r="Q12">
        <v>16</v>
      </c>
      <c r="R12" s="15">
        <v>0.4375</v>
      </c>
      <c r="S12" s="15">
        <f t="shared" si="0"/>
        <v>0.7</v>
      </c>
      <c r="T12">
        <v>3.80342292785644</v>
      </c>
      <c r="U12">
        <v>3.48171353340149</v>
      </c>
      <c r="V12">
        <v>3.39324641227722</v>
      </c>
      <c r="W12" s="11">
        <v>0.0884671211242676</v>
      </c>
      <c r="X12">
        <v>0.410176515579224</v>
      </c>
      <c r="Y12">
        <v>0.410176515579224</v>
      </c>
      <c r="Z12">
        <v>0.7</v>
      </c>
      <c r="AA12">
        <v>0.9</v>
      </c>
      <c r="AB12">
        <v>0.5625</v>
      </c>
      <c r="AC12">
        <v>0.692307692307692</v>
      </c>
      <c r="AD12">
        <v>0.1</v>
      </c>
      <c r="AE12">
        <v>0.2</v>
      </c>
    </row>
    <row r="13" spans="1:31">
      <c r="A13" s="5">
        <v>206</v>
      </c>
      <c r="B13">
        <v>17</v>
      </c>
      <c r="C13">
        <v>3</v>
      </c>
      <c r="D13">
        <v>10</v>
      </c>
      <c r="E13">
        <v>10</v>
      </c>
      <c r="F13">
        <v>10</v>
      </c>
      <c r="G13">
        <v>0</v>
      </c>
      <c r="H13">
        <v>7</v>
      </c>
      <c r="I13">
        <v>3</v>
      </c>
      <c r="J13">
        <v>0.85</v>
      </c>
      <c r="K13" s="4">
        <v>6.37397003173828</v>
      </c>
      <c r="L13" s="9">
        <v>1.73198318481445</v>
      </c>
      <c r="M13">
        <v>1.36330223083496</v>
      </c>
      <c r="N13">
        <v>5.40246200561523</v>
      </c>
      <c r="O13">
        <v>5</v>
      </c>
      <c r="P13">
        <v>5</v>
      </c>
      <c r="Q13">
        <v>14</v>
      </c>
      <c r="R13" s="15">
        <v>0.3571</v>
      </c>
      <c r="S13" s="15">
        <f t="shared" si="0"/>
        <v>0.5</v>
      </c>
      <c r="T13">
        <v>3.02554321289062</v>
      </c>
      <c r="U13">
        <v>2.78245902061462</v>
      </c>
      <c r="V13">
        <v>2.70634937286377</v>
      </c>
      <c r="W13" s="11">
        <v>0.0761096477508545</v>
      </c>
      <c r="X13">
        <v>0.319193840026856</v>
      </c>
      <c r="Y13">
        <v>0.319193840026856</v>
      </c>
      <c r="Z13">
        <v>0.5</v>
      </c>
      <c r="AA13">
        <v>0.9</v>
      </c>
      <c r="AB13">
        <v>0.642857142857143</v>
      </c>
      <c r="AC13">
        <v>0.75</v>
      </c>
      <c r="AD13">
        <v>0.1</v>
      </c>
      <c r="AE13">
        <v>0.4</v>
      </c>
    </row>
    <row r="14" s="20" customFormat="1" spans="1:31">
      <c r="A14" s="21">
        <v>17</v>
      </c>
      <c r="B14" s="20">
        <v>16</v>
      </c>
      <c r="C14" s="20">
        <v>4</v>
      </c>
      <c r="D14" s="20">
        <v>10</v>
      </c>
      <c r="E14" s="20">
        <v>10</v>
      </c>
      <c r="F14" s="20">
        <v>10</v>
      </c>
      <c r="G14" s="20">
        <v>0</v>
      </c>
      <c r="H14" s="20">
        <v>6</v>
      </c>
      <c r="I14" s="20">
        <v>4</v>
      </c>
      <c r="J14" s="20">
        <v>0.8</v>
      </c>
      <c r="K14" s="22">
        <v>6.62918663024902</v>
      </c>
      <c r="L14" s="22">
        <v>1.7640323638916</v>
      </c>
      <c r="M14" s="20">
        <v>0.7838134765625</v>
      </c>
      <c r="N14" s="20">
        <v>5.65805053710937</v>
      </c>
      <c r="O14" s="20">
        <v>5</v>
      </c>
      <c r="P14" s="20">
        <v>5</v>
      </c>
      <c r="Q14" s="20">
        <v>15</v>
      </c>
      <c r="R14" s="23">
        <v>0.3333</v>
      </c>
      <c r="S14" s="23">
        <f t="shared" si="0"/>
        <v>0.5</v>
      </c>
      <c r="T14" s="20">
        <v>3.02310943603516</v>
      </c>
      <c r="U14" s="20">
        <v>2.70834422111511</v>
      </c>
      <c r="V14" s="20">
        <v>2.61939764022827</v>
      </c>
      <c r="W14" s="22">
        <v>0.0889465808868408</v>
      </c>
      <c r="X14" s="20">
        <v>0.403711795806885</v>
      </c>
      <c r="Y14" s="20">
        <v>0.403711795806885</v>
      </c>
      <c r="Z14" s="20">
        <v>0.5</v>
      </c>
      <c r="AA14" s="20">
        <v>1</v>
      </c>
      <c r="AB14" s="20">
        <v>0.666666666666667</v>
      </c>
      <c r="AC14" s="20">
        <v>0.8</v>
      </c>
      <c r="AD14" s="20">
        <v>0</v>
      </c>
      <c r="AE14" s="20">
        <v>0.5</v>
      </c>
    </row>
    <row r="15" spans="1:31">
      <c r="A15" s="5">
        <v>30</v>
      </c>
      <c r="B15">
        <v>19</v>
      </c>
      <c r="C15">
        <v>1</v>
      </c>
      <c r="D15">
        <v>10</v>
      </c>
      <c r="E15">
        <v>10</v>
      </c>
      <c r="F15">
        <v>10</v>
      </c>
      <c r="G15">
        <v>0</v>
      </c>
      <c r="H15">
        <v>9</v>
      </c>
      <c r="I15">
        <v>1</v>
      </c>
      <c r="J15">
        <v>0.95</v>
      </c>
      <c r="K15" s="4">
        <v>10.2467727661133</v>
      </c>
      <c r="L15" s="9">
        <v>1.8103141784668</v>
      </c>
      <c r="M15">
        <v>1.67639350891113</v>
      </c>
      <c r="N15">
        <v>8.03465270996094</v>
      </c>
      <c r="O15">
        <v>7</v>
      </c>
      <c r="P15">
        <v>7</v>
      </c>
      <c r="Q15">
        <v>17</v>
      </c>
      <c r="R15" s="15">
        <v>0.4118</v>
      </c>
      <c r="S15" s="15">
        <f t="shared" si="0"/>
        <v>0.7</v>
      </c>
      <c r="T15">
        <v>4.02245140075684</v>
      </c>
      <c r="U15">
        <v>3.75803875923157</v>
      </c>
      <c r="V15">
        <v>3.57295179367065</v>
      </c>
      <c r="W15" s="11">
        <v>0.185086965560913</v>
      </c>
      <c r="X15">
        <v>0.449499607086182</v>
      </c>
      <c r="Y15">
        <v>0.449499607086182</v>
      </c>
      <c r="Z15">
        <v>0.7</v>
      </c>
      <c r="AA15">
        <v>1</v>
      </c>
      <c r="AB15">
        <v>0.588235294117647</v>
      </c>
      <c r="AC15">
        <v>0.740740740740741</v>
      </c>
      <c r="AD15">
        <v>0</v>
      </c>
      <c r="AE15">
        <v>0.3</v>
      </c>
    </row>
    <row r="16" spans="1:31">
      <c r="A16" s="5">
        <v>196</v>
      </c>
      <c r="B16">
        <v>18</v>
      </c>
      <c r="C16">
        <v>2</v>
      </c>
      <c r="D16">
        <v>10</v>
      </c>
      <c r="E16">
        <v>10</v>
      </c>
      <c r="F16">
        <v>9</v>
      </c>
      <c r="G16">
        <v>1</v>
      </c>
      <c r="H16">
        <v>9</v>
      </c>
      <c r="I16">
        <v>1</v>
      </c>
      <c r="J16">
        <v>0.9</v>
      </c>
      <c r="K16" s="4">
        <v>11.2915363311768</v>
      </c>
      <c r="L16" s="9">
        <v>1.8361701965332</v>
      </c>
      <c r="M16">
        <v>1.68184471130371</v>
      </c>
      <c r="N16">
        <v>8.96267700195312</v>
      </c>
      <c r="O16">
        <v>7</v>
      </c>
      <c r="P16">
        <v>7</v>
      </c>
      <c r="Q16">
        <v>16</v>
      </c>
      <c r="R16" s="15">
        <v>0.4375</v>
      </c>
      <c r="S16" s="15">
        <f t="shared" si="0"/>
        <v>0.7</v>
      </c>
      <c r="T16">
        <v>3.76375770568848</v>
      </c>
      <c r="U16">
        <v>3.48160338401794</v>
      </c>
      <c r="V16">
        <v>3.34229779243469</v>
      </c>
      <c r="W16" s="11">
        <v>0.139305591583252</v>
      </c>
      <c r="X16">
        <v>0.421459913253784</v>
      </c>
      <c r="Y16">
        <v>0.421459913253784</v>
      </c>
      <c r="Z16">
        <v>0.7</v>
      </c>
      <c r="AA16">
        <v>0.9</v>
      </c>
      <c r="AB16">
        <v>0.5625</v>
      </c>
      <c r="AC16">
        <v>0.692307692307692</v>
      </c>
      <c r="AD16">
        <v>0.1</v>
      </c>
      <c r="AE16">
        <v>0.2</v>
      </c>
    </row>
    <row r="17" spans="1:31">
      <c r="A17" s="5">
        <v>24</v>
      </c>
      <c r="B17">
        <v>18</v>
      </c>
      <c r="C17">
        <v>2</v>
      </c>
      <c r="D17">
        <v>10</v>
      </c>
      <c r="E17">
        <v>10</v>
      </c>
      <c r="F17">
        <v>10</v>
      </c>
      <c r="G17">
        <v>0</v>
      </c>
      <c r="H17">
        <v>8</v>
      </c>
      <c r="I17">
        <v>2</v>
      </c>
      <c r="J17">
        <v>0.9</v>
      </c>
      <c r="K17" s="4">
        <v>8.30161476135254</v>
      </c>
      <c r="L17" s="9">
        <v>1.84811210632324</v>
      </c>
      <c r="M17">
        <v>1.42319869995117</v>
      </c>
      <c r="N17">
        <v>5.94230270385742</v>
      </c>
      <c r="O17">
        <v>6</v>
      </c>
      <c r="P17">
        <v>6</v>
      </c>
      <c r="Q17">
        <v>16</v>
      </c>
      <c r="R17" s="15">
        <v>0.375</v>
      </c>
      <c r="S17" s="15">
        <f t="shared" si="0"/>
        <v>0.6</v>
      </c>
      <c r="T17">
        <v>4.11506462097168</v>
      </c>
      <c r="U17">
        <v>3.8042676448822</v>
      </c>
      <c r="V17">
        <v>3.6045196056366</v>
      </c>
      <c r="W17" s="11">
        <v>0.199748039245605</v>
      </c>
      <c r="X17">
        <v>0.510545015335083</v>
      </c>
      <c r="Y17">
        <v>0.510545015335083</v>
      </c>
      <c r="Z17">
        <v>0.6</v>
      </c>
      <c r="AA17">
        <v>1</v>
      </c>
      <c r="AB17">
        <v>0.625</v>
      </c>
      <c r="AC17">
        <v>0.769230769230769</v>
      </c>
      <c r="AD17">
        <v>0</v>
      </c>
      <c r="AE17">
        <v>0.4</v>
      </c>
    </row>
    <row r="18" s="3" customFormat="1" spans="1:31">
      <c r="A18" s="7">
        <v>5</v>
      </c>
      <c r="B18" s="3">
        <v>18</v>
      </c>
      <c r="C18" s="3">
        <v>2</v>
      </c>
      <c r="D18" s="3">
        <v>10</v>
      </c>
      <c r="E18" s="3">
        <v>10</v>
      </c>
      <c r="F18" s="3">
        <v>10</v>
      </c>
      <c r="G18" s="3">
        <v>0</v>
      </c>
      <c r="H18" s="3">
        <v>8</v>
      </c>
      <c r="I18" s="3">
        <v>2</v>
      </c>
      <c r="J18" s="3">
        <v>0.9</v>
      </c>
      <c r="K18" s="11">
        <v>7.90730667114258</v>
      </c>
      <c r="L18" s="11">
        <v>1.90764045715332</v>
      </c>
      <c r="M18" s="3">
        <v>1.54693603515625</v>
      </c>
      <c r="N18" s="3">
        <v>5.696044921875</v>
      </c>
      <c r="O18" s="3">
        <v>6</v>
      </c>
      <c r="P18" s="3">
        <v>6</v>
      </c>
      <c r="Q18" s="3">
        <v>15</v>
      </c>
      <c r="R18" s="17">
        <v>0.4</v>
      </c>
      <c r="S18" s="17">
        <f t="shared" si="0"/>
        <v>0.6</v>
      </c>
      <c r="T18" s="3">
        <v>3.73896026611328</v>
      </c>
      <c r="U18" s="3">
        <v>3.47512936592102</v>
      </c>
      <c r="V18" s="3">
        <v>3.30228805541992</v>
      </c>
      <c r="W18" s="11">
        <v>0.172841310501099</v>
      </c>
      <c r="X18" s="3">
        <v>0.436672210693359</v>
      </c>
      <c r="Y18" s="3">
        <v>0.436672210693359</v>
      </c>
      <c r="Z18" s="3">
        <v>0.6</v>
      </c>
      <c r="AA18" s="3">
        <v>0.9</v>
      </c>
      <c r="AB18" s="3">
        <v>0.6</v>
      </c>
      <c r="AC18" s="3">
        <v>0.72</v>
      </c>
      <c r="AD18" s="3">
        <v>0.1</v>
      </c>
      <c r="AE18" s="3">
        <v>0.3</v>
      </c>
    </row>
    <row r="19" spans="1:31">
      <c r="A19" s="5">
        <v>75</v>
      </c>
      <c r="B19">
        <v>18</v>
      </c>
      <c r="C19">
        <v>2</v>
      </c>
      <c r="D19">
        <v>10</v>
      </c>
      <c r="E19">
        <v>10</v>
      </c>
      <c r="F19">
        <v>10</v>
      </c>
      <c r="G19">
        <v>0</v>
      </c>
      <c r="H19">
        <v>8</v>
      </c>
      <c r="I19">
        <v>2</v>
      </c>
      <c r="J19">
        <v>0.9</v>
      </c>
      <c r="K19" s="4">
        <v>7.85711288452148</v>
      </c>
      <c r="L19" s="9">
        <v>1.95977401733398</v>
      </c>
      <c r="M19">
        <v>1.5081729888916</v>
      </c>
      <c r="N19">
        <v>5.1136531829834</v>
      </c>
      <c r="O19">
        <v>5</v>
      </c>
      <c r="P19">
        <v>5</v>
      </c>
      <c r="Q19">
        <v>15</v>
      </c>
      <c r="R19" s="15">
        <v>0.3333</v>
      </c>
      <c r="S19" s="15">
        <f t="shared" si="0"/>
        <v>0.5</v>
      </c>
      <c r="T19">
        <v>3.73113059997559</v>
      </c>
      <c r="U19">
        <v>3.49054074287415</v>
      </c>
      <c r="V19">
        <v>3.28769683837891</v>
      </c>
      <c r="W19" s="11">
        <v>0.202843904495239</v>
      </c>
      <c r="X19">
        <v>0.44343376159668</v>
      </c>
      <c r="Y19">
        <v>0.44343376159668</v>
      </c>
      <c r="Z19">
        <v>0.5</v>
      </c>
      <c r="AA19">
        <v>1</v>
      </c>
      <c r="AB19">
        <v>0.666666666666667</v>
      </c>
      <c r="AC19">
        <v>0.8</v>
      </c>
      <c r="AD19">
        <v>0</v>
      </c>
      <c r="AE19">
        <v>0.5</v>
      </c>
    </row>
    <row r="20" spans="1:31">
      <c r="A20" s="5">
        <v>99</v>
      </c>
      <c r="B20">
        <v>17</v>
      </c>
      <c r="C20">
        <v>3</v>
      </c>
      <c r="D20">
        <v>10</v>
      </c>
      <c r="E20">
        <v>10</v>
      </c>
      <c r="F20">
        <v>10</v>
      </c>
      <c r="G20">
        <v>0</v>
      </c>
      <c r="H20">
        <v>7</v>
      </c>
      <c r="I20">
        <v>3</v>
      </c>
      <c r="J20">
        <v>0.85</v>
      </c>
      <c r="K20" s="4">
        <v>7.71062469482422</v>
      </c>
      <c r="L20" s="9">
        <v>2.03985214233398</v>
      </c>
      <c r="M20">
        <v>1.37749862670898</v>
      </c>
      <c r="N20">
        <v>5.89325523376465</v>
      </c>
      <c r="O20">
        <v>5</v>
      </c>
      <c r="P20">
        <v>5</v>
      </c>
      <c r="Q20">
        <v>14</v>
      </c>
      <c r="R20" s="15">
        <v>0.3571</v>
      </c>
      <c r="S20" s="15">
        <f t="shared" si="0"/>
        <v>0.5</v>
      </c>
      <c r="T20">
        <v>3.28007507324219</v>
      </c>
      <c r="U20">
        <v>3.01269316673279</v>
      </c>
      <c r="V20">
        <v>2.85604023933411</v>
      </c>
      <c r="W20" s="11">
        <v>0.156652927398682</v>
      </c>
      <c r="X20">
        <v>0.424034833908081</v>
      </c>
      <c r="Y20">
        <v>0.424034833908081</v>
      </c>
      <c r="Z20">
        <v>0.5</v>
      </c>
      <c r="AA20">
        <v>0.9</v>
      </c>
      <c r="AB20">
        <v>0.642857142857143</v>
      </c>
      <c r="AC20">
        <v>0.75</v>
      </c>
      <c r="AD20">
        <v>0.1</v>
      </c>
      <c r="AE20">
        <v>0.4</v>
      </c>
    </row>
    <row r="21" s="20" customFormat="1" spans="1:31">
      <c r="A21" s="21">
        <v>36</v>
      </c>
      <c r="B21" s="20">
        <v>18</v>
      </c>
      <c r="C21" s="20">
        <v>2</v>
      </c>
      <c r="D21" s="20">
        <v>10</v>
      </c>
      <c r="E21" s="20">
        <v>10</v>
      </c>
      <c r="F21" s="20">
        <v>10</v>
      </c>
      <c r="G21" s="20">
        <v>0</v>
      </c>
      <c r="H21" s="20">
        <v>8</v>
      </c>
      <c r="I21" s="20">
        <v>2</v>
      </c>
      <c r="J21" s="20">
        <v>0.9</v>
      </c>
      <c r="K21" s="22">
        <v>7.38046836853027</v>
      </c>
      <c r="L21" s="22">
        <v>2.05478477478027</v>
      </c>
      <c r="M21" s="20">
        <v>1.67789459228516</v>
      </c>
      <c r="N21" s="20">
        <v>4.77267265319824</v>
      </c>
      <c r="O21" s="20">
        <v>4</v>
      </c>
      <c r="P21" s="20">
        <v>4</v>
      </c>
      <c r="Q21" s="20">
        <v>14</v>
      </c>
      <c r="R21" s="23">
        <v>0.2857</v>
      </c>
      <c r="S21" s="23">
        <f t="shared" si="0"/>
        <v>0.4</v>
      </c>
      <c r="T21" s="20">
        <v>3.65640830993652</v>
      </c>
      <c r="U21" s="20">
        <v>3.41129922866821</v>
      </c>
      <c r="V21" s="20">
        <v>3.20849680900574</v>
      </c>
      <c r="W21" s="22">
        <v>0.202802419662476</v>
      </c>
      <c r="X21" s="20">
        <v>0.447911500930786</v>
      </c>
      <c r="Y21" s="20">
        <v>0.447911500930786</v>
      </c>
      <c r="Z21" s="20">
        <v>0.4</v>
      </c>
      <c r="AA21" s="20">
        <v>1</v>
      </c>
      <c r="AB21" s="20">
        <v>0.714285714285714</v>
      </c>
      <c r="AC21" s="20">
        <v>0.833333333333333</v>
      </c>
      <c r="AD21" s="20">
        <v>0</v>
      </c>
      <c r="AE21" s="20">
        <v>0.6</v>
      </c>
    </row>
    <row r="22" s="20" customFormat="1" spans="1:31">
      <c r="A22" s="21">
        <v>146</v>
      </c>
      <c r="B22" s="20">
        <v>19</v>
      </c>
      <c r="C22" s="20">
        <v>1</v>
      </c>
      <c r="D22" s="20">
        <v>10</v>
      </c>
      <c r="E22" s="20">
        <v>10</v>
      </c>
      <c r="F22" s="20">
        <v>10</v>
      </c>
      <c r="G22" s="20">
        <v>0</v>
      </c>
      <c r="H22" s="20">
        <v>9</v>
      </c>
      <c r="I22" s="20">
        <v>1</v>
      </c>
      <c r="J22" s="20">
        <v>0.95</v>
      </c>
      <c r="K22" s="22">
        <v>10.7425346374512</v>
      </c>
      <c r="L22" s="22">
        <v>2.09077262878418</v>
      </c>
      <c r="M22" s="20">
        <v>1.9764289855957</v>
      </c>
      <c r="N22" s="20">
        <v>8.46964073181152</v>
      </c>
      <c r="O22" s="20">
        <v>6</v>
      </c>
      <c r="P22" s="20">
        <v>6</v>
      </c>
      <c r="Q22" s="20">
        <v>16</v>
      </c>
      <c r="R22" s="23">
        <v>0.375</v>
      </c>
      <c r="S22" s="23">
        <f t="shared" si="0"/>
        <v>0.6</v>
      </c>
      <c r="T22" s="20">
        <v>3.64711952209473</v>
      </c>
      <c r="U22" s="20">
        <v>3.4253454208374</v>
      </c>
      <c r="V22" s="20">
        <v>3.20420408248901</v>
      </c>
      <c r="W22" s="22">
        <v>0.221141338348389</v>
      </c>
      <c r="X22" s="20">
        <v>0.442915439605713</v>
      </c>
      <c r="Y22" s="20">
        <v>0.442915439605713</v>
      </c>
      <c r="Z22" s="20">
        <v>0.6</v>
      </c>
      <c r="AA22" s="20">
        <v>1</v>
      </c>
      <c r="AB22" s="20">
        <v>0.625</v>
      </c>
      <c r="AC22" s="20">
        <v>0.769230769230769</v>
      </c>
      <c r="AD22" s="20">
        <v>0</v>
      </c>
      <c r="AE22" s="20">
        <v>0.4</v>
      </c>
    </row>
    <row r="23" s="4" customFormat="1" spans="11:31">
      <c r="K23" s="12" t="s">
        <v>29</v>
      </c>
      <c r="L23" s="9">
        <f>AVERAGE(L2:L22)</f>
        <v>1.72736367725191</v>
      </c>
      <c r="W23" s="11">
        <f t="shared" ref="W23:AE23" si="1">AVERAGE(W2:W22)</f>
        <v>0.133940208525885</v>
      </c>
      <c r="Z23" s="4">
        <f t="shared" si="1"/>
        <v>0.571428571428571</v>
      </c>
      <c r="AA23" s="4">
        <f t="shared" si="1"/>
        <v>0.942857142857143</v>
      </c>
      <c r="AB23" s="4">
        <f t="shared" si="1"/>
        <v>0.625910364145658</v>
      </c>
      <c r="AC23" s="4">
        <f t="shared" si="1"/>
        <v>0.750530178356265</v>
      </c>
      <c r="AD23" s="4">
        <f t="shared" si="1"/>
        <v>0.0571428571428571</v>
      </c>
      <c r="AE23" s="4">
        <f t="shared" si="1"/>
        <v>0.371428571428571</v>
      </c>
    </row>
    <row r="24" s="4" customFormat="1" spans="11:31">
      <c r="K24" s="13" t="s">
        <v>30</v>
      </c>
      <c r="L24" s="9">
        <f>MAX(L2:L22)</f>
        <v>2.09077262878418</v>
      </c>
      <c r="W24" s="11">
        <f t="shared" ref="W24:AE24" si="2">MAX(W2:W22)</f>
        <v>0.221141338348389</v>
      </c>
      <c r="Z24" s="4">
        <f t="shared" si="2"/>
        <v>0.8</v>
      </c>
      <c r="AA24" s="4">
        <f t="shared" si="2"/>
        <v>1</v>
      </c>
      <c r="AB24" s="4">
        <f t="shared" si="2"/>
        <v>0.714285714285714</v>
      </c>
      <c r="AC24" s="4">
        <f t="shared" si="2"/>
        <v>0.833333333333333</v>
      </c>
      <c r="AD24" s="4">
        <f t="shared" si="2"/>
        <v>0.2</v>
      </c>
      <c r="AE24" s="4">
        <f t="shared" si="2"/>
        <v>0.6</v>
      </c>
    </row>
    <row r="25" s="4" customFormat="1" spans="12:31">
      <c r="L25" s="9">
        <f>MIN(L2:L22)</f>
        <v>1.28925704956055</v>
      </c>
      <c r="W25" s="11">
        <f t="shared" ref="W25:AE25" si="3">MIN(W2:W22)</f>
        <v>0.0256879329681396</v>
      </c>
      <c r="Z25" s="4">
        <f t="shared" si="3"/>
        <v>0.4</v>
      </c>
      <c r="AA25" s="4">
        <f t="shared" si="3"/>
        <v>0.8</v>
      </c>
      <c r="AB25" s="4">
        <f t="shared" si="3"/>
        <v>0.529411764705882</v>
      </c>
      <c r="AC25" s="4">
        <f t="shared" si="3"/>
        <v>0.666666666666667</v>
      </c>
      <c r="AD25" s="4">
        <f t="shared" si="3"/>
        <v>0</v>
      </c>
      <c r="AE25" s="4">
        <f t="shared" si="3"/>
        <v>0.1</v>
      </c>
    </row>
    <row r="26" spans="11:23">
      <c r="K26" s="4"/>
      <c r="L26" s="9"/>
      <c r="M26">
        <v>0.194</v>
      </c>
      <c r="W26" s="11"/>
    </row>
    <row r="27" spans="11:23">
      <c r="K27" s="4"/>
      <c r="L27" s="9"/>
      <c r="M27">
        <v>0.129</v>
      </c>
      <c r="W27" s="11"/>
    </row>
    <row r="28" spans="11:23">
      <c r="K28" s="4"/>
      <c r="L28" s="9"/>
      <c r="W28" s="11"/>
    </row>
    <row r="29" spans="11:23">
      <c r="K29" s="4" t="s">
        <v>31</v>
      </c>
      <c r="L29" s="4" t="s">
        <v>32</v>
      </c>
      <c r="N29" s="4" t="s">
        <v>70</v>
      </c>
      <c r="O29" s="4"/>
      <c r="P29" s="4"/>
      <c r="Q29" s="4"/>
      <c r="W29" s="11"/>
    </row>
    <row r="30" spans="11:23">
      <c r="K30" s="4"/>
      <c r="L30" s="4"/>
      <c r="N30" s="4">
        <v>0.2</v>
      </c>
      <c r="O30" s="4">
        <v>-160</v>
      </c>
      <c r="P30" s="4">
        <v>640</v>
      </c>
      <c r="Q30" s="4">
        <v>32</v>
      </c>
      <c r="W30" s="11"/>
    </row>
    <row r="31" s="1" customFormat="1" spans="11:23">
      <c r="K31" s="14" t="s">
        <v>49</v>
      </c>
      <c r="L31" s="14">
        <f>COUNTIF(L2:L22,"&lt;0.507")-COUNTIF(L2:L22,"&lt;0.378")</f>
        <v>0</v>
      </c>
      <c r="N31" s="4">
        <v>0.4</v>
      </c>
      <c r="O31" s="4">
        <v>-320</v>
      </c>
      <c r="P31" s="4">
        <v>480</v>
      </c>
      <c r="Q31" s="4">
        <v>24</v>
      </c>
      <c r="W31" s="14"/>
    </row>
    <row r="32" s="1" customFormat="1" spans="11:23">
      <c r="K32" s="14" t="s">
        <v>50</v>
      </c>
      <c r="L32" s="14">
        <f>COUNTIF(L2:L22,"&lt;0.636")-COUNTIF(L2:L22,"&lt;0.507")</f>
        <v>0</v>
      </c>
      <c r="N32" s="4">
        <v>0.45</v>
      </c>
      <c r="O32" s="4">
        <v>-360</v>
      </c>
      <c r="P32" s="4">
        <v>440</v>
      </c>
      <c r="Q32" s="4">
        <v>22</v>
      </c>
      <c r="W32" s="14"/>
    </row>
    <row r="33" s="1" customFormat="1" spans="11:23">
      <c r="K33" s="14" t="s">
        <v>51</v>
      </c>
      <c r="L33" s="14">
        <f>COUNTIF(L2:L22,"&lt;0.765")-COUNTIF(L2:L22,"&lt;0.636")</f>
        <v>0</v>
      </c>
      <c r="N33" s="4">
        <v>0.49</v>
      </c>
      <c r="O33" s="4">
        <v>-392</v>
      </c>
      <c r="P33" s="4">
        <v>408</v>
      </c>
      <c r="Q33" s="4">
        <v>20.4</v>
      </c>
      <c r="W33" s="14"/>
    </row>
    <row r="34" s="1" customFormat="1" spans="11:23">
      <c r="K34" s="14" t="s">
        <v>52</v>
      </c>
      <c r="L34" s="14">
        <f>COUNTIF(L2:L22,"&lt;0.894")-COUNTIF(L2:L22,"&lt;0.765")</f>
        <v>0</v>
      </c>
      <c r="O34" s="14">
        <v>-380</v>
      </c>
      <c r="P34" s="14">
        <v>420</v>
      </c>
      <c r="Q34" s="14">
        <v>21</v>
      </c>
      <c r="W34" s="14"/>
    </row>
    <row r="35" s="1" customFormat="1" spans="11:23">
      <c r="K35" s="14" t="s">
        <v>53</v>
      </c>
      <c r="L35" s="14">
        <f>COUNTIF(L2:L22,"&lt;1.023")-COUNTIF(L2:L22,"&lt;0.894")</f>
        <v>0</v>
      </c>
      <c r="W35" s="14"/>
    </row>
    <row r="36" s="1" customFormat="1" spans="11:23">
      <c r="K36" s="14" t="s">
        <v>54</v>
      </c>
      <c r="L36" s="14">
        <f>COUNTIF(L2:L22,"&lt;1.152")-COUNTIF(L2:L22,"&lt;1.023")</f>
        <v>0</v>
      </c>
      <c r="W36" s="14"/>
    </row>
    <row r="37" s="3" customFormat="1" spans="11:23">
      <c r="K37" s="11" t="s">
        <v>55</v>
      </c>
      <c r="L37" s="11">
        <f>COUNTIF(L2:L22,"&lt;1.281")-COUNTIF(L2:L22,"&lt;1.152")</f>
        <v>0</v>
      </c>
      <c r="M37" s="11">
        <v>2</v>
      </c>
      <c r="N37" s="11">
        <v>1</v>
      </c>
      <c r="W37" s="11"/>
    </row>
    <row r="38" s="1" customFormat="1" spans="11:23">
      <c r="K38" s="14" t="s">
        <v>56</v>
      </c>
      <c r="L38" s="14">
        <f>COUNTIF(L2:L22,"&lt;1.41")-COUNTIF(L2:L22,"&lt;1.281")</f>
        <v>1</v>
      </c>
      <c r="M38" s="14">
        <v>3</v>
      </c>
      <c r="N38" s="14">
        <v>2</v>
      </c>
      <c r="O38" s="14">
        <v>1</v>
      </c>
      <c r="P38" s="14">
        <v>1</v>
      </c>
      <c r="Q38" s="14">
        <v>1</v>
      </c>
      <c r="W38" s="14"/>
    </row>
    <row r="39" s="1" customFormat="1" spans="11:23">
      <c r="K39" s="14" t="s">
        <v>57</v>
      </c>
      <c r="L39" s="14">
        <f>COUNTIF(L2:L22,"&lt;1.539")-COUNTIF(L2:L22,"&lt;1.41")</f>
        <v>3</v>
      </c>
      <c r="M39" s="14">
        <v>4</v>
      </c>
      <c r="N39" s="14">
        <v>3</v>
      </c>
      <c r="O39" s="14">
        <v>3</v>
      </c>
      <c r="P39" s="14">
        <v>3</v>
      </c>
      <c r="Q39" s="14">
        <v>3</v>
      </c>
      <c r="W39" s="14"/>
    </row>
    <row r="40" s="1" customFormat="1" spans="11:23">
      <c r="K40" s="14" t="s">
        <v>58</v>
      </c>
      <c r="L40" s="14">
        <f>COUNTIF(L2:L22,"&lt;1.668")-COUNTIF(L2:L22,"&lt;1.539")</f>
        <v>4</v>
      </c>
      <c r="M40" s="14">
        <v>7</v>
      </c>
      <c r="N40" s="14">
        <v>6</v>
      </c>
      <c r="O40" s="14">
        <v>5</v>
      </c>
      <c r="P40" s="14">
        <v>4</v>
      </c>
      <c r="Q40" s="14">
        <v>4</v>
      </c>
      <c r="W40" s="14"/>
    </row>
    <row r="41" s="29" customFormat="1" spans="11:23">
      <c r="K41" s="27" t="s">
        <v>59</v>
      </c>
      <c r="L41" s="27">
        <f>COUNTIF(L2:L22,"&lt;1.797")-COUNTIF(L2:L22,"&lt;1.668")</f>
        <v>5</v>
      </c>
      <c r="M41" s="27">
        <v>8</v>
      </c>
      <c r="N41" s="27">
        <v>8</v>
      </c>
      <c r="O41" s="27">
        <v>6</v>
      </c>
      <c r="P41" s="27">
        <v>6</v>
      </c>
      <c r="Q41" s="27">
        <v>5</v>
      </c>
      <c r="W41" s="27"/>
    </row>
    <row r="42" s="1" customFormat="1" spans="11:23">
      <c r="K42" s="14" t="s">
        <v>60</v>
      </c>
      <c r="L42" s="14">
        <f>COUNTIF(L2:L22,"&lt;1.926")-COUNTIF(L2:L22,"&lt;1.797")</f>
        <v>4</v>
      </c>
      <c r="M42" s="14">
        <v>7</v>
      </c>
      <c r="N42" s="14">
        <v>6</v>
      </c>
      <c r="O42" s="14">
        <v>5</v>
      </c>
      <c r="P42" s="14">
        <v>4</v>
      </c>
      <c r="Q42" s="14">
        <v>4</v>
      </c>
      <c r="W42" s="14"/>
    </row>
    <row r="43" s="1" customFormat="1" spans="11:23">
      <c r="K43" s="14" t="s">
        <v>61</v>
      </c>
      <c r="L43" s="14">
        <f>COUNTIF(L2:L22,"&lt;2.055")-COUNTIF(L2:L22,"&lt;1.926")</f>
        <v>3</v>
      </c>
      <c r="M43" s="14">
        <v>4</v>
      </c>
      <c r="N43" s="14">
        <v>3</v>
      </c>
      <c r="O43" s="14">
        <v>3</v>
      </c>
      <c r="P43" s="14">
        <v>3</v>
      </c>
      <c r="Q43" s="14">
        <v>3</v>
      </c>
      <c r="W43" s="14"/>
    </row>
    <row r="44" s="1" customFormat="1" spans="11:23">
      <c r="K44" s="14" t="s">
        <v>62</v>
      </c>
      <c r="L44" s="14">
        <f>COUNTIF(L2:L22,"&lt;2.184")-COUNTIF(L2:L22,"&lt;2.055")</f>
        <v>1</v>
      </c>
      <c r="M44" s="14">
        <v>3</v>
      </c>
      <c r="N44" s="14">
        <v>2</v>
      </c>
      <c r="O44" s="14">
        <v>1</v>
      </c>
      <c r="P44" s="14">
        <v>1</v>
      </c>
      <c r="Q44" s="14">
        <v>1</v>
      </c>
      <c r="W44" s="14"/>
    </row>
    <row r="45" s="3" customFormat="1" spans="11:23">
      <c r="K45" s="11" t="s">
        <v>63</v>
      </c>
      <c r="L45" s="11">
        <f>COUNTIF(L2:L22,"&lt;2.313")-COUNTIF(L2:L22,"&lt;2.184")</f>
        <v>0</v>
      </c>
      <c r="M45" s="11">
        <v>2</v>
      </c>
      <c r="N45" s="11">
        <v>1</v>
      </c>
      <c r="W45" s="11"/>
    </row>
    <row r="46" s="1" customFormat="1" spans="11:23">
      <c r="K46" s="14" t="s">
        <v>64</v>
      </c>
      <c r="L46" s="14">
        <f>COUNTIF(L2:L22,"&lt;2.442")-COUNTIF(L2:L22,"&lt;2.313")</f>
        <v>0</v>
      </c>
      <c r="W46" s="14"/>
    </row>
    <row r="47" s="1" customFormat="1" spans="11:12">
      <c r="K47" s="14" t="s">
        <v>65</v>
      </c>
      <c r="L47" s="14">
        <f>COUNTIF(L2:L22,"&lt;2.571")-COUNTIF(L2:L22,"&lt;2.442")</f>
        <v>0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customFormat="1" spans="11:15">
      <c r="K49" s="4" t="s">
        <v>67</v>
      </c>
      <c r="L49" s="14">
        <f>COUNTIF(L2:L22,"&lt;2.829")-COUNTIF(L2:L22,"&lt;2.7")</f>
        <v>0</v>
      </c>
      <c r="N49">
        <v>0.378</v>
      </c>
      <c r="O49">
        <v>3.094</v>
      </c>
    </row>
    <row r="50" customFormat="1" spans="11:15">
      <c r="K50" s="4" t="s">
        <v>68</v>
      </c>
      <c r="L50" s="14">
        <f>COUNTIF(L2:L22,"&lt;2.958")-COUNTIF(L2:L22,"&lt;2.829")</f>
        <v>0</v>
      </c>
      <c r="N50">
        <v>21</v>
      </c>
      <c r="O50">
        <v>0.129</v>
      </c>
    </row>
    <row r="51" customFormat="1" spans="11:12">
      <c r="K51" s="4" t="s">
        <v>69</v>
      </c>
      <c r="L51" s="14">
        <f>COUNTIF(L2:L22,"&lt;3.087")-COUNTIF(L2:L22,"&lt;2.958")</f>
        <v>0</v>
      </c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9"/>
  <sheetViews>
    <sheetView topLeftCell="G28" workbookViewId="0">
      <selection activeCell="N45" sqref="N45:N53"/>
    </sheetView>
  </sheetViews>
  <sheetFormatPr defaultColWidth="8.88888888888889" defaultRowHeight="14.4"/>
  <cols>
    <col min="11" max="12" width="20.2222222222222" customWidth="1"/>
    <col min="13" max="14" width="12.8888888888889"/>
    <col min="20" max="22" width="12.8888888888889"/>
    <col min="23" max="23" width="20.3333333333333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52</v>
      </c>
      <c r="B2" s="20">
        <v>19</v>
      </c>
      <c r="C2" s="20">
        <v>1</v>
      </c>
      <c r="D2" s="20">
        <v>10</v>
      </c>
      <c r="E2" s="20">
        <v>10</v>
      </c>
      <c r="F2" s="20">
        <v>10</v>
      </c>
      <c r="G2" s="20">
        <v>0</v>
      </c>
      <c r="H2" s="20">
        <v>9</v>
      </c>
      <c r="I2" s="20">
        <v>1</v>
      </c>
      <c r="J2" s="20">
        <v>0.95</v>
      </c>
      <c r="K2" s="22">
        <v>11.2428169250488</v>
      </c>
      <c r="L2" s="22">
        <v>0.883398056030273</v>
      </c>
      <c r="M2" s="20">
        <v>0.753362655639648</v>
      </c>
      <c r="N2" s="20">
        <v>10.210111618042</v>
      </c>
      <c r="O2" s="20">
        <v>8</v>
      </c>
      <c r="P2" s="20">
        <v>8</v>
      </c>
      <c r="Q2" s="20">
        <v>18</v>
      </c>
      <c r="R2" s="23">
        <v>0.4444</v>
      </c>
      <c r="S2" s="23">
        <f t="shared" ref="S2:S7" si="0">O2/E2</f>
        <v>0.8</v>
      </c>
      <c r="T2" s="20">
        <v>4.67343902587891</v>
      </c>
      <c r="U2" s="20">
        <v>4.28212356567383</v>
      </c>
      <c r="V2" s="20">
        <v>4.18479061126709</v>
      </c>
      <c r="W2" s="22">
        <v>0.0973329544067383</v>
      </c>
      <c r="X2" s="20">
        <v>0.488648414611816</v>
      </c>
      <c r="Y2" s="20">
        <v>0.488648414611816</v>
      </c>
      <c r="Z2" s="20">
        <v>0.8</v>
      </c>
      <c r="AA2" s="20">
        <v>1</v>
      </c>
      <c r="AB2" s="20">
        <v>0.555555555555556</v>
      </c>
      <c r="AC2" s="20">
        <v>0.714285714285714</v>
      </c>
      <c r="AD2" s="20">
        <v>0</v>
      </c>
      <c r="AE2" s="20">
        <v>0.2</v>
      </c>
    </row>
    <row r="3" spans="1:31">
      <c r="A3" s="5">
        <v>74</v>
      </c>
      <c r="B3">
        <v>19</v>
      </c>
      <c r="C3">
        <v>1</v>
      </c>
      <c r="D3">
        <v>10</v>
      </c>
      <c r="E3">
        <v>10</v>
      </c>
      <c r="F3">
        <v>9</v>
      </c>
      <c r="G3">
        <v>1</v>
      </c>
      <c r="H3">
        <v>10</v>
      </c>
      <c r="I3">
        <v>0</v>
      </c>
      <c r="J3">
        <v>0.95</v>
      </c>
      <c r="K3" s="4">
        <v>9999</v>
      </c>
      <c r="L3" s="9">
        <v>0.927766799926758</v>
      </c>
      <c r="M3">
        <v>9999</v>
      </c>
      <c r="N3">
        <v>9999</v>
      </c>
      <c r="O3">
        <v>10</v>
      </c>
      <c r="P3">
        <v>10</v>
      </c>
      <c r="Q3">
        <v>18</v>
      </c>
      <c r="R3" s="15">
        <v>0.5556</v>
      </c>
      <c r="S3" s="15">
        <f t="shared" si="0"/>
        <v>1</v>
      </c>
      <c r="T3">
        <v>4.40181159973145</v>
      </c>
      <c r="U3">
        <v>3.95356178283691</v>
      </c>
      <c r="V3">
        <v>4.1050820350647</v>
      </c>
      <c r="W3" s="11">
        <v>0.151520252227783</v>
      </c>
      <c r="X3">
        <v>0.296729564666748</v>
      </c>
      <c r="Y3">
        <v>0.296729564666748</v>
      </c>
      <c r="Z3">
        <v>1</v>
      </c>
      <c r="AA3">
        <v>0.8</v>
      </c>
      <c r="AB3">
        <v>0.444444444444444</v>
      </c>
      <c r="AC3">
        <v>0.571428571428571</v>
      </c>
      <c r="AD3">
        <v>0.2</v>
      </c>
      <c r="AE3">
        <v>-0.2</v>
      </c>
    </row>
    <row r="4" s="20" customFormat="1" spans="1:31">
      <c r="A4" s="21">
        <v>78</v>
      </c>
      <c r="B4" s="20">
        <v>19</v>
      </c>
      <c r="C4" s="20">
        <v>1</v>
      </c>
      <c r="D4" s="20">
        <v>10</v>
      </c>
      <c r="E4" s="20">
        <v>10</v>
      </c>
      <c r="F4" s="20">
        <v>10</v>
      </c>
      <c r="G4" s="20">
        <v>0</v>
      </c>
      <c r="H4" s="20">
        <v>9</v>
      </c>
      <c r="I4" s="20">
        <v>1</v>
      </c>
      <c r="J4" s="20">
        <v>0.95</v>
      </c>
      <c r="K4" s="22">
        <v>11.2678680419922</v>
      </c>
      <c r="L4" s="22">
        <v>0.992507934570312</v>
      </c>
      <c r="M4" s="20">
        <v>0.871532440185547</v>
      </c>
      <c r="N4" s="20">
        <v>10.2073211669922</v>
      </c>
      <c r="O4" s="20">
        <v>9</v>
      </c>
      <c r="P4" s="20">
        <v>9</v>
      </c>
      <c r="Q4" s="20">
        <v>18</v>
      </c>
      <c r="R4" s="23">
        <v>0.5</v>
      </c>
      <c r="S4" s="23">
        <f t="shared" si="0"/>
        <v>0.9</v>
      </c>
      <c r="T4" s="20">
        <v>4.75438117980957</v>
      </c>
      <c r="U4" s="20">
        <v>4.35092735290527</v>
      </c>
      <c r="V4" s="20">
        <v>4.25128555297852</v>
      </c>
      <c r="W4" s="22">
        <v>0.0996417999267578</v>
      </c>
      <c r="X4" s="20">
        <v>0.503095626831055</v>
      </c>
      <c r="Y4" s="20">
        <v>0.503095626831055</v>
      </c>
      <c r="Z4" s="20">
        <v>0.9</v>
      </c>
      <c r="AA4" s="20">
        <v>0.9</v>
      </c>
      <c r="AB4" s="20">
        <v>0.5</v>
      </c>
      <c r="AC4" s="20">
        <v>0.642857142857143</v>
      </c>
      <c r="AD4" s="20">
        <v>0.1</v>
      </c>
      <c r="AE4" s="20">
        <v>0</v>
      </c>
    </row>
    <row r="5" spans="1:31">
      <c r="A5" s="5">
        <v>2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9.66341018676758</v>
      </c>
      <c r="L5" s="9">
        <v>1.1268482208252</v>
      </c>
      <c r="M5">
        <v>1.03069305419922</v>
      </c>
      <c r="N5">
        <v>8.52350997924805</v>
      </c>
      <c r="O5">
        <v>7</v>
      </c>
      <c r="P5">
        <v>7</v>
      </c>
      <c r="Q5">
        <v>16</v>
      </c>
      <c r="R5" s="15">
        <v>0.4375</v>
      </c>
      <c r="S5" s="15">
        <f t="shared" si="0"/>
        <v>0.7</v>
      </c>
      <c r="T5">
        <v>3.89550971984863</v>
      </c>
      <c r="U5">
        <v>3.59789943695068</v>
      </c>
      <c r="V5">
        <v>3.4994330406189</v>
      </c>
      <c r="W5" s="11">
        <v>0.0984663963317871</v>
      </c>
      <c r="X5">
        <v>0.396076679229736</v>
      </c>
      <c r="Y5">
        <v>0.396076679229736</v>
      </c>
      <c r="Z5">
        <v>0.7</v>
      </c>
      <c r="AA5">
        <v>0.9</v>
      </c>
      <c r="AB5">
        <v>0.5625</v>
      </c>
      <c r="AC5">
        <v>0.692307692307692</v>
      </c>
      <c r="AD5">
        <v>0.1</v>
      </c>
      <c r="AE5">
        <v>0.2</v>
      </c>
    </row>
    <row r="6" spans="1:31">
      <c r="A6" s="5">
        <v>98</v>
      </c>
      <c r="B6">
        <v>16</v>
      </c>
      <c r="C6">
        <v>4</v>
      </c>
      <c r="D6">
        <v>10</v>
      </c>
      <c r="E6">
        <v>10</v>
      </c>
      <c r="F6">
        <v>10</v>
      </c>
      <c r="G6">
        <v>0</v>
      </c>
      <c r="H6">
        <v>6</v>
      </c>
      <c r="I6">
        <v>4</v>
      </c>
      <c r="J6">
        <v>0.8</v>
      </c>
      <c r="K6" s="4">
        <v>5.76643562316895</v>
      </c>
      <c r="L6" s="9">
        <v>1.12874603271484</v>
      </c>
      <c r="M6">
        <v>0.943637847900391</v>
      </c>
      <c r="N6">
        <v>7.26670265197754</v>
      </c>
      <c r="O6">
        <v>6</v>
      </c>
      <c r="P6">
        <v>6</v>
      </c>
      <c r="Q6">
        <v>15</v>
      </c>
      <c r="R6" s="15">
        <v>0.4</v>
      </c>
      <c r="S6" s="15">
        <f t="shared" si="0"/>
        <v>0.6</v>
      </c>
      <c r="T6">
        <v>3.39654731750488</v>
      </c>
      <c r="U6">
        <v>2.91133403778076</v>
      </c>
      <c r="V6">
        <v>3.00522780418396</v>
      </c>
      <c r="W6" s="11">
        <v>0.0938937664031982</v>
      </c>
      <c r="X6">
        <v>0.391319513320923</v>
      </c>
      <c r="Y6">
        <v>0.391319513320923</v>
      </c>
      <c r="Z6">
        <v>0.6</v>
      </c>
      <c r="AA6">
        <v>0.9</v>
      </c>
      <c r="AB6">
        <v>0.6</v>
      </c>
      <c r="AC6">
        <v>0.72</v>
      </c>
      <c r="AD6">
        <v>0.1</v>
      </c>
      <c r="AE6">
        <v>0.3</v>
      </c>
    </row>
    <row r="7" s="20" customFormat="1" spans="1:31">
      <c r="A7" s="21">
        <v>193</v>
      </c>
      <c r="B7" s="20">
        <v>19</v>
      </c>
      <c r="C7" s="20">
        <v>1</v>
      </c>
      <c r="D7" s="20">
        <v>10</v>
      </c>
      <c r="E7" s="20">
        <v>10</v>
      </c>
      <c r="F7" s="20">
        <v>10</v>
      </c>
      <c r="G7" s="20">
        <v>0</v>
      </c>
      <c r="H7" s="20">
        <v>9</v>
      </c>
      <c r="I7" s="20">
        <v>1</v>
      </c>
      <c r="J7" s="20">
        <v>0.95</v>
      </c>
      <c r="K7" s="22">
        <v>9.36824035644531</v>
      </c>
      <c r="L7" s="22">
        <v>1.13480186462402</v>
      </c>
      <c r="M7" s="20">
        <v>1.03891754150391</v>
      </c>
      <c r="N7" s="20">
        <v>8.18939781188965</v>
      </c>
      <c r="O7" s="20">
        <v>7</v>
      </c>
      <c r="P7" s="20">
        <v>7</v>
      </c>
      <c r="Q7" s="20">
        <v>14</v>
      </c>
      <c r="R7" s="23">
        <v>0.5</v>
      </c>
      <c r="S7" s="23">
        <f t="shared" si="0"/>
        <v>0.7</v>
      </c>
      <c r="T7" s="20">
        <v>3.83145141601562</v>
      </c>
      <c r="U7" s="20">
        <v>3.54616403579712</v>
      </c>
      <c r="V7" s="20">
        <v>3.44925928115845</v>
      </c>
      <c r="W7" s="22">
        <v>0.0969047546386719</v>
      </c>
      <c r="X7" s="20">
        <v>0.382192134857178</v>
      </c>
      <c r="Y7" s="20">
        <v>0.382192134857178</v>
      </c>
      <c r="Z7" s="20">
        <v>0.7</v>
      </c>
      <c r="AA7" s="20">
        <v>0.7</v>
      </c>
      <c r="AB7" s="20">
        <v>0.5</v>
      </c>
      <c r="AC7" s="20">
        <v>0.583333333333333</v>
      </c>
      <c r="AD7" s="20">
        <v>0.3</v>
      </c>
      <c r="AE7" s="20">
        <v>0</v>
      </c>
    </row>
    <row r="8" spans="1:31">
      <c r="A8" s="5">
        <v>195</v>
      </c>
      <c r="B8">
        <v>18</v>
      </c>
      <c r="C8">
        <v>2</v>
      </c>
      <c r="D8">
        <v>10</v>
      </c>
      <c r="E8">
        <v>10</v>
      </c>
      <c r="F8">
        <v>10</v>
      </c>
      <c r="G8">
        <v>0</v>
      </c>
      <c r="H8">
        <v>8</v>
      </c>
      <c r="I8">
        <v>2</v>
      </c>
      <c r="J8">
        <v>0.9</v>
      </c>
      <c r="K8" s="4">
        <v>6.02360534667969</v>
      </c>
      <c r="L8" s="9">
        <v>1.21777153015137</v>
      </c>
      <c r="M8">
        <v>1.0475025177002</v>
      </c>
      <c r="N8">
        <v>5.15594482421875</v>
      </c>
      <c r="O8">
        <v>5</v>
      </c>
      <c r="P8">
        <v>5</v>
      </c>
      <c r="Q8">
        <v>14</v>
      </c>
      <c r="R8" s="15">
        <v>0.3571</v>
      </c>
      <c r="S8" s="15">
        <f t="shared" ref="S8:S37" si="1">O8/E8</f>
        <v>0.5</v>
      </c>
      <c r="T8">
        <v>2.83910751342773</v>
      </c>
      <c r="U8">
        <v>2.61378049850464</v>
      </c>
      <c r="V8">
        <v>2.52981948852539</v>
      </c>
      <c r="W8" s="11">
        <v>0.083961009979248</v>
      </c>
      <c r="X8">
        <v>0.309288024902344</v>
      </c>
      <c r="Y8">
        <v>0.309288024902344</v>
      </c>
      <c r="Z8">
        <v>0.5</v>
      </c>
      <c r="AA8">
        <v>0.9</v>
      </c>
      <c r="AB8">
        <v>0.642857142857143</v>
      </c>
      <c r="AC8">
        <v>0.75</v>
      </c>
      <c r="AD8">
        <v>0.1</v>
      </c>
      <c r="AE8">
        <v>0.4</v>
      </c>
    </row>
    <row r="9" spans="1:31">
      <c r="A9" s="5">
        <v>242</v>
      </c>
      <c r="B9">
        <v>18</v>
      </c>
      <c r="C9">
        <v>2</v>
      </c>
      <c r="D9">
        <v>10</v>
      </c>
      <c r="E9">
        <v>10</v>
      </c>
      <c r="F9">
        <v>10</v>
      </c>
      <c r="G9">
        <v>0</v>
      </c>
      <c r="H9">
        <v>8</v>
      </c>
      <c r="I9">
        <v>2</v>
      </c>
      <c r="J9">
        <v>0.9</v>
      </c>
      <c r="K9" s="4">
        <v>6.32823753356934</v>
      </c>
      <c r="L9" s="9">
        <v>1.22046852111816</v>
      </c>
      <c r="M9">
        <v>1.00446891784668</v>
      </c>
      <c r="N9">
        <v>5.30471992492676</v>
      </c>
      <c r="O9">
        <v>6</v>
      </c>
      <c r="P9">
        <v>6</v>
      </c>
      <c r="Q9">
        <v>14</v>
      </c>
      <c r="R9" s="15">
        <v>0.4286</v>
      </c>
      <c r="S9" s="15">
        <f t="shared" si="1"/>
        <v>0.6</v>
      </c>
      <c r="T9">
        <v>3.06415939331055</v>
      </c>
      <c r="U9">
        <v>2.81667304039001</v>
      </c>
      <c r="V9">
        <v>2.72687673568726</v>
      </c>
      <c r="W9" s="11">
        <v>0.0897963047027588</v>
      </c>
      <c r="X9">
        <v>0.337282657623291</v>
      </c>
      <c r="Y9">
        <v>0.337282657623291</v>
      </c>
      <c r="Z9">
        <v>0.6</v>
      </c>
      <c r="AA9">
        <v>0.8</v>
      </c>
      <c r="AB9">
        <v>0.571428571428571</v>
      </c>
      <c r="AC9">
        <v>0.666666666666667</v>
      </c>
      <c r="AD9">
        <v>0.2</v>
      </c>
      <c r="AE9">
        <v>0.2</v>
      </c>
    </row>
    <row r="10" spans="1:31">
      <c r="A10" s="5">
        <v>216</v>
      </c>
      <c r="B10">
        <v>18</v>
      </c>
      <c r="C10">
        <v>2</v>
      </c>
      <c r="D10">
        <v>10</v>
      </c>
      <c r="E10">
        <v>10</v>
      </c>
      <c r="F10">
        <v>9</v>
      </c>
      <c r="G10">
        <v>1</v>
      </c>
      <c r="H10">
        <v>9</v>
      </c>
      <c r="I10">
        <v>1</v>
      </c>
      <c r="J10">
        <v>0.9</v>
      </c>
      <c r="K10" s="4">
        <v>10.3514099121094</v>
      </c>
      <c r="L10" s="9">
        <v>1.22949409484863</v>
      </c>
      <c r="M10">
        <v>1.07977104187012</v>
      </c>
      <c r="N10">
        <v>8.63826370239258</v>
      </c>
      <c r="O10">
        <v>7</v>
      </c>
      <c r="P10">
        <v>7</v>
      </c>
      <c r="Q10">
        <v>16</v>
      </c>
      <c r="R10" s="15">
        <v>0.4375</v>
      </c>
      <c r="S10" s="15">
        <f t="shared" si="1"/>
        <v>0.7</v>
      </c>
      <c r="T10">
        <v>4.06588554382324</v>
      </c>
      <c r="U10">
        <v>3.74428725242615</v>
      </c>
      <c r="V10">
        <v>3.66696810722351</v>
      </c>
      <c r="W10" s="11">
        <v>0.0773191452026367</v>
      </c>
      <c r="X10">
        <v>0.398917436599731</v>
      </c>
      <c r="Y10">
        <v>0.398917436599731</v>
      </c>
      <c r="Z10">
        <v>0.7</v>
      </c>
      <c r="AA10">
        <v>0.9</v>
      </c>
      <c r="AB10">
        <v>0.5625</v>
      </c>
      <c r="AC10">
        <v>0.692307692307692</v>
      </c>
      <c r="AD10">
        <v>0.1</v>
      </c>
      <c r="AE10">
        <v>0.2</v>
      </c>
    </row>
    <row r="11" spans="1:31">
      <c r="A11" s="5">
        <v>120</v>
      </c>
      <c r="B11">
        <v>18</v>
      </c>
      <c r="C11">
        <v>2</v>
      </c>
      <c r="D11">
        <v>10</v>
      </c>
      <c r="E11">
        <v>10</v>
      </c>
      <c r="F11">
        <v>10</v>
      </c>
      <c r="G11">
        <v>0</v>
      </c>
      <c r="H11">
        <v>8</v>
      </c>
      <c r="I11">
        <v>2</v>
      </c>
      <c r="J11">
        <v>0.9</v>
      </c>
      <c r="K11" s="4">
        <v>6.93556594848633</v>
      </c>
      <c r="L11" s="9">
        <v>1.24688911437988</v>
      </c>
      <c r="M11">
        <v>1.02820205688477</v>
      </c>
      <c r="N11">
        <v>6.01740264892578</v>
      </c>
      <c r="O11">
        <v>8</v>
      </c>
      <c r="P11">
        <v>8</v>
      </c>
      <c r="Q11">
        <v>18</v>
      </c>
      <c r="R11" s="15">
        <v>0.4444</v>
      </c>
      <c r="S11" s="15">
        <f t="shared" si="1"/>
        <v>0.8</v>
      </c>
      <c r="T11">
        <v>3.63002395629883</v>
      </c>
      <c r="U11">
        <v>3.32382535934448</v>
      </c>
      <c r="V11">
        <v>3.24284887313843</v>
      </c>
      <c r="W11" s="11">
        <v>0.0809764862060547</v>
      </c>
      <c r="X11">
        <v>0.3871750831604</v>
      </c>
      <c r="Y11">
        <v>0.3871750831604</v>
      </c>
      <c r="Z11">
        <v>0.8</v>
      </c>
      <c r="AA11">
        <v>1</v>
      </c>
      <c r="AB11">
        <v>0.555555555555556</v>
      </c>
      <c r="AC11">
        <v>0.714285714285714</v>
      </c>
      <c r="AD11">
        <v>0</v>
      </c>
      <c r="AE11">
        <v>0.2</v>
      </c>
    </row>
    <row r="12" spans="1:31">
      <c r="A12" s="5">
        <v>9</v>
      </c>
      <c r="B12">
        <v>17</v>
      </c>
      <c r="C12">
        <v>3</v>
      </c>
      <c r="D12">
        <v>10</v>
      </c>
      <c r="E12">
        <v>10</v>
      </c>
      <c r="F12">
        <v>10</v>
      </c>
      <c r="G12">
        <v>0</v>
      </c>
      <c r="H12">
        <v>7</v>
      </c>
      <c r="I12">
        <v>3</v>
      </c>
      <c r="J12">
        <v>0.85</v>
      </c>
      <c r="K12" s="4">
        <v>6.53900337219238</v>
      </c>
      <c r="L12" s="9">
        <v>1.25845336914062</v>
      </c>
      <c r="M12">
        <v>0.709737777709961</v>
      </c>
      <c r="N12">
        <v>5.7145824432373</v>
      </c>
      <c r="O12">
        <v>5</v>
      </c>
      <c r="P12">
        <v>5</v>
      </c>
      <c r="Q12">
        <v>15</v>
      </c>
      <c r="R12" s="15">
        <v>0.3333</v>
      </c>
      <c r="S12" s="15">
        <f t="shared" si="1"/>
        <v>0.5</v>
      </c>
      <c r="T12">
        <v>3.20004653930664</v>
      </c>
      <c r="U12">
        <v>2.88882875442505</v>
      </c>
      <c r="V12">
        <v>2.80998182296753</v>
      </c>
      <c r="W12" s="11">
        <v>0.0788469314575195</v>
      </c>
      <c r="X12">
        <v>0.390064716339111</v>
      </c>
      <c r="Y12">
        <v>0.390064716339111</v>
      </c>
      <c r="Z12">
        <v>0.5</v>
      </c>
      <c r="AA12">
        <v>1</v>
      </c>
      <c r="AB12">
        <v>0.666666666666667</v>
      </c>
      <c r="AC12">
        <v>0.8</v>
      </c>
      <c r="AD12">
        <v>0</v>
      </c>
      <c r="AE12">
        <v>0.5</v>
      </c>
    </row>
    <row r="13" s="20" customFormat="1" spans="1:31">
      <c r="A13" s="21">
        <v>35</v>
      </c>
      <c r="B13" s="20">
        <v>19</v>
      </c>
      <c r="C13" s="20">
        <v>1</v>
      </c>
      <c r="D13" s="20">
        <v>10</v>
      </c>
      <c r="E13" s="20">
        <v>10</v>
      </c>
      <c r="F13" s="20">
        <v>10</v>
      </c>
      <c r="G13" s="20">
        <v>0</v>
      </c>
      <c r="H13" s="20">
        <v>9</v>
      </c>
      <c r="I13" s="20">
        <v>1</v>
      </c>
      <c r="J13" s="20">
        <v>0.95</v>
      </c>
      <c r="K13" s="22">
        <v>10.0861263275147</v>
      </c>
      <c r="L13" s="22">
        <v>1.25870513916016</v>
      </c>
      <c r="M13" s="20">
        <v>1.19042015075684</v>
      </c>
      <c r="N13" s="20">
        <v>9.12538146972656</v>
      </c>
      <c r="O13" s="20">
        <v>9</v>
      </c>
      <c r="P13" s="20">
        <v>9</v>
      </c>
      <c r="Q13" s="20">
        <v>18</v>
      </c>
      <c r="R13" s="23">
        <v>0.5</v>
      </c>
      <c r="S13" s="23">
        <f t="shared" si="1"/>
        <v>0.9</v>
      </c>
      <c r="T13" s="20">
        <v>3.88026809692383</v>
      </c>
      <c r="U13" s="20">
        <v>3.56421184539795</v>
      </c>
      <c r="V13" s="20">
        <v>3.4779007434845</v>
      </c>
      <c r="W13" s="22">
        <v>0.0863111019134521</v>
      </c>
      <c r="X13" s="20">
        <v>0.402367353439331</v>
      </c>
      <c r="Y13" s="20">
        <v>0.402367353439331</v>
      </c>
      <c r="Z13" s="20">
        <v>0.9</v>
      </c>
      <c r="AA13" s="20">
        <v>0.9</v>
      </c>
      <c r="AB13" s="20">
        <v>0.5</v>
      </c>
      <c r="AC13" s="20">
        <v>0.642857142857143</v>
      </c>
      <c r="AD13" s="20">
        <v>0.1</v>
      </c>
      <c r="AE13" s="20">
        <v>0</v>
      </c>
    </row>
    <row r="14" spans="1:31">
      <c r="A14" s="5">
        <v>64</v>
      </c>
      <c r="B14">
        <v>19</v>
      </c>
      <c r="C14">
        <v>1</v>
      </c>
      <c r="D14">
        <v>10</v>
      </c>
      <c r="E14">
        <v>10</v>
      </c>
      <c r="F14">
        <v>10</v>
      </c>
      <c r="G14">
        <v>0</v>
      </c>
      <c r="H14">
        <v>9</v>
      </c>
      <c r="I14">
        <v>1</v>
      </c>
      <c r="J14">
        <v>0.95</v>
      </c>
      <c r="K14" s="4">
        <v>9.65124130249023</v>
      </c>
      <c r="L14" s="9">
        <v>1.28952598571777</v>
      </c>
      <c r="M14">
        <v>1.15951538085937</v>
      </c>
      <c r="N14">
        <v>7.99066734313965</v>
      </c>
      <c r="O14">
        <v>5</v>
      </c>
      <c r="P14">
        <v>5</v>
      </c>
      <c r="Q14">
        <v>14</v>
      </c>
      <c r="R14" s="15">
        <v>0.3571</v>
      </c>
      <c r="S14" s="15">
        <f t="shared" si="1"/>
        <v>0.5</v>
      </c>
      <c r="T14">
        <v>3.68314933776855</v>
      </c>
      <c r="U14">
        <v>3.42205047607422</v>
      </c>
      <c r="V14">
        <v>3.30166482925415</v>
      </c>
      <c r="W14" s="11">
        <v>0.120385646820068</v>
      </c>
      <c r="X14">
        <v>0.381484508514404</v>
      </c>
      <c r="Y14">
        <v>0.381484508514404</v>
      </c>
      <c r="Z14">
        <v>0.5</v>
      </c>
      <c r="AA14">
        <v>0.9</v>
      </c>
      <c r="AB14">
        <v>0.642857142857143</v>
      </c>
      <c r="AC14">
        <v>0.75</v>
      </c>
      <c r="AD14">
        <v>0.1</v>
      </c>
      <c r="AE14">
        <v>0.4</v>
      </c>
    </row>
    <row r="15" spans="1:31">
      <c r="A15" s="5">
        <v>205</v>
      </c>
      <c r="B15">
        <v>18</v>
      </c>
      <c r="C15">
        <v>2</v>
      </c>
      <c r="D15">
        <v>10</v>
      </c>
      <c r="E15">
        <v>10</v>
      </c>
      <c r="F15">
        <v>10</v>
      </c>
      <c r="G15">
        <v>0</v>
      </c>
      <c r="H15">
        <v>8</v>
      </c>
      <c r="I15">
        <v>2</v>
      </c>
      <c r="J15">
        <v>0.9</v>
      </c>
      <c r="K15" s="4">
        <v>7.59420585632324</v>
      </c>
      <c r="L15" s="9">
        <v>1.31899452209473</v>
      </c>
      <c r="M15">
        <v>1.07002258300781</v>
      </c>
      <c r="N15">
        <v>6.59915542602539</v>
      </c>
      <c r="O15">
        <v>7</v>
      </c>
      <c r="P15">
        <v>7</v>
      </c>
      <c r="Q15">
        <v>16</v>
      </c>
      <c r="R15" s="15">
        <v>0.4375</v>
      </c>
      <c r="S15" s="15">
        <f t="shared" si="1"/>
        <v>0.7</v>
      </c>
      <c r="T15">
        <v>3.75983238220215</v>
      </c>
      <c r="U15">
        <v>3.43183302879333</v>
      </c>
      <c r="V15">
        <v>3.34061288833618</v>
      </c>
      <c r="W15" s="11">
        <v>0.0912201404571533</v>
      </c>
      <c r="X15">
        <v>0.419219493865967</v>
      </c>
      <c r="Y15">
        <v>0.419219493865967</v>
      </c>
      <c r="Z15">
        <v>0.7</v>
      </c>
      <c r="AA15">
        <v>0.9</v>
      </c>
      <c r="AB15">
        <v>0.5625</v>
      </c>
      <c r="AC15">
        <v>0.692307692307692</v>
      </c>
      <c r="AD15">
        <v>0.1</v>
      </c>
      <c r="AE15">
        <v>0.2</v>
      </c>
    </row>
    <row r="16" s="3" customFormat="1" spans="1:31">
      <c r="A16" s="7">
        <v>245</v>
      </c>
      <c r="B16" s="3">
        <v>17</v>
      </c>
      <c r="C16" s="3">
        <v>3</v>
      </c>
      <c r="D16" s="3">
        <v>10</v>
      </c>
      <c r="E16" s="3">
        <v>10</v>
      </c>
      <c r="F16" s="3">
        <v>10</v>
      </c>
      <c r="G16" s="3">
        <v>0</v>
      </c>
      <c r="H16" s="3">
        <v>7</v>
      </c>
      <c r="I16" s="3">
        <v>3</v>
      </c>
      <c r="J16" s="3">
        <v>0.85</v>
      </c>
      <c r="K16" s="11">
        <v>8.33490562438965</v>
      </c>
      <c r="L16" s="11">
        <v>1.40991401672363</v>
      </c>
      <c r="M16" s="3">
        <v>0.874618530273437</v>
      </c>
      <c r="N16" s="3">
        <v>8.10853576660156</v>
      </c>
      <c r="O16" s="3">
        <v>7</v>
      </c>
      <c r="P16" s="3">
        <v>7</v>
      </c>
      <c r="Q16" s="3">
        <v>17</v>
      </c>
      <c r="R16" s="17">
        <v>0.4118</v>
      </c>
      <c r="S16" s="17">
        <f t="shared" si="1"/>
        <v>0.7</v>
      </c>
      <c r="T16" s="3">
        <v>3.7317008972168</v>
      </c>
      <c r="U16" s="3">
        <v>3.30350494384766</v>
      </c>
      <c r="V16" s="3">
        <v>3.27032136917114</v>
      </c>
      <c r="W16" s="11">
        <v>0.0331835746765137</v>
      </c>
      <c r="X16" s="3">
        <v>0.461379528045654</v>
      </c>
      <c r="Y16" s="3">
        <v>0.461379528045654</v>
      </c>
      <c r="Z16" s="3">
        <v>0.7</v>
      </c>
      <c r="AA16" s="3">
        <v>1</v>
      </c>
      <c r="AB16" s="3">
        <v>0.588235294117647</v>
      </c>
      <c r="AC16" s="3">
        <v>0.740740740740741</v>
      </c>
      <c r="AD16" s="3">
        <v>0</v>
      </c>
      <c r="AE16" s="3">
        <v>0.3</v>
      </c>
    </row>
    <row r="17" spans="1:31">
      <c r="A17" s="5">
        <v>66</v>
      </c>
      <c r="B17">
        <v>17</v>
      </c>
      <c r="C17">
        <v>3</v>
      </c>
      <c r="D17">
        <v>10</v>
      </c>
      <c r="E17">
        <v>10</v>
      </c>
      <c r="F17">
        <v>10</v>
      </c>
      <c r="G17">
        <v>0</v>
      </c>
      <c r="H17">
        <v>7</v>
      </c>
      <c r="I17">
        <v>3</v>
      </c>
      <c r="J17">
        <v>0.85</v>
      </c>
      <c r="K17" s="4">
        <v>7.23930549621582</v>
      </c>
      <c r="L17" s="9">
        <v>1.33141899108887</v>
      </c>
      <c r="M17">
        <v>0.733076095581055</v>
      </c>
      <c r="N17">
        <v>6.44536018371582</v>
      </c>
      <c r="O17">
        <v>6</v>
      </c>
      <c r="P17">
        <v>6</v>
      </c>
      <c r="Q17">
        <v>16</v>
      </c>
      <c r="R17" s="15">
        <v>0.375</v>
      </c>
      <c r="S17" s="15">
        <f t="shared" si="1"/>
        <v>0.6</v>
      </c>
      <c r="T17">
        <v>3.76811218261719</v>
      </c>
      <c r="U17">
        <v>3.37094306945801</v>
      </c>
      <c r="V17">
        <v>3.29817509651184</v>
      </c>
      <c r="W17" s="11">
        <v>0.072767972946167</v>
      </c>
      <c r="X17">
        <v>0.469937086105347</v>
      </c>
      <c r="Y17">
        <v>0.469937086105347</v>
      </c>
      <c r="Z17">
        <v>0.6</v>
      </c>
      <c r="AA17">
        <v>1</v>
      </c>
      <c r="AB17">
        <v>0.625</v>
      </c>
      <c r="AC17">
        <v>0.769230769230769</v>
      </c>
      <c r="AD17">
        <v>0</v>
      </c>
      <c r="AE17">
        <v>0.4</v>
      </c>
    </row>
    <row r="18" spans="1:31">
      <c r="A18" s="5">
        <v>123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10.2804927825928</v>
      </c>
      <c r="L18" s="9">
        <v>1.37059211730957</v>
      </c>
      <c r="M18">
        <v>1.26760673522949</v>
      </c>
      <c r="N18">
        <v>8.87008094787598</v>
      </c>
      <c r="O18">
        <v>7</v>
      </c>
      <c r="P18">
        <v>7</v>
      </c>
      <c r="Q18">
        <v>16</v>
      </c>
      <c r="R18" s="15">
        <v>0.4375</v>
      </c>
      <c r="S18" s="15">
        <f t="shared" si="1"/>
        <v>0.7</v>
      </c>
      <c r="T18">
        <v>3.78572463989258</v>
      </c>
      <c r="U18">
        <v>3.51028919219971</v>
      </c>
      <c r="V18">
        <v>3.38089179992676</v>
      </c>
      <c r="W18" s="11">
        <v>0.129397392272949</v>
      </c>
      <c r="X18">
        <v>0.40483283996582</v>
      </c>
      <c r="Y18">
        <v>0.40483283996582</v>
      </c>
      <c r="Z18">
        <v>0.7</v>
      </c>
      <c r="AA18">
        <v>0.9</v>
      </c>
      <c r="AB18">
        <v>0.5625</v>
      </c>
      <c r="AC18">
        <v>0.692307692307692</v>
      </c>
      <c r="AD18">
        <v>0.1</v>
      </c>
      <c r="AE18">
        <v>0.2</v>
      </c>
    </row>
    <row r="19" spans="1:31">
      <c r="A19" s="5">
        <v>154</v>
      </c>
      <c r="B19">
        <v>17</v>
      </c>
      <c r="C19">
        <v>3</v>
      </c>
      <c r="D19">
        <v>10</v>
      </c>
      <c r="E19">
        <v>10</v>
      </c>
      <c r="F19">
        <v>10</v>
      </c>
      <c r="G19">
        <v>0</v>
      </c>
      <c r="H19">
        <v>7</v>
      </c>
      <c r="I19">
        <v>3</v>
      </c>
      <c r="J19">
        <v>0.85</v>
      </c>
      <c r="K19" s="4">
        <v>5.87332725524902</v>
      </c>
      <c r="L19" s="9">
        <v>1.37561798095703</v>
      </c>
      <c r="M19">
        <v>0.910228729248047</v>
      </c>
      <c r="N19">
        <v>4.87399864196777</v>
      </c>
      <c r="O19">
        <v>4</v>
      </c>
      <c r="P19">
        <v>4</v>
      </c>
      <c r="Q19">
        <v>12</v>
      </c>
      <c r="R19" s="15">
        <v>0.3333</v>
      </c>
      <c r="S19" s="15">
        <f t="shared" si="1"/>
        <v>0.4</v>
      </c>
      <c r="T19">
        <v>3.29062271118164</v>
      </c>
      <c r="U19">
        <v>3.00068616867065</v>
      </c>
      <c r="V19">
        <v>2.92394018173218</v>
      </c>
      <c r="W19" s="11">
        <v>0.0767459869384766</v>
      </c>
      <c r="X19">
        <v>0.366682529449463</v>
      </c>
      <c r="Y19">
        <v>0.366682529449463</v>
      </c>
      <c r="Z19">
        <v>0.4</v>
      </c>
      <c r="AA19">
        <v>0.8</v>
      </c>
      <c r="AB19">
        <v>0.666666666666667</v>
      </c>
      <c r="AC19">
        <v>0.727272727272727</v>
      </c>
      <c r="AD19">
        <v>0.2</v>
      </c>
      <c r="AE19">
        <v>0.4</v>
      </c>
    </row>
    <row r="20" spans="1:31">
      <c r="A20" s="5">
        <v>140</v>
      </c>
      <c r="B20">
        <v>17</v>
      </c>
      <c r="C20">
        <v>3</v>
      </c>
      <c r="D20">
        <v>10</v>
      </c>
      <c r="E20">
        <v>10</v>
      </c>
      <c r="F20">
        <v>10</v>
      </c>
      <c r="G20">
        <v>0</v>
      </c>
      <c r="H20">
        <v>7</v>
      </c>
      <c r="I20">
        <v>3</v>
      </c>
      <c r="J20">
        <v>0.85</v>
      </c>
      <c r="K20" s="4">
        <v>5.35234260559082</v>
      </c>
      <c r="L20" s="9">
        <v>1.4019889831543</v>
      </c>
      <c r="M20">
        <v>1.0721549987793</v>
      </c>
      <c r="N20">
        <v>4.54391288757324</v>
      </c>
      <c r="O20">
        <v>4</v>
      </c>
      <c r="P20">
        <v>4</v>
      </c>
      <c r="Q20">
        <v>11</v>
      </c>
      <c r="R20" s="15">
        <v>0.3636</v>
      </c>
      <c r="S20" s="15">
        <f t="shared" si="1"/>
        <v>0.4</v>
      </c>
      <c r="T20">
        <v>2.64756774902344</v>
      </c>
      <c r="U20">
        <v>2.4152467250824</v>
      </c>
      <c r="V20">
        <v>2.34590625762939</v>
      </c>
      <c r="W20" s="11">
        <v>0.0693404674530029</v>
      </c>
      <c r="X20">
        <v>0.301661491394043</v>
      </c>
      <c r="Y20">
        <v>0.301661491394043</v>
      </c>
      <c r="Z20">
        <v>0.4</v>
      </c>
      <c r="AA20">
        <v>0.7</v>
      </c>
      <c r="AB20">
        <v>0.636363636363636</v>
      </c>
      <c r="AC20">
        <v>0.666666666666667</v>
      </c>
      <c r="AD20">
        <v>0.3</v>
      </c>
      <c r="AE20">
        <v>0.3</v>
      </c>
    </row>
    <row r="21" s="3" customFormat="1" spans="1:31">
      <c r="A21" s="7">
        <v>245</v>
      </c>
      <c r="B21" s="3">
        <v>17</v>
      </c>
      <c r="C21" s="3">
        <v>3</v>
      </c>
      <c r="D21" s="3">
        <v>10</v>
      </c>
      <c r="E21" s="3">
        <v>10</v>
      </c>
      <c r="F21" s="3">
        <v>10</v>
      </c>
      <c r="G21" s="3">
        <v>0</v>
      </c>
      <c r="H21" s="3">
        <v>7</v>
      </c>
      <c r="I21" s="3">
        <v>3</v>
      </c>
      <c r="J21" s="3">
        <v>0.85</v>
      </c>
      <c r="K21" s="11">
        <v>8.33490562438965</v>
      </c>
      <c r="L21" s="11">
        <v>1.40991401672363</v>
      </c>
      <c r="M21" s="3">
        <v>0.874618530273437</v>
      </c>
      <c r="N21" s="3">
        <v>8.10853576660156</v>
      </c>
      <c r="O21" s="3">
        <v>7</v>
      </c>
      <c r="P21" s="3">
        <v>7</v>
      </c>
      <c r="Q21" s="3">
        <v>17</v>
      </c>
      <c r="R21" s="17">
        <v>0.4118</v>
      </c>
      <c r="S21" s="17">
        <f t="shared" si="1"/>
        <v>0.7</v>
      </c>
      <c r="T21" s="3">
        <v>3.7317008972168</v>
      </c>
      <c r="U21" s="3">
        <v>3.30350494384766</v>
      </c>
      <c r="V21" s="3">
        <v>3.27032136917114</v>
      </c>
      <c r="W21" s="11">
        <v>0.0331835746765137</v>
      </c>
      <c r="X21" s="3">
        <v>0.461379528045654</v>
      </c>
      <c r="Y21" s="3">
        <v>0.461379528045654</v>
      </c>
      <c r="Z21" s="3">
        <v>0.7</v>
      </c>
      <c r="AA21" s="3">
        <v>1</v>
      </c>
      <c r="AB21" s="3">
        <v>0.588235294117647</v>
      </c>
      <c r="AC21" s="3">
        <v>0.740740740740741</v>
      </c>
      <c r="AD21" s="3">
        <v>0</v>
      </c>
      <c r="AE21" s="3">
        <v>0.3</v>
      </c>
    </row>
    <row r="22" spans="1:31">
      <c r="A22" s="5">
        <v>168</v>
      </c>
      <c r="B22">
        <v>18</v>
      </c>
      <c r="C22">
        <v>2</v>
      </c>
      <c r="D22">
        <v>10</v>
      </c>
      <c r="E22">
        <v>10</v>
      </c>
      <c r="F22">
        <v>10</v>
      </c>
      <c r="G22">
        <v>0</v>
      </c>
      <c r="H22">
        <v>8</v>
      </c>
      <c r="I22">
        <v>2</v>
      </c>
      <c r="J22">
        <v>0.9</v>
      </c>
      <c r="K22" s="4">
        <v>6.87069702148437</v>
      </c>
      <c r="L22" s="9">
        <v>1.41816520690918</v>
      </c>
      <c r="M22">
        <v>1.21541595458984</v>
      </c>
      <c r="N22">
        <v>5.80192565917969</v>
      </c>
      <c r="O22">
        <v>7</v>
      </c>
      <c r="P22">
        <v>7</v>
      </c>
      <c r="Q22">
        <v>16</v>
      </c>
      <c r="R22" s="15">
        <v>0.4375</v>
      </c>
      <c r="S22" s="15">
        <f t="shared" si="1"/>
        <v>0.7</v>
      </c>
      <c r="T22">
        <v>3.46154975891113</v>
      </c>
      <c r="U22">
        <v>3.16635799407959</v>
      </c>
      <c r="V22">
        <v>3.07130002975464</v>
      </c>
      <c r="W22" s="11">
        <v>0.0950579643249512</v>
      </c>
      <c r="X22">
        <v>0.390249729156494</v>
      </c>
      <c r="Y22">
        <v>0.390249729156494</v>
      </c>
      <c r="Z22">
        <v>0.7</v>
      </c>
      <c r="AA22">
        <v>0.9</v>
      </c>
      <c r="AB22">
        <v>0.5625</v>
      </c>
      <c r="AC22">
        <v>0.692307692307692</v>
      </c>
      <c r="AD22">
        <v>0.1</v>
      </c>
      <c r="AE22">
        <v>0.2</v>
      </c>
    </row>
    <row r="23" spans="1:31">
      <c r="A23" s="5">
        <v>148</v>
      </c>
      <c r="B23">
        <v>16</v>
      </c>
      <c r="C23">
        <v>4</v>
      </c>
      <c r="D23">
        <v>10</v>
      </c>
      <c r="E23">
        <v>10</v>
      </c>
      <c r="F23">
        <v>10</v>
      </c>
      <c r="G23">
        <v>0</v>
      </c>
      <c r="H23">
        <v>6</v>
      </c>
      <c r="I23">
        <v>4</v>
      </c>
      <c r="J23">
        <v>0.8</v>
      </c>
      <c r="K23" s="4">
        <v>5.98124694824219</v>
      </c>
      <c r="L23" s="9">
        <v>1.4102840423584</v>
      </c>
      <c r="M23">
        <v>0.666097640991211</v>
      </c>
      <c r="N23">
        <v>5.7578067779541</v>
      </c>
      <c r="O23">
        <v>5</v>
      </c>
      <c r="P23">
        <v>5</v>
      </c>
      <c r="Q23">
        <v>14</v>
      </c>
      <c r="R23" s="15">
        <v>0.3571</v>
      </c>
      <c r="S23" s="15">
        <f t="shared" si="1"/>
        <v>0.5</v>
      </c>
      <c r="T23">
        <v>3.24358749389648</v>
      </c>
      <c r="U23">
        <v>2.86260199546814</v>
      </c>
      <c r="V23">
        <v>2.83324432373047</v>
      </c>
      <c r="W23" s="11">
        <v>0.0293576717376709</v>
      </c>
      <c r="X23">
        <v>0.410343170166016</v>
      </c>
      <c r="Y23">
        <v>0.410343170166016</v>
      </c>
      <c r="Z23">
        <v>0.5</v>
      </c>
      <c r="AA23">
        <v>0.9</v>
      </c>
      <c r="AB23">
        <v>0.642857142857143</v>
      </c>
      <c r="AC23">
        <v>0.75</v>
      </c>
      <c r="AD23">
        <v>0.1</v>
      </c>
      <c r="AE23">
        <v>0.4</v>
      </c>
    </row>
    <row r="24" spans="1:31">
      <c r="A24" s="5">
        <v>145</v>
      </c>
      <c r="B24">
        <v>18</v>
      </c>
      <c r="C24">
        <v>2</v>
      </c>
      <c r="D24">
        <v>10</v>
      </c>
      <c r="E24">
        <v>10</v>
      </c>
      <c r="F24">
        <v>9</v>
      </c>
      <c r="G24">
        <v>1</v>
      </c>
      <c r="H24">
        <v>9</v>
      </c>
      <c r="I24">
        <v>1</v>
      </c>
      <c r="J24">
        <v>0.9</v>
      </c>
      <c r="K24" s="4">
        <v>10.6385040283203</v>
      </c>
      <c r="L24" s="9">
        <v>1.46340179443359</v>
      </c>
      <c r="M24">
        <v>1.31208801269531</v>
      </c>
      <c r="N24">
        <v>8.68145370483398</v>
      </c>
      <c r="O24">
        <v>5</v>
      </c>
      <c r="P24">
        <v>5</v>
      </c>
      <c r="Q24">
        <v>13</v>
      </c>
      <c r="R24" s="15">
        <v>0.3846</v>
      </c>
      <c r="S24" s="15">
        <f t="shared" si="1"/>
        <v>0.5</v>
      </c>
      <c r="T24">
        <v>3.67697906494141</v>
      </c>
      <c r="U24">
        <v>3.40024971961975</v>
      </c>
      <c r="V24">
        <v>3.30141448974609</v>
      </c>
      <c r="W24" s="11">
        <v>0.0988352298736572</v>
      </c>
      <c r="X24">
        <v>0.375564575195312</v>
      </c>
      <c r="Y24">
        <v>0.375564575195312</v>
      </c>
      <c r="Z24">
        <v>0.5</v>
      </c>
      <c r="AA24">
        <v>0.8</v>
      </c>
      <c r="AB24">
        <v>0.615384615384615</v>
      </c>
      <c r="AC24">
        <v>0.695652173913043</v>
      </c>
      <c r="AD24">
        <v>0.2</v>
      </c>
      <c r="AE24">
        <v>0.3</v>
      </c>
    </row>
    <row r="25" spans="1:31">
      <c r="A25" s="5">
        <v>248</v>
      </c>
      <c r="B25">
        <v>19</v>
      </c>
      <c r="C25">
        <v>1</v>
      </c>
      <c r="D25">
        <v>10</v>
      </c>
      <c r="E25">
        <v>10</v>
      </c>
      <c r="F25">
        <v>10</v>
      </c>
      <c r="G25">
        <v>0</v>
      </c>
      <c r="H25">
        <v>9</v>
      </c>
      <c r="I25">
        <v>1</v>
      </c>
      <c r="J25">
        <v>0.95</v>
      </c>
      <c r="K25" s="4">
        <v>9.82092666625977</v>
      </c>
      <c r="L25" s="9">
        <v>1.48200607299805</v>
      </c>
      <c r="M25">
        <v>1.40103530883789</v>
      </c>
      <c r="N25">
        <v>8.45578384399414</v>
      </c>
      <c r="O25">
        <v>8</v>
      </c>
      <c r="P25">
        <v>8</v>
      </c>
      <c r="Q25">
        <v>18</v>
      </c>
      <c r="R25" s="15">
        <v>0.4444</v>
      </c>
      <c r="S25" s="15">
        <f t="shared" si="1"/>
        <v>0.8</v>
      </c>
      <c r="T25">
        <v>4.06353569030762</v>
      </c>
      <c r="U25">
        <v>3.75528621673584</v>
      </c>
      <c r="V25">
        <v>3.65086984634399</v>
      </c>
      <c r="W25" s="11">
        <v>0.104416370391846</v>
      </c>
      <c r="X25">
        <v>0.412665843963623</v>
      </c>
      <c r="Y25">
        <v>0.412665843963623</v>
      </c>
      <c r="Z25">
        <v>0.8</v>
      </c>
      <c r="AA25">
        <v>1</v>
      </c>
      <c r="AB25">
        <v>0.555555555555556</v>
      </c>
      <c r="AC25">
        <v>0.714285714285714</v>
      </c>
      <c r="AD25">
        <v>0</v>
      </c>
      <c r="AE25">
        <v>0.2</v>
      </c>
    </row>
    <row r="26" spans="1:31">
      <c r="A26" s="5">
        <v>115</v>
      </c>
      <c r="B26">
        <v>16</v>
      </c>
      <c r="C26">
        <v>4</v>
      </c>
      <c r="D26">
        <v>10</v>
      </c>
      <c r="E26">
        <v>10</v>
      </c>
      <c r="F26">
        <v>10</v>
      </c>
      <c r="G26">
        <v>0</v>
      </c>
      <c r="H26">
        <v>6</v>
      </c>
      <c r="I26">
        <v>4</v>
      </c>
      <c r="J26">
        <v>0.8</v>
      </c>
      <c r="K26" s="4">
        <v>6.71426963806152</v>
      </c>
      <c r="L26" s="9">
        <v>1.49112319946289</v>
      </c>
      <c r="M26">
        <v>0.618156433105469</v>
      </c>
      <c r="N26">
        <v>6.52282333374023</v>
      </c>
      <c r="O26">
        <v>6</v>
      </c>
      <c r="P26">
        <v>6</v>
      </c>
      <c r="Q26">
        <v>16</v>
      </c>
      <c r="R26" s="15">
        <v>0.375</v>
      </c>
      <c r="S26" s="15">
        <f t="shared" si="1"/>
        <v>0.6</v>
      </c>
      <c r="T26">
        <v>2.93527793884277</v>
      </c>
      <c r="U26">
        <v>2.57135272026062</v>
      </c>
      <c r="V26">
        <v>2.54566478729248</v>
      </c>
      <c r="W26" s="11">
        <v>0.0256879329681396</v>
      </c>
      <c r="X26">
        <v>0.389613151550293</v>
      </c>
      <c r="Y26">
        <v>0.389613151550293</v>
      </c>
      <c r="Z26">
        <v>0.6</v>
      </c>
      <c r="AA26">
        <v>1</v>
      </c>
      <c r="AB26">
        <v>0.625</v>
      </c>
      <c r="AC26">
        <v>0.769230769230769</v>
      </c>
      <c r="AD26">
        <v>0</v>
      </c>
      <c r="AE26">
        <v>0.4</v>
      </c>
    </row>
    <row r="27" s="20" customFormat="1" spans="1:31">
      <c r="A27" s="21">
        <v>70</v>
      </c>
      <c r="B27" s="20">
        <v>17</v>
      </c>
      <c r="C27" s="20">
        <v>3</v>
      </c>
      <c r="D27" s="20">
        <v>10</v>
      </c>
      <c r="E27" s="20">
        <v>10</v>
      </c>
      <c r="F27" s="20">
        <v>10</v>
      </c>
      <c r="G27" s="20">
        <v>0</v>
      </c>
      <c r="H27" s="20">
        <v>7</v>
      </c>
      <c r="I27" s="20">
        <v>3</v>
      </c>
      <c r="J27" s="20">
        <v>0.85</v>
      </c>
      <c r="K27" s="22">
        <v>6.20821762084961</v>
      </c>
      <c r="L27" s="22">
        <v>1.50602722167969</v>
      </c>
      <c r="M27" s="20">
        <v>1.01017951965332</v>
      </c>
      <c r="N27" s="20">
        <v>5.0645694732666</v>
      </c>
      <c r="O27" s="20">
        <v>4</v>
      </c>
      <c r="P27" s="20">
        <v>4</v>
      </c>
      <c r="Q27" s="20">
        <v>12</v>
      </c>
      <c r="R27" s="23">
        <v>0.3333</v>
      </c>
      <c r="S27" s="23">
        <f t="shared" si="1"/>
        <v>0.4</v>
      </c>
      <c r="T27" s="20">
        <v>3.08554649353027</v>
      </c>
      <c r="U27" s="20">
        <v>2.82622003555298</v>
      </c>
      <c r="V27" s="20">
        <v>2.7313539981842</v>
      </c>
      <c r="W27" s="22">
        <v>0.0948660373687744</v>
      </c>
      <c r="X27" s="20">
        <v>0.354192495346069</v>
      </c>
      <c r="Y27" s="20">
        <v>0.354192495346069</v>
      </c>
      <c r="Z27" s="20">
        <v>0.4</v>
      </c>
      <c r="AA27" s="20">
        <v>0.8</v>
      </c>
      <c r="AB27" s="20">
        <v>0.666666666666667</v>
      </c>
      <c r="AC27" s="20">
        <v>0.727272727272727</v>
      </c>
      <c r="AD27" s="20">
        <v>0.2</v>
      </c>
      <c r="AE27" s="20">
        <v>0.4</v>
      </c>
    </row>
    <row r="28" spans="1:31">
      <c r="A28" s="5">
        <v>88</v>
      </c>
      <c r="B28">
        <v>16</v>
      </c>
      <c r="C28">
        <v>4</v>
      </c>
      <c r="D28">
        <v>10</v>
      </c>
      <c r="E28">
        <v>10</v>
      </c>
      <c r="F28">
        <v>9</v>
      </c>
      <c r="G28">
        <v>1</v>
      </c>
      <c r="H28">
        <v>7</v>
      </c>
      <c r="I28">
        <v>3</v>
      </c>
      <c r="J28">
        <v>0.8</v>
      </c>
      <c r="K28" s="4">
        <v>6.7324047088623</v>
      </c>
      <c r="L28" s="9">
        <v>1.61456680297852</v>
      </c>
      <c r="M28">
        <v>1.08119773864746</v>
      </c>
      <c r="N28">
        <v>5.53327941894531</v>
      </c>
      <c r="O28">
        <v>5</v>
      </c>
      <c r="P28">
        <v>5</v>
      </c>
      <c r="Q28">
        <v>13</v>
      </c>
      <c r="R28" s="15">
        <v>0.3846</v>
      </c>
      <c r="S28" s="15">
        <f t="shared" si="1"/>
        <v>0.5</v>
      </c>
      <c r="T28">
        <v>3.23104858398437</v>
      </c>
      <c r="U28">
        <v>2.92253375053406</v>
      </c>
      <c r="V28">
        <v>2.8886866569519</v>
      </c>
      <c r="W28" s="11">
        <v>0.0338470935821533</v>
      </c>
      <c r="X28">
        <v>0.342361927032471</v>
      </c>
      <c r="Y28">
        <v>0.342361927032471</v>
      </c>
      <c r="Z28">
        <v>0.5</v>
      </c>
      <c r="AA28">
        <v>0.8</v>
      </c>
      <c r="AB28">
        <v>0.615384615384615</v>
      </c>
      <c r="AC28">
        <v>0.695652173913043</v>
      </c>
      <c r="AD28">
        <v>0.2</v>
      </c>
      <c r="AE28">
        <v>0.3</v>
      </c>
    </row>
    <row r="29" spans="1:31">
      <c r="A29" s="5">
        <v>96</v>
      </c>
      <c r="B29">
        <v>17</v>
      </c>
      <c r="C29">
        <v>3</v>
      </c>
      <c r="D29">
        <v>10</v>
      </c>
      <c r="E29">
        <v>10</v>
      </c>
      <c r="F29">
        <v>10</v>
      </c>
      <c r="G29">
        <v>0</v>
      </c>
      <c r="H29">
        <v>7</v>
      </c>
      <c r="I29">
        <v>3</v>
      </c>
      <c r="J29">
        <v>0.85</v>
      </c>
      <c r="K29" s="4">
        <v>5.74261093139648</v>
      </c>
      <c r="L29" s="9">
        <v>1.61087608337402</v>
      </c>
      <c r="M29">
        <v>1.20277786254883</v>
      </c>
      <c r="N29">
        <v>4.54215049743652</v>
      </c>
      <c r="O29">
        <v>6</v>
      </c>
      <c r="P29">
        <v>6</v>
      </c>
      <c r="Q29">
        <v>16</v>
      </c>
      <c r="R29" s="15">
        <v>0.375</v>
      </c>
      <c r="S29" s="15">
        <f t="shared" si="1"/>
        <v>0.6</v>
      </c>
      <c r="T29">
        <v>3.05898284912109</v>
      </c>
      <c r="U29">
        <v>2.798011302948</v>
      </c>
      <c r="V29">
        <v>2.70229864120483</v>
      </c>
      <c r="W29" s="11">
        <v>0.0957126617431641</v>
      </c>
      <c r="X29">
        <v>0.35668420791626</v>
      </c>
      <c r="Y29">
        <v>0.35668420791626</v>
      </c>
      <c r="Z29">
        <v>0.6</v>
      </c>
      <c r="AA29">
        <v>1</v>
      </c>
      <c r="AB29">
        <v>0.625</v>
      </c>
      <c r="AC29">
        <v>0.769230769230769</v>
      </c>
      <c r="AD29">
        <v>0</v>
      </c>
      <c r="AE29">
        <v>0.4</v>
      </c>
    </row>
    <row r="30" s="20" customFormat="1" spans="1:31">
      <c r="A30" s="21">
        <v>147</v>
      </c>
      <c r="B30" s="20">
        <v>18</v>
      </c>
      <c r="C30" s="20">
        <v>2</v>
      </c>
      <c r="D30" s="20">
        <v>10</v>
      </c>
      <c r="E30" s="20">
        <v>10</v>
      </c>
      <c r="F30" s="20">
        <v>10</v>
      </c>
      <c r="G30" s="20">
        <v>0</v>
      </c>
      <c r="H30" s="20">
        <v>8</v>
      </c>
      <c r="I30" s="20">
        <v>2</v>
      </c>
      <c r="J30" s="20">
        <v>0.9</v>
      </c>
      <c r="K30" s="22">
        <v>6.612060546875</v>
      </c>
      <c r="L30" s="22">
        <v>1.60484886169434</v>
      </c>
      <c r="M30" s="20">
        <v>1.57463836669922</v>
      </c>
      <c r="N30" s="20">
        <v>6.10797309875488</v>
      </c>
      <c r="O30" s="20">
        <v>8</v>
      </c>
      <c r="P30" s="20">
        <v>8</v>
      </c>
      <c r="Q30" s="20">
        <v>17</v>
      </c>
      <c r="R30" s="23">
        <v>0.4706</v>
      </c>
      <c r="S30" s="23">
        <f t="shared" si="1"/>
        <v>0.8</v>
      </c>
      <c r="T30" s="20">
        <v>3.09134292602539</v>
      </c>
      <c r="U30" s="20">
        <v>2.82251119613647</v>
      </c>
      <c r="V30" s="20">
        <v>2.7755024433136</v>
      </c>
      <c r="W30" s="22">
        <v>0.047008752822876</v>
      </c>
      <c r="X30" s="20">
        <v>0.315840482711792</v>
      </c>
      <c r="Y30" s="20">
        <v>0.315840482711792</v>
      </c>
      <c r="Z30" s="20">
        <v>0.8</v>
      </c>
      <c r="AA30" s="20">
        <v>0.9</v>
      </c>
      <c r="AB30" s="20">
        <v>0.529411764705882</v>
      </c>
      <c r="AC30" s="20">
        <v>0.666666666666667</v>
      </c>
      <c r="AD30" s="20">
        <v>0.1</v>
      </c>
      <c r="AE30" s="20">
        <v>0.1</v>
      </c>
    </row>
    <row r="31" spans="1:31">
      <c r="A31" s="5">
        <v>206</v>
      </c>
      <c r="B31">
        <v>17</v>
      </c>
      <c r="C31">
        <v>3</v>
      </c>
      <c r="D31">
        <v>10</v>
      </c>
      <c r="E31">
        <v>10</v>
      </c>
      <c r="F31">
        <v>10</v>
      </c>
      <c r="G31">
        <v>0</v>
      </c>
      <c r="H31">
        <v>7</v>
      </c>
      <c r="I31">
        <v>3</v>
      </c>
      <c r="J31">
        <v>0.85</v>
      </c>
      <c r="K31" s="4">
        <v>6.37397003173828</v>
      </c>
      <c r="L31" s="9">
        <v>1.73198318481445</v>
      </c>
      <c r="M31">
        <v>1.36330223083496</v>
      </c>
      <c r="N31">
        <v>5.40246200561523</v>
      </c>
      <c r="O31">
        <v>5</v>
      </c>
      <c r="P31">
        <v>5</v>
      </c>
      <c r="Q31">
        <v>14</v>
      </c>
      <c r="R31" s="15">
        <v>0.3571</v>
      </c>
      <c r="S31" s="15">
        <f t="shared" si="1"/>
        <v>0.5</v>
      </c>
      <c r="T31">
        <v>3.02554321289062</v>
      </c>
      <c r="U31">
        <v>2.78245902061462</v>
      </c>
      <c r="V31">
        <v>2.70634937286377</v>
      </c>
      <c r="W31" s="11">
        <v>0.0761096477508545</v>
      </c>
      <c r="X31">
        <v>0.319193840026856</v>
      </c>
      <c r="Y31">
        <v>0.319193840026856</v>
      </c>
      <c r="Z31">
        <v>0.5</v>
      </c>
      <c r="AA31">
        <v>0.9</v>
      </c>
      <c r="AB31">
        <v>0.642857142857143</v>
      </c>
      <c r="AC31">
        <v>0.75</v>
      </c>
      <c r="AD31">
        <v>0.1</v>
      </c>
      <c r="AE31">
        <v>0.4</v>
      </c>
    </row>
    <row r="32" s="20" customFormat="1" spans="1:31">
      <c r="A32" s="21">
        <v>28</v>
      </c>
      <c r="B32" s="20">
        <v>17</v>
      </c>
      <c r="C32" s="20">
        <v>3</v>
      </c>
      <c r="D32" s="20">
        <v>10</v>
      </c>
      <c r="E32" s="20">
        <v>10</v>
      </c>
      <c r="F32" s="20">
        <v>9</v>
      </c>
      <c r="G32" s="20">
        <v>1</v>
      </c>
      <c r="H32" s="20">
        <v>8</v>
      </c>
      <c r="I32" s="20">
        <v>2</v>
      </c>
      <c r="J32" s="20">
        <v>0.85</v>
      </c>
      <c r="K32" s="22">
        <v>7.65665245056152</v>
      </c>
      <c r="L32" s="22">
        <v>1.70526885986328</v>
      </c>
      <c r="M32" s="20">
        <v>1.47204208374023</v>
      </c>
      <c r="N32" s="20">
        <v>6.27309989929199</v>
      </c>
      <c r="O32" s="20">
        <v>4</v>
      </c>
      <c r="P32" s="20">
        <v>4</v>
      </c>
      <c r="Q32" s="20">
        <v>11</v>
      </c>
      <c r="R32" s="23">
        <v>0.3636</v>
      </c>
      <c r="S32" s="23">
        <f t="shared" si="1"/>
        <v>0.4</v>
      </c>
      <c r="T32" s="20">
        <v>2.46031761169434</v>
      </c>
      <c r="U32" s="20">
        <v>2.26619172096252</v>
      </c>
      <c r="V32" s="20">
        <v>2.19670438766479</v>
      </c>
      <c r="W32" s="22">
        <v>0.0694873332977295</v>
      </c>
      <c r="X32" s="20">
        <v>0.263613224029541</v>
      </c>
      <c r="Y32" s="20">
        <v>0.263613224029541</v>
      </c>
      <c r="Z32" s="20">
        <v>0.4</v>
      </c>
      <c r="AA32" s="20">
        <v>0.7</v>
      </c>
      <c r="AB32" s="20">
        <v>0.636363636363636</v>
      </c>
      <c r="AC32" s="20">
        <v>0.666666666666667</v>
      </c>
      <c r="AD32" s="20">
        <v>0.3</v>
      </c>
      <c r="AE32" s="20">
        <v>0.3</v>
      </c>
    </row>
    <row r="33" spans="1:31">
      <c r="A33" s="5">
        <v>44</v>
      </c>
      <c r="B33">
        <v>18</v>
      </c>
      <c r="C33">
        <v>2</v>
      </c>
      <c r="D33">
        <v>10</v>
      </c>
      <c r="E33">
        <v>10</v>
      </c>
      <c r="F33">
        <v>10</v>
      </c>
      <c r="G33">
        <v>0</v>
      </c>
      <c r="H33">
        <v>8</v>
      </c>
      <c r="I33">
        <v>2</v>
      </c>
      <c r="J33">
        <v>0.9</v>
      </c>
      <c r="K33" s="4">
        <v>7.05508804321289</v>
      </c>
      <c r="L33" s="9">
        <v>1.89373970031738</v>
      </c>
      <c r="M33">
        <v>1.69791793823242</v>
      </c>
      <c r="N33">
        <v>5.47259330749512</v>
      </c>
      <c r="O33">
        <v>6</v>
      </c>
      <c r="P33">
        <v>6</v>
      </c>
      <c r="Q33">
        <v>16</v>
      </c>
      <c r="R33" s="15">
        <v>0.375</v>
      </c>
      <c r="S33" s="15">
        <f t="shared" si="1"/>
        <v>0.6</v>
      </c>
      <c r="T33">
        <v>3.63743019104004</v>
      </c>
      <c r="U33">
        <v>3.36262583732605</v>
      </c>
      <c r="V33">
        <v>3.23361253738403</v>
      </c>
      <c r="W33" s="11">
        <v>0.129013299942017</v>
      </c>
      <c r="X33">
        <v>0.403817653656006</v>
      </c>
      <c r="Y33">
        <v>0.403817653656006</v>
      </c>
      <c r="Z33">
        <v>0.6</v>
      </c>
      <c r="AA33">
        <v>1</v>
      </c>
      <c r="AB33">
        <v>0.625</v>
      </c>
      <c r="AC33">
        <v>0.769230769230769</v>
      </c>
      <c r="AD33">
        <v>0</v>
      </c>
      <c r="AE33">
        <v>0.4</v>
      </c>
    </row>
    <row r="34" s="4" customFormat="1" spans="11:31">
      <c r="K34" s="12" t="s">
        <v>29</v>
      </c>
      <c r="L34" s="9">
        <f>AVERAGE(L2:L33)</f>
        <v>1.35831588506699</v>
      </c>
      <c r="W34" s="11">
        <f t="shared" ref="W34:AE34" si="2">AVERAGE(W2:W33)</f>
        <v>0.0831436142325401</v>
      </c>
      <c r="Z34" s="4">
        <f t="shared" si="2"/>
        <v>0.634375</v>
      </c>
      <c r="AA34" s="4">
        <f t="shared" si="2"/>
        <v>0.89375</v>
      </c>
      <c r="AB34" s="4">
        <f t="shared" si="2"/>
        <v>0.589870222200185</v>
      </c>
      <c r="AC34" s="4">
        <f t="shared" si="2"/>
        <v>0.70736852569733</v>
      </c>
      <c r="AD34" s="4">
        <f t="shared" si="2"/>
        <v>0.10625</v>
      </c>
      <c r="AE34" s="4">
        <f t="shared" si="2"/>
        <v>0.259375</v>
      </c>
    </row>
    <row r="35" s="4" customFormat="1" spans="11:31">
      <c r="K35" s="13" t="s">
        <v>30</v>
      </c>
      <c r="L35" s="9">
        <f>MAX(L2:L33)</f>
        <v>1.89373970031738</v>
      </c>
      <c r="W35" s="11">
        <f t="shared" ref="W35:AE35" si="3">MAX(W2:W33)</f>
        <v>0.151520252227783</v>
      </c>
      <c r="Z35" s="4">
        <f t="shared" si="3"/>
        <v>1</v>
      </c>
      <c r="AA35" s="4">
        <f t="shared" si="3"/>
        <v>1</v>
      </c>
      <c r="AB35" s="4">
        <f t="shared" si="3"/>
        <v>0.666666666666667</v>
      </c>
      <c r="AC35" s="4">
        <f t="shared" si="3"/>
        <v>0.8</v>
      </c>
      <c r="AD35" s="4">
        <f t="shared" si="3"/>
        <v>0.3</v>
      </c>
      <c r="AE35" s="4">
        <f t="shared" si="3"/>
        <v>0.5</v>
      </c>
    </row>
    <row r="36" s="4" customFormat="1" spans="12:31">
      <c r="L36" s="9">
        <f>MIN(L2:L33)</f>
        <v>0.883398056030273</v>
      </c>
      <c r="W36" s="11">
        <f t="shared" ref="W36:AE36" si="4">MIN(W2:W33)</f>
        <v>0.0256879329681396</v>
      </c>
      <c r="Z36" s="4">
        <f t="shared" si="4"/>
        <v>0.4</v>
      </c>
      <c r="AA36" s="4">
        <f t="shared" si="4"/>
        <v>0.7</v>
      </c>
      <c r="AB36" s="4">
        <f t="shared" si="4"/>
        <v>0.444444444444444</v>
      </c>
      <c r="AC36" s="4">
        <f t="shared" si="4"/>
        <v>0.571428571428571</v>
      </c>
      <c r="AD36" s="4">
        <f t="shared" si="4"/>
        <v>0</v>
      </c>
      <c r="AE36" s="4">
        <f t="shared" si="4"/>
        <v>-0.2</v>
      </c>
    </row>
    <row r="37" spans="11:23">
      <c r="K37" s="4"/>
      <c r="L37" s="9"/>
      <c r="M37">
        <v>0.194</v>
      </c>
      <c r="W37" s="11"/>
    </row>
    <row r="38" spans="11:23">
      <c r="K38" s="4"/>
      <c r="L38" s="9"/>
      <c r="M38">
        <v>0.129</v>
      </c>
      <c r="W38" s="11"/>
    </row>
    <row r="39" spans="11:23">
      <c r="K39" s="4"/>
      <c r="L39" s="9"/>
      <c r="W39" s="11"/>
    </row>
    <row r="40" spans="11:23">
      <c r="K40" s="4" t="s">
        <v>31</v>
      </c>
      <c r="L40" s="4" t="s">
        <v>32</v>
      </c>
      <c r="M40">
        <v>800</v>
      </c>
      <c r="O40" s="4" t="s">
        <v>70</v>
      </c>
      <c r="P40" s="4"/>
      <c r="Q40" s="4"/>
      <c r="R40" s="4"/>
      <c r="W40" s="11"/>
    </row>
    <row r="41" spans="11:23">
      <c r="K41" s="4"/>
      <c r="L41" s="4"/>
      <c r="O41" s="4">
        <v>0.2</v>
      </c>
      <c r="P41" s="4">
        <v>-160</v>
      </c>
      <c r="Q41" s="4">
        <v>640</v>
      </c>
      <c r="R41" s="4">
        <v>32</v>
      </c>
      <c r="W41" s="11"/>
    </row>
    <row r="42" s="1" customFormat="1" spans="11:23">
      <c r="K42" s="14" t="s">
        <v>49</v>
      </c>
      <c r="L42" s="14">
        <f>COUNTIF(L2:L33,"&lt;0.507")-COUNTIF(L2:L33,"&lt;0.378")</f>
        <v>0</v>
      </c>
      <c r="O42" s="4">
        <v>0.4</v>
      </c>
      <c r="P42" s="4">
        <v>-320</v>
      </c>
      <c r="Q42" s="4">
        <v>480</v>
      </c>
      <c r="R42" s="4">
        <v>24</v>
      </c>
      <c r="W42" s="14"/>
    </row>
    <row r="43" s="1" customFormat="1" spans="11:23">
      <c r="K43" s="14" t="s">
        <v>50</v>
      </c>
      <c r="L43" s="14">
        <f>COUNTIF(L2:L33,"&lt;0.636")-COUNTIF(L2:L33,"&lt;0.507")</f>
        <v>0</v>
      </c>
      <c r="O43" s="4">
        <v>0.45</v>
      </c>
      <c r="P43" s="4">
        <v>-360</v>
      </c>
      <c r="Q43" s="4">
        <v>440</v>
      </c>
      <c r="R43" s="4">
        <v>22</v>
      </c>
      <c r="W43" s="14"/>
    </row>
    <row r="44" s="1" customFormat="1" spans="11:23">
      <c r="K44" s="14" t="s">
        <v>51</v>
      </c>
      <c r="L44" s="14">
        <f>COUNTIF(L2:L33,"&lt;0.765")-COUNTIF(L2:L33,"&lt;0.636")</f>
        <v>0</v>
      </c>
      <c r="O44" s="4">
        <v>0.49</v>
      </c>
      <c r="P44" s="4">
        <v>-392</v>
      </c>
      <c r="Q44" s="4">
        <v>408</v>
      </c>
      <c r="R44" s="4">
        <v>20.4</v>
      </c>
      <c r="W44" s="14"/>
    </row>
    <row r="45" s="28" customFormat="1" spans="11:23">
      <c r="K45" s="25" t="s">
        <v>52</v>
      </c>
      <c r="L45" s="25">
        <f>COUNTIF(L2:L33,"&lt;0.894")-COUNTIF(L2:L33,"&lt;0.765")</f>
        <v>1</v>
      </c>
      <c r="M45" s="25">
        <v>2</v>
      </c>
      <c r="N45" s="11">
        <v>1</v>
      </c>
      <c r="O45" s="1"/>
      <c r="P45" s="14">
        <v>-380</v>
      </c>
      <c r="Q45" s="14">
        <v>420</v>
      </c>
      <c r="R45" s="14">
        <v>21</v>
      </c>
      <c r="W45" s="25"/>
    </row>
    <row r="46" s="1" customFormat="1" spans="11:23">
      <c r="K46" s="14" t="s">
        <v>53</v>
      </c>
      <c r="L46" s="14">
        <f>COUNTIF(L2:L33,"&lt;1.023")-COUNTIF(L2:L33,"&lt;0.894")</f>
        <v>2</v>
      </c>
      <c r="M46" s="14">
        <v>3</v>
      </c>
      <c r="N46" s="14">
        <v>2</v>
      </c>
      <c r="W46" s="14"/>
    </row>
    <row r="47" s="1" customFormat="1" spans="11:23">
      <c r="K47" s="14" t="s">
        <v>54</v>
      </c>
      <c r="L47" s="14">
        <f>COUNTIF(L2:L33,"&lt;1.152")-COUNTIF(L2:L33,"&lt;1.023")</f>
        <v>3</v>
      </c>
      <c r="M47" s="14">
        <v>4</v>
      </c>
      <c r="N47" s="14">
        <v>3</v>
      </c>
      <c r="W47" s="14"/>
    </row>
    <row r="48" spans="11:23">
      <c r="K48" s="4" t="s">
        <v>55</v>
      </c>
      <c r="L48" s="4">
        <f>COUNTIF(L2:L33,"&lt;1.281")-COUNTIF(L2:L33,"&lt;1.152")</f>
        <v>6</v>
      </c>
      <c r="M48" s="4">
        <v>7</v>
      </c>
      <c r="N48" s="14">
        <v>6</v>
      </c>
      <c r="W48" s="11"/>
    </row>
    <row r="49" s="24" customFormat="1" spans="11:23">
      <c r="K49" s="26" t="s">
        <v>56</v>
      </c>
      <c r="L49" s="26">
        <f>COUNTIF(L2:L33,"&lt;1.41")-COUNTIF(L2:L33,"&lt;1.281")</f>
        <v>8</v>
      </c>
      <c r="M49" s="26">
        <v>8</v>
      </c>
      <c r="N49" s="27">
        <v>8</v>
      </c>
      <c r="W49" s="26"/>
    </row>
    <row r="50" s="1" customFormat="1" spans="11:23">
      <c r="K50" s="14" t="s">
        <v>57</v>
      </c>
      <c r="L50" s="14">
        <f>COUNTIF(L2:L33,"&lt;1.539")-COUNTIF(L2:L33,"&lt;1.41")</f>
        <v>6</v>
      </c>
      <c r="M50" s="14">
        <v>7</v>
      </c>
      <c r="N50" s="14">
        <v>6</v>
      </c>
      <c r="W50" s="14"/>
    </row>
    <row r="51" s="1" customFormat="1" spans="11:23">
      <c r="K51" s="14" t="s">
        <v>58</v>
      </c>
      <c r="L51" s="14">
        <f>COUNTIF(L2:L33,"&lt;1.668")-COUNTIF(L2:L33,"&lt;1.539")</f>
        <v>3</v>
      </c>
      <c r="M51" s="14">
        <v>4</v>
      </c>
      <c r="N51" s="14">
        <v>3</v>
      </c>
      <c r="W51" s="14"/>
    </row>
    <row r="52" s="1" customFormat="1" spans="11:23">
      <c r="K52" s="14" t="s">
        <v>59</v>
      </c>
      <c r="L52" s="14">
        <f>COUNTIF(L2:L33,"&lt;1.797")-COUNTIF(L2:L33,"&lt;1.668")</f>
        <v>2</v>
      </c>
      <c r="M52" s="14">
        <v>3</v>
      </c>
      <c r="N52" s="14">
        <v>2</v>
      </c>
      <c r="W52" s="14"/>
    </row>
    <row r="53" s="28" customFormat="1" spans="11:23">
      <c r="K53" s="25" t="s">
        <v>60</v>
      </c>
      <c r="L53" s="25">
        <f>COUNTIF(L2:L33,"&lt;1.926")-COUNTIF(L2:L33,"&lt;1.797")</f>
        <v>1</v>
      </c>
      <c r="M53" s="25">
        <v>2</v>
      </c>
      <c r="N53" s="11">
        <v>1</v>
      </c>
      <c r="W53" s="25"/>
    </row>
    <row r="54" s="1" customFormat="1" spans="11:23">
      <c r="K54" s="14" t="s">
        <v>61</v>
      </c>
      <c r="L54" s="14">
        <f>COUNTIF(L2:L33,"&lt;2.055")-COUNTIF(L2:L33,"&lt;1.926")</f>
        <v>0</v>
      </c>
      <c r="M54" s="14"/>
      <c r="W54" s="14"/>
    </row>
    <row r="55" s="1" customFormat="1" spans="11:23">
      <c r="K55" s="14" t="s">
        <v>62</v>
      </c>
      <c r="L55" s="14">
        <f>COUNTIF(L2:L33,"&lt;2.184")-COUNTIF(L2:L33,"&lt;2.055")</f>
        <v>0</v>
      </c>
      <c r="M55" s="14"/>
      <c r="W55" s="14"/>
    </row>
    <row r="56" s="1" customFormat="1" spans="11:23">
      <c r="K56" s="14" t="s">
        <v>63</v>
      </c>
      <c r="L56" s="14">
        <f>COUNTIF(L2:L33,"&lt;2.313")-COUNTIF(L2:L33,"&lt;2.184")</f>
        <v>0</v>
      </c>
      <c r="M56" s="14"/>
      <c r="W56" s="14"/>
    </row>
    <row r="57" s="1" customFormat="1" spans="11:23">
      <c r="K57" s="14" t="s">
        <v>64</v>
      </c>
      <c r="L57" s="14">
        <f>COUNTIF(L2:L33,"&lt;2.442")-COUNTIF(L2:L33,"&lt;2.313")</f>
        <v>0</v>
      </c>
      <c r="M57" s="14"/>
      <c r="W57" s="14"/>
    </row>
    <row r="58" s="1" customFormat="1" spans="11:13">
      <c r="K58" s="14" t="s">
        <v>65</v>
      </c>
      <c r="L58" s="14">
        <f>COUNTIF(L2:L33,"&lt;2.571")-COUNTIF(L2:L33,"&lt;2.442")</f>
        <v>0</v>
      </c>
      <c r="M58" s="14"/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customFormat="1" spans="11:15">
      <c r="K60" s="4" t="s">
        <v>67</v>
      </c>
      <c r="L60" s="9">
        <f>COUNTIF(L2:L33,"&lt;2.829")-COUNTIF(L2:L33,"&lt;2.7")</f>
        <v>0</v>
      </c>
      <c r="N60">
        <v>0.378</v>
      </c>
      <c r="O60">
        <v>3.094</v>
      </c>
    </row>
    <row r="61" customFormat="1" spans="11:15">
      <c r="K61" s="4" t="s">
        <v>68</v>
      </c>
      <c r="L61" s="9">
        <f>COUNTIF(L2:L33,"&lt;2.958")-COUNTIF(L2:L33,"&lt;2.829")</f>
        <v>0</v>
      </c>
      <c r="N61">
        <v>21</v>
      </c>
      <c r="O61">
        <v>0.129</v>
      </c>
    </row>
    <row r="62" customFormat="1" spans="11:12">
      <c r="K62" s="4" t="s">
        <v>69</v>
      </c>
      <c r="L62" s="9">
        <f>COUNTIF(L2:L33,"&lt;3.087")-COUNTIF(L2:L33,"&lt;2.958")</f>
        <v>0</v>
      </c>
    </row>
    <row r="63" spans="14:15">
      <c r="N63">
        <v>0.954</v>
      </c>
      <c r="O63">
        <v>0.133</v>
      </c>
    </row>
    <row r="64" spans="14:15">
      <c r="N64">
        <v>1.355</v>
      </c>
      <c r="O64">
        <v>0.108</v>
      </c>
    </row>
    <row r="65" spans="14:15">
      <c r="N65">
        <v>1.72</v>
      </c>
      <c r="O65">
        <v>0.083</v>
      </c>
    </row>
    <row r="68" spans="14:16">
      <c r="N68">
        <v>1.355</v>
      </c>
      <c r="O68">
        <v>0.765</v>
      </c>
      <c r="P68">
        <v>1.926</v>
      </c>
    </row>
    <row r="69" spans="16:16">
      <c r="P69">
        <v>0.232</v>
      </c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1"/>
  <sheetViews>
    <sheetView topLeftCell="H28" workbookViewId="0">
      <selection activeCell="O38" sqref="O38:O44"/>
    </sheetView>
  </sheetViews>
  <sheetFormatPr defaultColWidth="8.88888888888889" defaultRowHeight="14.4"/>
  <cols>
    <col min="11" max="12" width="20.1111111111111" customWidth="1"/>
    <col min="13" max="14" width="12.8888888888889"/>
    <col min="20" max="22" width="12.8888888888889"/>
    <col min="23" max="23" width="21.2222222222222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74</v>
      </c>
      <c r="B2" s="20">
        <v>19</v>
      </c>
      <c r="C2" s="20">
        <v>1</v>
      </c>
      <c r="D2" s="20">
        <v>10</v>
      </c>
      <c r="E2" s="20">
        <v>10</v>
      </c>
      <c r="F2" s="20">
        <v>9</v>
      </c>
      <c r="G2" s="20">
        <v>1</v>
      </c>
      <c r="H2" s="20">
        <v>10</v>
      </c>
      <c r="I2" s="20">
        <v>0</v>
      </c>
      <c r="J2" s="20">
        <v>0.95</v>
      </c>
      <c r="K2" s="22">
        <v>9999</v>
      </c>
      <c r="L2" s="22">
        <v>0.927766799926758</v>
      </c>
      <c r="M2" s="20">
        <v>9999</v>
      </c>
      <c r="N2" s="20">
        <v>9999</v>
      </c>
      <c r="O2" s="20">
        <v>10</v>
      </c>
      <c r="P2" s="20">
        <v>10</v>
      </c>
      <c r="Q2" s="20">
        <v>18</v>
      </c>
      <c r="R2" s="23">
        <v>0.5556</v>
      </c>
      <c r="S2" s="23">
        <f t="shared" ref="S2:S13" si="0">O2/E2</f>
        <v>1</v>
      </c>
      <c r="T2" s="20">
        <v>4.40181159973145</v>
      </c>
      <c r="U2" s="20">
        <v>3.95356178283691</v>
      </c>
      <c r="V2" s="20">
        <v>4.1050820350647</v>
      </c>
      <c r="W2" s="22">
        <v>0.151520252227783</v>
      </c>
      <c r="X2" s="20">
        <v>0.296729564666748</v>
      </c>
      <c r="Y2" s="20">
        <v>0.296729564666748</v>
      </c>
      <c r="Z2" s="20">
        <v>1</v>
      </c>
      <c r="AA2" s="20">
        <v>0.8</v>
      </c>
      <c r="AB2" s="20">
        <v>0.444444444444444</v>
      </c>
      <c r="AC2" s="20">
        <v>0.571428571428571</v>
      </c>
      <c r="AD2" s="20">
        <v>0.2</v>
      </c>
      <c r="AE2" s="20">
        <v>-0.2</v>
      </c>
    </row>
    <row r="3" spans="1:31">
      <c r="A3" s="5">
        <v>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9.66341018676758</v>
      </c>
      <c r="L3" s="9">
        <v>1.1268482208252</v>
      </c>
      <c r="M3">
        <v>1.03069305419922</v>
      </c>
      <c r="N3">
        <v>8.52350997924805</v>
      </c>
      <c r="O3">
        <v>7</v>
      </c>
      <c r="P3">
        <v>7</v>
      </c>
      <c r="Q3">
        <v>16</v>
      </c>
      <c r="R3" s="15">
        <v>0.4375</v>
      </c>
      <c r="S3" s="15">
        <f t="shared" si="0"/>
        <v>0.7</v>
      </c>
      <c r="T3">
        <v>3.89550971984863</v>
      </c>
      <c r="U3">
        <v>3.59789943695068</v>
      </c>
      <c r="V3">
        <v>3.4994330406189</v>
      </c>
      <c r="W3" s="11">
        <v>0.0984663963317871</v>
      </c>
      <c r="X3">
        <v>0.396076679229736</v>
      </c>
      <c r="Y3">
        <v>0.396076679229736</v>
      </c>
      <c r="Z3">
        <v>0.7</v>
      </c>
      <c r="AA3">
        <v>0.9</v>
      </c>
      <c r="AB3">
        <v>0.5625</v>
      </c>
      <c r="AC3">
        <v>0.692307692307692</v>
      </c>
      <c r="AD3">
        <v>0.1</v>
      </c>
      <c r="AE3">
        <v>0.2</v>
      </c>
    </row>
    <row r="4" spans="1:31">
      <c r="A4" s="5">
        <v>98</v>
      </c>
      <c r="B4">
        <v>16</v>
      </c>
      <c r="C4">
        <v>4</v>
      </c>
      <c r="D4">
        <v>10</v>
      </c>
      <c r="E4">
        <v>10</v>
      </c>
      <c r="F4">
        <v>10</v>
      </c>
      <c r="G4">
        <v>0</v>
      </c>
      <c r="H4">
        <v>6</v>
      </c>
      <c r="I4">
        <v>4</v>
      </c>
      <c r="J4">
        <v>0.8</v>
      </c>
      <c r="K4" s="4">
        <v>5.76643562316895</v>
      </c>
      <c r="L4" s="9">
        <v>1.12874603271484</v>
      </c>
      <c r="M4">
        <v>0.943637847900391</v>
      </c>
      <c r="N4">
        <v>7.26670265197754</v>
      </c>
      <c r="O4">
        <v>6</v>
      </c>
      <c r="P4">
        <v>6</v>
      </c>
      <c r="Q4">
        <v>15</v>
      </c>
      <c r="R4" s="15">
        <v>0.4</v>
      </c>
      <c r="S4" s="15">
        <f t="shared" si="0"/>
        <v>0.6</v>
      </c>
      <c r="T4">
        <v>3.39654731750488</v>
      </c>
      <c r="U4">
        <v>2.91133403778076</v>
      </c>
      <c r="V4">
        <v>3.00522780418396</v>
      </c>
      <c r="W4" s="11">
        <v>0.0938937664031982</v>
      </c>
      <c r="X4">
        <v>0.391319513320923</v>
      </c>
      <c r="Y4">
        <v>0.391319513320923</v>
      </c>
      <c r="Z4">
        <v>0.6</v>
      </c>
      <c r="AA4">
        <v>0.9</v>
      </c>
      <c r="AB4">
        <v>0.6</v>
      </c>
      <c r="AC4">
        <v>0.72</v>
      </c>
      <c r="AD4">
        <v>0.1</v>
      </c>
      <c r="AE4">
        <v>0.3</v>
      </c>
    </row>
    <row r="5" s="20" customFormat="1" spans="1:31">
      <c r="A5" s="21">
        <v>193</v>
      </c>
      <c r="B5" s="20">
        <v>19</v>
      </c>
      <c r="C5" s="20">
        <v>1</v>
      </c>
      <c r="D5" s="20">
        <v>10</v>
      </c>
      <c r="E5" s="20">
        <v>10</v>
      </c>
      <c r="F5" s="20">
        <v>10</v>
      </c>
      <c r="G5" s="20">
        <v>0</v>
      </c>
      <c r="H5" s="20">
        <v>9</v>
      </c>
      <c r="I5" s="20">
        <v>1</v>
      </c>
      <c r="J5" s="20">
        <v>0.95</v>
      </c>
      <c r="K5" s="22">
        <v>9.36824035644531</v>
      </c>
      <c r="L5" s="22">
        <v>1.13480186462402</v>
      </c>
      <c r="M5" s="20">
        <v>1.03891754150391</v>
      </c>
      <c r="N5" s="20">
        <v>8.18939781188965</v>
      </c>
      <c r="O5" s="20">
        <v>7</v>
      </c>
      <c r="P5" s="20">
        <v>7</v>
      </c>
      <c r="Q5" s="20">
        <v>14</v>
      </c>
      <c r="R5" s="23">
        <v>0.5</v>
      </c>
      <c r="S5" s="23">
        <f t="shared" si="0"/>
        <v>0.7</v>
      </c>
      <c r="T5" s="20">
        <v>3.83145141601562</v>
      </c>
      <c r="U5" s="20">
        <v>3.54616403579712</v>
      </c>
      <c r="V5" s="20">
        <v>3.44925928115845</v>
      </c>
      <c r="W5" s="22">
        <v>0.0969047546386719</v>
      </c>
      <c r="X5" s="20">
        <v>0.382192134857178</v>
      </c>
      <c r="Y5" s="20">
        <v>0.382192134857178</v>
      </c>
      <c r="Z5" s="20">
        <v>0.7</v>
      </c>
      <c r="AA5" s="20">
        <v>0.7</v>
      </c>
      <c r="AB5" s="20">
        <v>0.5</v>
      </c>
      <c r="AC5" s="20">
        <v>0.583333333333333</v>
      </c>
      <c r="AD5" s="20">
        <v>0.3</v>
      </c>
      <c r="AE5" s="20">
        <v>0</v>
      </c>
    </row>
    <row r="6" spans="1:31">
      <c r="A6" s="5">
        <v>242</v>
      </c>
      <c r="B6">
        <v>18</v>
      </c>
      <c r="C6">
        <v>2</v>
      </c>
      <c r="D6">
        <v>10</v>
      </c>
      <c r="E6">
        <v>10</v>
      </c>
      <c r="F6">
        <v>10</v>
      </c>
      <c r="G6">
        <v>0</v>
      </c>
      <c r="H6">
        <v>8</v>
      </c>
      <c r="I6">
        <v>2</v>
      </c>
      <c r="J6">
        <v>0.9</v>
      </c>
      <c r="K6" s="4">
        <v>6.32823753356934</v>
      </c>
      <c r="L6" s="9">
        <v>1.22046852111816</v>
      </c>
      <c r="M6">
        <v>1.00446891784668</v>
      </c>
      <c r="N6">
        <v>5.30471992492676</v>
      </c>
      <c r="O6">
        <v>6</v>
      </c>
      <c r="P6">
        <v>6</v>
      </c>
      <c r="Q6">
        <v>14</v>
      </c>
      <c r="R6" s="15">
        <v>0.4286</v>
      </c>
      <c r="S6" s="15">
        <f t="shared" si="0"/>
        <v>0.6</v>
      </c>
      <c r="T6">
        <v>3.06415939331055</v>
      </c>
      <c r="U6">
        <v>2.81667304039001</v>
      </c>
      <c r="V6">
        <v>2.72687673568726</v>
      </c>
      <c r="W6" s="11">
        <v>0.0897963047027588</v>
      </c>
      <c r="X6">
        <v>0.337282657623291</v>
      </c>
      <c r="Y6">
        <v>0.337282657623291</v>
      </c>
      <c r="Z6">
        <v>0.6</v>
      </c>
      <c r="AA6">
        <v>0.8</v>
      </c>
      <c r="AB6">
        <v>0.571428571428571</v>
      </c>
      <c r="AC6">
        <v>0.666666666666667</v>
      </c>
      <c r="AD6">
        <v>0.2</v>
      </c>
      <c r="AE6">
        <v>0.2</v>
      </c>
    </row>
    <row r="7" spans="1:31">
      <c r="A7" s="5">
        <v>216</v>
      </c>
      <c r="B7">
        <v>18</v>
      </c>
      <c r="C7">
        <v>2</v>
      </c>
      <c r="D7">
        <v>10</v>
      </c>
      <c r="E7">
        <v>10</v>
      </c>
      <c r="F7">
        <v>9</v>
      </c>
      <c r="G7">
        <v>1</v>
      </c>
      <c r="H7">
        <v>9</v>
      </c>
      <c r="I7">
        <v>1</v>
      </c>
      <c r="J7">
        <v>0.9</v>
      </c>
      <c r="K7" s="4">
        <v>10.3514099121094</v>
      </c>
      <c r="L7" s="9">
        <v>1.22949409484863</v>
      </c>
      <c r="M7">
        <v>1.07977104187012</v>
      </c>
      <c r="N7">
        <v>8.63826370239258</v>
      </c>
      <c r="O7">
        <v>7</v>
      </c>
      <c r="P7">
        <v>7</v>
      </c>
      <c r="Q7">
        <v>16</v>
      </c>
      <c r="R7" s="15">
        <v>0.4375</v>
      </c>
      <c r="S7" s="15">
        <f t="shared" si="0"/>
        <v>0.7</v>
      </c>
      <c r="T7">
        <v>4.06588554382324</v>
      </c>
      <c r="U7">
        <v>3.74428725242615</v>
      </c>
      <c r="V7">
        <v>3.66696810722351</v>
      </c>
      <c r="W7" s="11">
        <v>0.0773191452026367</v>
      </c>
      <c r="X7">
        <v>0.398917436599731</v>
      </c>
      <c r="Y7">
        <v>0.398917436599731</v>
      </c>
      <c r="Z7">
        <v>0.7</v>
      </c>
      <c r="AA7">
        <v>0.9</v>
      </c>
      <c r="AB7">
        <v>0.5625</v>
      </c>
      <c r="AC7">
        <v>0.692307692307692</v>
      </c>
      <c r="AD7">
        <v>0.1</v>
      </c>
      <c r="AE7">
        <v>0.2</v>
      </c>
    </row>
    <row r="8" spans="1:31">
      <c r="A8" s="5">
        <v>120</v>
      </c>
      <c r="B8">
        <v>18</v>
      </c>
      <c r="C8">
        <v>2</v>
      </c>
      <c r="D8">
        <v>10</v>
      </c>
      <c r="E8">
        <v>10</v>
      </c>
      <c r="F8">
        <v>10</v>
      </c>
      <c r="G8">
        <v>0</v>
      </c>
      <c r="H8">
        <v>8</v>
      </c>
      <c r="I8">
        <v>2</v>
      </c>
      <c r="J8">
        <v>0.9</v>
      </c>
      <c r="K8" s="4">
        <v>6.93556594848633</v>
      </c>
      <c r="L8" s="9">
        <v>1.24688911437988</v>
      </c>
      <c r="M8">
        <v>1.02820205688477</v>
      </c>
      <c r="N8">
        <v>6.01740264892578</v>
      </c>
      <c r="O8">
        <v>8</v>
      </c>
      <c r="P8">
        <v>8</v>
      </c>
      <c r="Q8">
        <v>18</v>
      </c>
      <c r="R8" s="15">
        <v>0.4444</v>
      </c>
      <c r="S8" s="15">
        <f t="shared" si="0"/>
        <v>0.8</v>
      </c>
      <c r="T8">
        <v>3.63002395629883</v>
      </c>
      <c r="U8">
        <v>3.32382535934448</v>
      </c>
      <c r="V8">
        <v>3.24284887313843</v>
      </c>
      <c r="W8" s="11">
        <v>0.0809764862060547</v>
      </c>
      <c r="X8">
        <v>0.3871750831604</v>
      </c>
      <c r="Y8">
        <v>0.3871750831604</v>
      </c>
      <c r="Z8">
        <v>0.8</v>
      </c>
      <c r="AA8">
        <v>1</v>
      </c>
      <c r="AB8">
        <v>0.555555555555556</v>
      </c>
      <c r="AC8">
        <v>0.714285714285714</v>
      </c>
      <c r="AD8">
        <v>0</v>
      </c>
      <c r="AE8">
        <v>0.2</v>
      </c>
    </row>
    <row r="9" spans="1:31">
      <c r="A9" s="5">
        <v>9</v>
      </c>
      <c r="B9">
        <v>17</v>
      </c>
      <c r="C9">
        <v>3</v>
      </c>
      <c r="D9">
        <v>10</v>
      </c>
      <c r="E9">
        <v>10</v>
      </c>
      <c r="F9">
        <v>10</v>
      </c>
      <c r="G9">
        <v>0</v>
      </c>
      <c r="H9">
        <v>7</v>
      </c>
      <c r="I9">
        <v>3</v>
      </c>
      <c r="J9">
        <v>0.85</v>
      </c>
      <c r="K9" s="4">
        <v>6.53900337219238</v>
      </c>
      <c r="L9" s="9">
        <v>1.25845336914062</v>
      </c>
      <c r="M9">
        <v>0.709737777709961</v>
      </c>
      <c r="N9">
        <v>5.7145824432373</v>
      </c>
      <c r="O9">
        <v>5</v>
      </c>
      <c r="P9">
        <v>5</v>
      </c>
      <c r="Q9">
        <v>15</v>
      </c>
      <c r="R9" s="15">
        <v>0.3333</v>
      </c>
      <c r="S9" s="15">
        <f t="shared" si="0"/>
        <v>0.5</v>
      </c>
      <c r="T9">
        <v>3.20004653930664</v>
      </c>
      <c r="U9">
        <v>2.88882875442505</v>
      </c>
      <c r="V9">
        <v>2.80998182296753</v>
      </c>
      <c r="W9" s="11">
        <v>0.0788469314575195</v>
      </c>
      <c r="X9">
        <v>0.390064716339111</v>
      </c>
      <c r="Y9">
        <v>0.390064716339111</v>
      </c>
      <c r="Z9">
        <v>0.5</v>
      </c>
      <c r="AA9">
        <v>1</v>
      </c>
      <c r="AB9">
        <v>0.666666666666667</v>
      </c>
      <c r="AC9">
        <v>0.8</v>
      </c>
      <c r="AD9">
        <v>0</v>
      </c>
      <c r="AE9">
        <v>0.5</v>
      </c>
    </row>
    <row r="10" s="20" customFormat="1" spans="1:31">
      <c r="A10" s="21">
        <v>35</v>
      </c>
      <c r="B10" s="20">
        <v>19</v>
      </c>
      <c r="C10" s="20">
        <v>1</v>
      </c>
      <c r="D10" s="20">
        <v>10</v>
      </c>
      <c r="E10" s="20">
        <v>10</v>
      </c>
      <c r="F10" s="20">
        <v>10</v>
      </c>
      <c r="G10" s="20">
        <v>0</v>
      </c>
      <c r="H10" s="20">
        <v>9</v>
      </c>
      <c r="I10" s="20">
        <v>1</v>
      </c>
      <c r="J10" s="20">
        <v>0.95</v>
      </c>
      <c r="K10" s="22">
        <v>10.0861263275147</v>
      </c>
      <c r="L10" s="22">
        <v>1.25870513916016</v>
      </c>
      <c r="M10" s="20">
        <v>1.19042015075684</v>
      </c>
      <c r="N10" s="20">
        <v>9.12538146972656</v>
      </c>
      <c r="O10" s="20">
        <v>9</v>
      </c>
      <c r="P10" s="20">
        <v>9</v>
      </c>
      <c r="Q10" s="20">
        <v>18</v>
      </c>
      <c r="R10" s="23">
        <v>0.5</v>
      </c>
      <c r="S10" s="23">
        <f t="shared" si="0"/>
        <v>0.9</v>
      </c>
      <c r="T10" s="20">
        <v>3.88026809692383</v>
      </c>
      <c r="U10" s="20">
        <v>3.56421184539795</v>
      </c>
      <c r="V10" s="20">
        <v>3.4779007434845</v>
      </c>
      <c r="W10" s="22">
        <v>0.0863111019134521</v>
      </c>
      <c r="X10" s="20">
        <v>0.402367353439331</v>
      </c>
      <c r="Y10" s="20">
        <v>0.402367353439331</v>
      </c>
      <c r="Z10" s="20">
        <v>0.9</v>
      </c>
      <c r="AA10" s="20">
        <v>0.9</v>
      </c>
      <c r="AB10" s="20">
        <v>0.5</v>
      </c>
      <c r="AC10" s="20">
        <v>0.642857142857143</v>
      </c>
      <c r="AD10" s="20">
        <v>0.1</v>
      </c>
      <c r="AE10" s="20">
        <v>0</v>
      </c>
    </row>
    <row r="11" spans="1:31">
      <c r="A11" s="5">
        <v>64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9.65124130249023</v>
      </c>
      <c r="L11" s="9">
        <v>1.28952598571777</v>
      </c>
      <c r="M11">
        <v>1.15951538085937</v>
      </c>
      <c r="N11">
        <v>7.99066734313965</v>
      </c>
      <c r="O11">
        <v>5</v>
      </c>
      <c r="P11">
        <v>5</v>
      </c>
      <c r="Q11">
        <v>14</v>
      </c>
      <c r="R11" s="15">
        <v>0.3571</v>
      </c>
      <c r="S11" s="15">
        <f t="shared" si="0"/>
        <v>0.5</v>
      </c>
      <c r="T11">
        <v>3.68314933776855</v>
      </c>
      <c r="U11">
        <v>3.42205047607422</v>
      </c>
      <c r="V11">
        <v>3.30166482925415</v>
      </c>
      <c r="W11" s="11">
        <v>0.120385646820068</v>
      </c>
      <c r="X11">
        <v>0.381484508514404</v>
      </c>
      <c r="Y11">
        <v>0.381484508514404</v>
      </c>
      <c r="Z11">
        <v>0.5</v>
      </c>
      <c r="AA11">
        <v>0.9</v>
      </c>
      <c r="AB11">
        <v>0.642857142857143</v>
      </c>
      <c r="AC11">
        <v>0.75</v>
      </c>
      <c r="AD11">
        <v>0.1</v>
      </c>
      <c r="AE11">
        <v>0.4</v>
      </c>
    </row>
    <row r="12" spans="1:31">
      <c r="A12" s="5">
        <v>205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7.59420585632324</v>
      </c>
      <c r="L12" s="9">
        <v>1.31899452209473</v>
      </c>
      <c r="M12">
        <v>1.07002258300781</v>
      </c>
      <c r="N12">
        <v>6.59915542602539</v>
      </c>
      <c r="O12">
        <v>7</v>
      </c>
      <c r="P12">
        <v>7</v>
      </c>
      <c r="Q12">
        <v>16</v>
      </c>
      <c r="R12" s="15">
        <v>0.4375</v>
      </c>
      <c r="S12" s="15">
        <f t="shared" si="0"/>
        <v>0.7</v>
      </c>
      <c r="T12">
        <v>3.75983238220215</v>
      </c>
      <c r="U12">
        <v>3.43183302879333</v>
      </c>
      <c r="V12">
        <v>3.34061288833618</v>
      </c>
      <c r="W12" s="11">
        <v>0.0912201404571533</v>
      </c>
      <c r="X12">
        <v>0.419219493865967</v>
      </c>
      <c r="Y12">
        <v>0.419219493865967</v>
      </c>
      <c r="Z12">
        <v>0.7</v>
      </c>
      <c r="AA12">
        <v>0.9</v>
      </c>
      <c r="AB12">
        <v>0.5625</v>
      </c>
      <c r="AC12">
        <v>0.692307692307692</v>
      </c>
      <c r="AD12">
        <v>0.1</v>
      </c>
      <c r="AE12">
        <v>0.2</v>
      </c>
    </row>
    <row r="13" spans="1:31">
      <c r="A13" s="5">
        <v>66</v>
      </c>
      <c r="B13">
        <v>17</v>
      </c>
      <c r="C13">
        <v>3</v>
      </c>
      <c r="D13">
        <v>10</v>
      </c>
      <c r="E13">
        <v>10</v>
      </c>
      <c r="F13">
        <v>10</v>
      </c>
      <c r="G13">
        <v>0</v>
      </c>
      <c r="H13">
        <v>7</v>
      </c>
      <c r="I13">
        <v>3</v>
      </c>
      <c r="J13">
        <v>0.85</v>
      </c>
      <c r="K13" s="4">
        <v>7.23930549621582</v>
      </c>
      <c r="L13" s="9">
        <v>1.33141899108887</v>
      </c>
      <c r="M13">
        <v>0.733076095581055</v>
      </c>
      <c r="N13">
        <v>6.44536018371582</v>
      </c>
      <c r="O13">
        <v>6</v>
      </c>
      <c r="P13">
        <v>6</v>
      </c>
      <c r="Q13">
        <v>16</v>
      </c>
      <c r="R13" s="15">
        <v>0.375</v>
      </c>
      <c r="S13" s="15">
        <f t="shared" si="0"/>
        <v>0.6</v>
      </c>
      <c r="T13">
        <v>3.76811218261719</v>
      </c>
      <c r="U13">
        <v>3.37094306945801</v>
      </c>
      <c r="V13">
        <v>3.29817509651184</v>
      </c>
      <c r="W13" s="11">
        <v>0.072767972946167</v>
      </c>
      <c r="X13">
        <v>0.469937086105347</v>
      </c>
      <c r="Y13">
        <v>0.469937086105347</v>
      </c>
      <c r="Z13">
        <v>0.6</v>
      </c>
      <c r="AA13">
        <v>1</v>
      </c>
      <c r="AB13">
        <v>0.625</v>
      </c>
      <c r="AC13">
        <v>0.769230769230769</v>
      </c>
      <c r="AD13">
        <v>0</v>
      </c>
      <c r="AE13">
        <v>0.4</v>
      </c>
    </row>
    <row r="14" spans="1:31">
      <c r="A14" s="5">
        <v>154</v>
      </c>
      <c r="B14">
        <v>17</v>
      </c>
      <c r="C14">
        <v>3</v>
      </c>
      <c r="D14">
        <v>10</v>
      </c>
      <c r="E14">
        <v>10</v>
      </c>
      <c r="F14">
        <v>10</v>
      </c>
      <c r="G14">
        <v>0</v>
      </c>
      <c r="H14">
        <v>7</v>
      </c>
      <c r="I14">
        <v>3</v>
      </c>
      <c r="J14">
        <v>0.85</v>
      </c>
      <c r="K14" s="4">
        <v>5.87332725524902</v>
      </c>
      <c r="L14" s="9">
        <v>1.37561798095703</v>
      </c>
      <c r="M14">
        <v>0.910228729248047</v>
      </c>
      <c r="N14">
        <v>4.87399864196777</v>
      </c>
      <c r="O14">
        <v>4</v>
      </c>
      <c r="P14">
        <v>4</v>
      </c>
      <c r="Q14">
        <v>12</v>
      </c>
      <c r="R14" s="15">
        <v>0.3333</v>
      </c>
      <c r="S14" s="15">
        <f t="shared" ref="S14:S28" si="1">O14/E14</f>
        <v>0.4</v>
      </c>
      <c r="T14">
        <v>3.29062271118164</v>
      </c>
      <c r="U14">
        <v>3.00068616867065</v>
      </c>
      <c r="V14">
        <v>2.92394018173218</v>
      </c>
      <c r="W14" s="11">
        <v>0.0767459869384766</v>
      </c>
      <c r="X14">
        <v>0.366682529449463</v>
      </c>
      <c r="Y14">
        <v>0.366682529449463</v>
      </c>
      <c r="Z14">
        <v>0.4</v>
      </c>
      <c r="AA14">
        <v>0.8</v>
      </c>
      <c r="AB14">
        <v>0.666666666666667</v>
      </c>
      <c r="AC14">
        <v>0.727272727272727</v>
      </c>
      <c r="AD14">
        <v>0.2</v>
      </c>
      <c r="AE14">
        <v>0.4</v>
      </c>
    </row>
    <row r="15" spans="1:31">
      <c r="A15" s="5">
        <v>140</v>
      </c>
      <c r="B15">
        <v>17</v>
      </c>
      <c r="C15">
        <v>3</v>
      </c>
      <c r="D15">
        <v>10</v>
      </c>
      <c r="E15">
        <v>10</v>
      </c>
      <c r="F15">
        <v>10</v>
      </c>
      <c r="G15">
        <v>0</v>
      </c>
      <c r="H15">
        <v>7</v>
      </c>
      <c r="I15">
        <v>3</v>
      </c>
      <c r="J15">
        <v>0.85</v>
      </c>
      <c r="K15" s="4">
        <v>5.35234260559082</v>
      </c>
      <c r="L15" s="9">
        <v>1.4019889831543</v>
      </c>
      <c r="M15">
        <v>1.0721549987793</v>
      </c>
      <c r="N15">
        <v>4.54391288757324</v>
      </c>
      <c r="O15">
        <v>4</v>
      </c>
      <c r="P15">
        <v>4</v>
      </c>
      <c r="Q15">
        <v>11</v>
      </c>
      <c r="R15" s="15">
        <v>0.3636</v>
      </c>
      <c r="S15" s="15">
        <f t="shared" si="1"/>
        <v>0.4</v>
      </c>
      <c r="T15">
        <v>2.64756774902344</v>
      </c>
      <c r="U15">
        <v>2.4152467250824</v>
      </c>
      <c r="V15">
        <v>2.34590625762939</v>
      </c>
      <c r="W15" s="11">
        <v>0.0693404674530029</v>
      </c>
      <c r="X15">
        <v>0.301661491394043</v>
      </c>
      <c r="Y15">
        <v>0.301661491394043</v>
      </c>
      <c r="Z15">
        <v>0.4</v>
      </c>
      <c r="AA15">
        <v>0.7</v>
      </c>
      <c r="AB15">
        <v>0.636363636363636</v>
      </c>
      <c r="AC15">
        <v>0.666666666666667</v>
      </c>
      <c r="AD15">
        <v>0.3</v>
      </c>
      <c r="AE15">
        <v>0.3</v>
      </c>
    </row>
    <row r="16" s="3" customFormat="1" spans="1:31">
      <c r="A16" s="7">
        <v>245</v>
      </c>
      <c r="B16" s="3">
        <v>17</v>
      </c>
      <c r="C16" s="3">
        <v>3</v>
      </c>
      <c r="D16" s="3">
        <v>10</v>
      </c>
      <c r="E16" s="3">
        <v>10</v>
      </c>
      <c r="F16" s="3">
        <v>10</v>
      </c>
      <c r="G16" s="3">
        <v>0</v>
      </c>
      <c r="H16" s="3">
        <v>7</v>
      </c>
      <c r="I16" s="3">
        <v>3</v>
      </c>
      <c r="J16" s="3">
        <v>0.85</v>
      </c>
      <c r="K16" s="11">
        <v>8.33490562438965</v>
      </c>
      <c r="L16" s="11">
        <v>1.40991401672363</v>
      </c>
      <c r="M16" s="3">
        <v>0.874618530273437</v>
      </c>
      <c r="N16" s="3">
        <v>8.10853576660156</v>
      </c>
      <c r="O16" s="3">
        <v>7</v>
      </c>
      <c r="P16" s="3">
        <v>7</v>
      </c>
      <c r="Q16" s="3">
        <v>17</v>
      </c>
      <c r="R16" s="17">
        <v>0.4118</v>
      </c>
      <c r="S16" s="17">
        <f t="shared" si="1"/>
        <v>0.7</v>
      </c>
      <c r="T16" s="3">
        <v>3.7317008972168</v>
      </c>
      <c r="U16" s="3">
        <v>3.30350494384766</v>
      </c>
      <c r="V16" s="3">
        <v>3.27032136917114</v>
      </c>
      <c r="W16" s="11">
        <v>0.0331835746765137</v>
      </c>
      <c r="X16" s="3">
        <v>0.461379528045654</v>
      </c>
      <c r="Y16" s="3">
        <v>0.461379528045654</v>
      </c>
      <c r="Z16" s="3">
        <v>0.7</v>
      </c>
      <c r="AA16" s="3">
        <v>1</v>
      </c>
      <c r="AB16" s="3">
        <v>0.588235294117647</v>
      </c>
      <c r="AC16" s="3">
        <v>0.740740740740741</v>
      </c>
      <c r="AD16" s="3">
        <v>0</v>
      </c>
      <c r="AE16" s="3">
        <v>0.3</v>
      </c>
    </row>
    <row r="17" spans="1:31">
      <c r="A17" s="5">
        <v>168</v>
      </c>
      <c r="B17">
        <v>18</v>
      </c>
      <c r="C17">
        <v>2</v>
      </c>
      <c r="D17">
        <v>10</v>
      </c>
      <c r="E17">
        <v>10</v>
      </c>
      <c r="F17">
        <v>10</v>
      </c>
      <c r="G17">
        <v>0</v>
      </c>
      <c r="H17">
        <v>8</v>
      </c>
      <c r="I17">
        <v>2</v>
      </c>
      <c r="J17">
        <v>0.9</v>
      </c>
      <c r="K17" s="4">
        <v>6.87069702148437</v>
      </c>
      <c r="L17" s="9">
        <v>1.41816520690918</v>
      </c>
      <c r="M17">
        <v>1.21541595458984</v>
      </c>
      <c r="N17">
        <v>5.80192565917969</v>
      </c>
      <c r="O17">
        <v>7</v>
      </c>
      <c r="P17">
        <v>7</v>
      </c>
      <c r="Q17">
        <v>16</v>
      </c>
      <c r="R17" s="15">
        <v>0.4375</v>
      </c>
      <c r="S17" s="15">
        <f t="shared" si="1"/>
        <v>0.7</v>
      </c>
      <c r="T17">
        <v>3.46154975891113</v>
      </c>
      <c r="U17">
        <v>3.16635799407959</v>
      </c>
      <c r="V17">
        <v>3.07130002975464</v>
      </c>
      <c r="W17" s="11">
        <v>0.0950579643249512</v>
      </c>
      <c r="X17">
        <v>0.390249729156494</v>
      </c>
      <c r="Y17">
        <v>0.390249729156494</v>
      </c>
      <c r="Z17">
        <v>0.7</v>
      </c>
      <c r="AA17">
        <v>0.9</v>
      </c>
      <c r="AB17">
        <v>0.5625</v>
      </c>
      <c r="AC17">
        <v>0.692307692307692</v>
      </c>
      <c r="AD17">
        <v>0.1</v>
      </c>
      <c r="AE17">
        <v>0.2</v>
      </c>
    </row>
    <row r="18" spans="1:31">
      <c r="A18" s="5">
        <v>148</v>
      </c>
      <c r="B18">
        <v>16</v>
      </c>
      <c r="C18">
        <v>4</v>
      </c>
      <c r="D18">
        <v>10</v>
      </c>
      <c r="E18">
        <v>10</v>
      </c>
      <c r="F18">
        <v>10</v>
      </c>
      <c r="G18">
        <v>0</v>
      </c>
      <c r="H18">
        <v>6</v>
      </c>
      <c r="I18">
        <v>4</v>
      </c>
      <c r="J18">
        <v>0.8</v>
      </c>
      <c r="K18" s="4">
        <v>5.98124694824219</v>
      </c>
      <c r="L18" s="9">
        <v>1.4102840423584</v>
      </c>
      <c r="M18">
        <v>0.666097640991211</v>
      </c>
      <c r="N18">
        <v>5.7578067779541</v>
      </c>
      <c r="O18">
        <v>5</v>
      </c>
      <c r="P18">
        <v>5</v>
      </c>
      <c r="Q18">
        <v>14</v>
      </c>
      <c r="R18" s="15">
        <v>0.3571</v>
      </c>
      <c r="S18" s="15">
        <f t="shared" si="1"/>
        <v>0.5</v>
      </c>
      <c r="T18">
        <v>3.24358749389648</v>
      </c>
      <c r="U18">
        <v>2.86260199546814</v>
      </c>
      <c r="V18">
        <v>2.83324432373047</v>
      </c>
      <c r="W18" s="11">
        <v>0.0293576717376709</v>
      </c>
      <c r="X18">
        <v>0.410343170166016</v>
      </c>
      <c r="Y18">
        <v>0.410343170166016</v>
      </c>
      <c r="Z18">
        <v>0.5</v>
      </c>
      <c r="AA18">
        <v>0.9</v>
      </c>
      <c r="AB18">
        <v>0.642857142857143</v>
      </c>
      <c r="AC18">
        <v>0.75</v>
      </c>
      <c r="AD18">
        <v>0.1</v>
      </c>
      <c r="AE18">
        <v>0.4</v>
      </c>
    </row>
    <row r="19" spans="1:31">
      <c r="A19" s="5">
        <v>145</v>
      </c>
      <c r="B19">
        <v>18</v>
      </c>
      <c r="C19">
        <v>2</v>
      </c>
      <c r="D19">
        <v>10</v>
      </c>
      <c r="E19">
        <v>10</v>
      </c>
      <c r="F19">
        <v>9</v>
      </c>
      <c r="G19">
        <v>1</v>
      </c>
      <c r="H19">
        <v>9</v>
      </c>
      <c r="I19">
        <v>1</v>
      </c>
      <c r="J19">
        <v>0.9</v>
      </c>
      <c r="K19" s="4">
        <v>10.6385040283203</v>
      </c>
      <c r="L19" s="9">
        <v>1.46340179443359</v>
      </c>
      <c r="M19">
        <v>1.31208801269531</v>
      </c>
      <c r="N19">
        <v>8.68145370483398</v>
      </c>
      <c r="O19">
        <v>5</v>
      </c>
      <c r="P19">
        <v>5</v>
      </c>
      <c r="Q19">
        <v>13</v>
      </c>
      <c r="R19" s="15">
        <v>0.3846</v>
      </c>
      <c r="S19" s="15">
        <f t="shared" si="1"/>
        <v>0.5</v>
      </c>
      <c r="T19">
        <v>3.67697906494141</v>
      </c>
      <c r="U19">
        <v>3.40024971961975</v>
      </c>
      <c r="V19">
        <v>3.30141448974609</v>
      </c>
      <c r="W19" s="11">
        <v>0.0988352298736572</v>
      </c>
      <c r="X19">
        <v>0.375564575195312</v>
      </c>
      <c r="Y19">
        <v>0.375564575195312</v>
      </c>
      <c r="Z19">
        <v>0.5</v>
      </c>
      <c r="AA19">
        <v>0.8</v>
      </c>
      <c r="AB19">
        <v>0.615384615384615</v>
      </c>
      <c r="AC19">
        <v>0.695652173913043</v>
      </c>
      <c r="AD19">
        <v>0.2</v>
      </c>
      <c r="AE19">
        <v>0.3</v>
      </c>
    </row>
    <row r="20" spans="1:31">
      <c r="A20" s="5">
        <v>248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9.82092666625977</v>
      </c>
      <c r="L20" s="9">
        <v>1.48200607299805</v>
      </c>
      <c r="M20">
        <v>1.40103530883789</v>
      </c>
      <c r="N20">
        <v>8.45578384399414</v>
      </c>
      <c r="O20">
        <v>8</v>
      </c>
      <c r="P20">
        <v>8</v>
      </c>
      <c r="Q20">
        <v>18</v>
      </c>
      <c r="R20" s="15">
        <v>0.4444</v>
      </c>
      <c r="S20" s="15">
        <f t="shared" si="1"/>
        <v>0.8</v>
      </c>
      <c r="T20">
        <v>4.06353569030762</v>
      </c>
      <c r="U20">
        <v>3.75528621673584</v>
      </c>
      <c r="V20">
        <v>3.65086984634399</v>
      </c>
      <c r="W20" s="11">
        <v>0.104416370391846</v>
      </c>
      <c r="X20">
        <v>0.412665843963623</v>
      </c>
      <c r="Y20">
        <v>0.412665843963623</v>
      </c>
      <c r="Z20">
        <v>0.8</v>
      </c>
      <c r="AA20">
        <v>1</v>
      </c>
      <c r="AB20">
        <v>0.555555555555556</v>
      </c>
      <c r="AC20">
        <v>0.714285714285714</v>
      </c>
      <c r="AD20">
        <v>0</v>
      </c>
      <c r="AE20">
        <v>0.2</v>
      </c>
    </row>
    <row r="21" s="20" customFormat="1" spans="1:31">
      <c r="A21" s="21">
        <v>70</v>
      </c>
      <c r="B21" s="20">
        <v>17</v>
      </c>
      <c r="C21" s="20">
        <v>3</v>
      </c>
      <c r="D21" s="20">
        <v>10</v>
      </c>
      <c r="E21" s="20">
        <v>10</v>
      </c>
      <c r="F21" s="20">
        <v>10</v>
      </c>
      <c r="G21" s="20">
        <v>0</v>
      </c>
      <c r="H21" s="20">
        <v>7</v>
      </c>
      <c r="I21" s="20">
        <v>3</v>
      </c>
      <c r="J21" s="20">
        <v>0.85</v>
      </c>
      <c r="K21" s="22">
        <v>6.20821762084961</v>
      </c>
      <c r="L21" s="22">
        <v>1.50602722167969</v>
      </c>
      <c r="M21" s="20">
        <v>1.01017951965332</v>
      </c>
      <c r="N21" s="20">
        <v>5.0645694732666</v>
      </c>
      <c r="O21" s="20">
        <v>4</v>
      </c>
      <c r="P21" s="20">
        <v>4</v>
      </c>
      <c r="Q21" s="20">
        <v>12</v>
      </c>
      <c r="R21" s="23">
        <v>0.3333</v>
      </c>
      <c r="S21" s="23">
        <f t="shared" si="1"/>
        <v>0.4</v>
      </c>
      <c r="T21" s="20">
        <v>3.08554649353027</v>
      </c>
      <c r="U21" s="20">
        <v>2.82622003555298</v>
      </c>
      <c r="V21" s="20">
        <v>2.7313539981842</v>
      </c>
      <c r="W21" s="22">
        <v>0.0948660373687744</v>
      </c>
      <c r="X21" s="20">
        <v>0.354192495346069</v>
      </c>
      <c r="Y21" s="20">
        <v>0.354192495346069</v>
      </c>
      <c r="Z21" s="20">
        <v>0.4</v>
      </c>
      <c r="AA21" s="20">
        <v>0.8</v>
      </c>
      <c r="AB21" s="20">
        <v>0.666666666666667</v>
      </c>
      <c r="AC21" s="20">
        <v>0.727272727272727</v>
      </c>
      <c r="AD21" s="20">
        <v>0.2</v>
      </c>
      <c r="AE21" s="20">
        <v>0.4</v>
      </c>
    </row>
    <row r="22" spans="1:31">
      <c r="A22" s="5">
        <v>88</v>
      </c>
      <c r="B22">
        <v>16</v>
      </c>
      <c r="C22">
        <v>4</v>
      </c>
      <c r="D22">
        <v>10</v>
      </c>
      <c r="E22">
        <v>10</v>
      </c>
      <c r="F22">
        <v>9</v>
      </c>
      <c r="G22">
        <v>1</v>
      </c>
      <c r="H22">
        <v>7</v>
      </c>
      <c r="I22">
        <v>3</v>
      </c>
      <c r="J22">
        <v>0.8</v>
      </c>
      <c r="K22" s="4">
        <v>6.7324047088623</v>
      </c>
      <c r="L22" s="9">
        <v>1.61456680297852</v>
      </c>
      <c r="M22">
        <v>1.08119773864746</v>
      </c>
      <c r="N22">
        <v>5.53327941894531</v>
      </c>
      <c r="O22">
        <v>5</v>
      </c>
      <c r="P22">
        <v>5</v>
      </c>
      <c r="Q22">
        <v>13</v>
      </c>
      <c r="R22" s="15">
        <v>0.3846</v>
      </c>
      <c r="S22" s="15">
        <f t="shared" si="1"/>
        <v>0.5</v>
      </c>
      <c r="T22">
        <v>3.23104858398437</v>
      </c>
      <c r="U22">
        <v>2.92253375053406</v>
      </c>
      <c r="V22">
        <v>2.8886866569519</v>
      </c>
      <c r="W22" s="11">
        <v>0.0338470935821533</v>
      </c>
      <c r="X22">
        <v>0.342361927032471</v>
      </c>
      <c r="Y22">
        <v>0.342361927032471</v>
      </c>
      <c r="Z22">
        <v>0.5</v>
      </c>
      <c r="AA22">
        <v>0.8</v>
      </c>
      <c r="AB22">
        <v>0.615384615384615</v>
      </c>
      <c r="AC22">
        <v>0.695652173913043</v>
      </c>
      <c r="AD22">
        <v>0.2</v>
      </c>
      <c r="AE22">
        <v>0.3</v>
      </c>
    </row>
    <row r="23" spans="1:31">
      <c r="A23" s="5">
        <v>96</v>
      </c>
      <c r="B23">
        <v>17</v>
      </c>
      <c r="C23">
        <v>3</v>
      </c>
      <c r="D23">
        <v>10</v>
      </c>
      <c r="E23">
        <v>10</v>
      </c>
      <c r="F23">
        <v>10</v>
      </c>
      <c r="G23">
        <v>0</v>
      </c>
      <c r="H23">
        <v>7</v>
      </c>
      <c r="I23">
        <v>3</v>
      </c>
      <c r="J23">
        <v>0.85</v>
      </c>
      <c r="K23" s="4">
        <v>5.74261093139648</v>
      </c>
      <c r="L23" s="9">
        <v>1.61087608337402</v>
      </c>
      <c r="M23">
        <v>1.20277786254883</v>
      </c>
      <c r="N23">
        <v>4.54215049743652</v>
      </c>
      <c r="O23">
        <v>6</v>
      </c>
      <c r="P23">
        <v>6</v>
      </c>
      <c r="Q23">
        <v>16</v>
      </c>
      <c r="R23" s="15">
        <v>0.375</v>
      </c>
      <c r="S23" s="15">
        <f t="shared" si="1"/>
        <v>0.6</v>
      </c>
      <c r="T23">
        <v>3.05898284912109</v>
      </c>
      <c r="U23">
        <v>2.798011302948</v>
      </c>
      <c r="V23">
        <v>2.70229864120483</v>
      </c>
      <c r="W23" s="11">
        <v>0.0957126617431641</v>
      </c>
      <c r="X23">
        <v>0.35668420791626</v>
      </c>
      <c r="Y23">
        <v>0.35668420791626</v>
      </c>
      <c r="Z23">
        <v>0.6</v>
      </c>
      <c r="AA23">
        <v>1</v>
      </c>
      <c r="AB23">
        <v>0.625</v>
      </c>
      <c r="AC23">
        <v>0.769230769230769</v>
      </c>
      <c r="AD23">
        <v>0</v>
      </c>
      <c r="AE23">
        <v>0.4</v>
      </c>
    </row>
    <row r="24" s="20" customFormat="1" spans="1:31">
      <c r="A24" s="21">
        <v>147</v>
      </c>
      <c r="B24" s="20">
        <v>18</v>
      </c>
      <c r="C24" s="20">
        <v>2</v>
      </c>
      <c r="D24" s="20">
        <v>10</v>
      </c>
      <c r="E24" s="20">
        <v>10</v>
      </c>
      <c r="F24" s="20">
        <v>10</v>
      </c>
      <c r="G24" s="20">
        <v>0</v>
      </c>
      <c r="H24" s="20">
        <v>8</v>
      </c>
      <c r="I24" s="20">
        <v>2</v>
      </c>
      <c r="J24" s="20">
        <v>0.9</v>
      </c>
      <c r="K24" s="22">
        <v>6.612060546875</v>
      </c>
      <c r="L24" s="22">
        <v>1.60484886169434</v>
      </c>
      <c r="M24" s="20">
        <v>1.57463836669922</v>
      </c>
      <c r="N24" s="20">
        <v>6.10797309875488</v>
      </c>
      <c r="O24" s="20">
        <v>8</v>
      </c>
      <c r="P24" s="20">
        <v>8</v>
      </c>
      <c r="Q24" s="20">
        <v>17</v>
      </c>
      <c r="R24" s="23">
        <v>0.4706</v>
      </c>
      <c r="S24" s="23">
        <f t="shared" si="1"/>
        <v>0.8</v>
      </c>
      <c r="T24" s="20">
        <v>3.09134292602539</v>
      </c>
      <c r="U24" s="20">
        <v>2.82251119613647</v>
      </c>
      <c r="V24" s="20">
        <v>2.7755024433136</v>
      </c>
      <c r="W24" s="22">
        <v>0.047008752822876</v>
      </c>
      <c r="X24" s="20">
        <v>0.315840482711792</v>
      </c>
      <c r="Y24" s="20">
        <v>0.315840482711792</v>
      </c>
      <c r="Z24" s="20">
        <v>0.8</v>
      </c>
      <c r="AA24" s="20">
        <v>0.9</v>
      </c>
      <c r="AB24" s="20">
        <v>0.529411764705882</v>
      </c>
      <c r="AC24" s="20">
        <v>0.666666666666667</v>
      </c>
      <c r="AD24" s="20">
        <v>0.1</v>
      </c>
      <c r="AE24" s="20">
        <v>0.1</v>
      </c>
    </row>
    <row r="25" spans="1:31">
      <c r="A25" s="5">
        <v>206</v>
      </c>
      <c r="B25">
        <v>17</v>
      </c>
      <c r="C25">
        <v>3</v>
      </c>
      <c r="D25">
        <v>10</v>
      </c>
      <c r="E25">
        <v>10</v>
      </c>
      <c r="F25">
        <v>10</v>
      </c>
      <c r="G25">
        <v>0</v>
      </c>
      <c r="H25">
        <v>7</v>
      </c>
      <c r="I25">
        <v>3</v>
      </c>
      <c r="J25">
        <v>0.85</v>
      </c>
      <c r="K25" s="4">
        <v>6.37397003173828</v>
      </c>
      <c r="L25" s="9">
        <v>1.73198318481445</v>
      </c>
      <c r="M25">
        <v>1.36330223083496</v>
      </c>
      <c r="N25">
        <v>5.40246200561523</v>
      </c>
      <c r="O25">
        <v>5</v>
      </c>
      <c r="P25">
        <v>5</v>
      </c>
      <c r="Q25">
        <v>14</v>
      </c>
      <c r="R25" s="15">
        <v>0.3571</v>
      </c>
      <c r="S25" s="15">
        <f t="shared" si="1"/>
        <v>0.5</v>
      </c>
      <c r="T25">
        <v>3.02554321289062</v>
      </c>
      <c r="U25">
        <v>2.78245902061462</v>
      </c>
      <c r="V25">
        <v>2.70634937286377</v>
      </c>
      <c r="W25" s="11">
        <v>0.0761096477508545</v>
      </c>
      <c r="X25">
        <v>0.319193840026856</v>
      </c>
      <c r="Y25">
        <v>0.319193840026856</v>
      </c>
      <c r="Z25">
        <v>0.5</v>
      </c>
      <c r="AA25">
        <v>0.9</v>
      </c>
      <c r="AB25">
        <v>0.642857142857143</v>
      </c>
      <c r="AC25">
        <v>0.75</v>
      </c>
      <c r="AD25">
        <v>0.1</v>
      </c>
      <c r="AE25">
        <v>0.4</v>
      </c>
    </row>
    <row r="26" s="4" customFormat="1" spans="11:31">
      <c r="K26" s="12" t="s">
        <v>29</v>
      </c>
      <c r="L26" s="9">
        <f>AVERAGE(L2:L25)</f>
        <v>1.35424137115478</v>
      </c>
      <c r="W26" s="11">
        <f t="shared" ref="W26:AE26" si="2">AVERAGE(W2:W25)</f>
        <v>0.0830370982487996</v>
      </c>
      <c r="Z26" s="4">
        <f t="shared" si="2"/>
        <v>0.629166666666667</v>
      </c>
      <c r="AA26" s="4">
        <f t="shared" si="2"/>
        <v>0.883333333333333</v>
      </c>
      <c r="AB26" s="4">
        <f t="shared" si="2"/>
        <v>0.589180645062998</v>
      </c>
      <c r="AC26" s="4">
        <f t="shared" si="2"/>
        <v>0.703769721958127</v>
      </c>
      <c r="AD26" s="4">
        <f t="shared" si="2"/>
        <v>0.116666666666667</v>
      </c>
      <c r="AE26" s="4">
        <f t="shared" si="2"/>
        <v>0.254166666666667</v>
      </c>
    </row>
    <row r="27" s="4" customFormat="1" spans="11:31">
      <c r="K27" s="13" t="s">
        <v>30</v>
      </c>
      <c r="L27" s="9">
        <f>MAX(L2:L25)</f>
        <v>1.73198318481445</v>
      </c>
      <c r="W27" s="11">
        <f t="shared" ref="W27:AE27" si="3">MAX(W2:W25)</f>
        <v>0.151520252227783</v>
      </c>
      <c r="Z27" s="4">
        <f t="shared" si="3"/>
        <v>1</v>
      </c>
      <c r="AA27" s="4">
        <f t="shared" si="3"/>
        <v>1</v>
      </c>
      <c r="AB27" s="4">
        <f t="shared" si="3"/>
        <v>0.666666666666667</v>
      </c>
      <c r="AC27" s="4">
        <f t="shared" si="3"/>
        <v>0.8</v>
      </c>
      <c r="AD27" s="4">
        <f t="shared" si="3"/>
        <v>0.3</v>
      </c>
      <c r="AE27" s="4">
        <f t="shared" si="3"/>
        <v>0.5</v>
      </c>
    </row>
    <row r="28" s="4" customFormat="1" spans="12:31">
      <c r="L28" s="9">
        <f>MIN(L2:L25)</f>
        <v>0.927766799926758</v>
      </c>
      <c r="W28" s="11">
        <f t="shared" ref="W28:AE28" si="4">MIN(W2:W25)</f>
        <v>0.0293576717376709</v>
      </c>
      <c r="Z28" s="4">
        <f t="shared" si="4"/>
        <v>0.4</v>
      </c>
      <c r="AA28" s="4">
        <f t="shared" si="4"/>
        <v>0.7</v>
      </c>
      <c r="AB28" s="4">
        <f t="shared" si="4"/>
        <v>0.444444444444444</v>
      </c>
      <c r="AC28" s="4">
        <f t="shared" si="4"/>
        <v>0.571428571428571</v>
      </c>
      <c r="AD28" s="4">
        <f t="shared" si="4"/>
        <v>0</v>
      </c>
      <c r="AE28" s="4">
        <f t="shared" si="4"/>
        <v>-0.2</v>
      </c>
    </row>
    <row r="29" spans="11:23">
      <c r="K29" s="4"/>
      <c r="L29" s="9"/>
      <c r="M29">
        <v>0.194</v>
      </c>
      <c r="W29" s="11"/>
    </row>
    <row r="30" spans="11:23">
      <c r="K30" s="4"/>
      <c r="L30" s="9"/>
      <c r="M30">
        <v>0.129</v>
      </c>
      <c r="W30" s="11"/>
    </row>
    <row r="31" spans="11:23">
      <c r="K31" s="4"/>
      <c r="L31" s="9"/>
      <c r="P31" s="4" t="s">
        <v>70</v>
      </c>
      <c r="Q31" s="4"/>
      <c r="R31" s="4"/>
      <c r="S31" s="4"/>
      <c r="W31" s="11"/>
    </row>
    <row r="32" spans="11:23">
      <c r="K32" s="4" t="s">
        <v>31</v>
      </c>
      <c r="L32" s="4" t="s">
        <v>32</v>
      </c>
      <c r="M32">
        <v>800</v>
      </c>
      <c r="P32" s="4">
        <v>0.2</v>
      </c>
      <c r="Q32" s="4">
        <v>-160</v>
      </c>
      <c r="R32" s="4">
        <v>640</v>
      </c>
      <c r="S32" s="4">
        <v>32</v>
      </c>
      <c r="W32" s="11"/>
    </row>
    <row r="33" spans="11:23">
      <c r="K33" s="4"/>
      <c r="L33" s="4"/>
      <c r="P33" s="4">
        <v>0.4</v>
      </c>
      <c r="Q33" s="4">
        <v>-320</v>
      </c>
      <c r="R33" s="4">
        <v>480</v>
      </c>
      <c r="S33" s="4">
        <v>24</v>
      </c>
      <c r="W33" s="11"/>
    </row>
    <row r="34" s="1" customFormat="1" spans="11:23">
      <c r="K34" s="14" t="s">
        <v>49</v>
      </c>
      <c r="L34" s="14">
        <f>COUNTIF(L2:L25,"&lt;0.507")-COUNTIF(L2:L25,"&lt;0.378")</f>
        <v>0</v>
      </c>
      <c r="P34" s="4">
        <v>0.45</v>
      </c>
      <c r="Q34" s="4">
        <v>-360</v>
      </c>
      <c r="R34" s="4">
        <v>440</v>
      </c>
      <c r="S34" s="4">
        <v>22</v>
      </c>
      <c r="W34" s="14"/>
    </row>
    <row r="35" s="1" customFormat="1" spans="11:23">
      <c r="K35" s="14" t="s">
        <v>50</v>
      </c>
      <c r="L35" s="14">
        <f>COUNTIF(L2:L25,"&lt;0.636")-COUNTIF(L2:L25,"&lt;0.507")</f>
        <v>0</v>
      </c>
      <c r="P35" s="4">
        <v>0.49</v>
      </c>
      <c r="Q35" s="4">
        <v>-392</v>
      </c>
      <c r="R35" s="4">
        <v>408</v>
      </c>
      <c r="S35" s="4">
        <v>20.4</v>
      </c>
      <c r="W35" s="14"/>
    </row>
    <row r="36" s="1" customFormat="1" spans="11:23">
      <c r="K36" s="14" t="s">
        <v>51</v>
      </c>
      <c r="L36" s="14">
        <f>COUNTIF(L2:L25,"&lt;0.765")-COUNTIF(L2:L25,"&lt;0.636")</f>
        <v>0</v>
      </c>
      <c r="Q36" s="14">
        <v>-380</v>
      </c>
      <c r="R36" s="14">
        <v>420</v>
      </c>
      <c r="S36" s="14">
        <v>21</v>
      </c>
      <c r="W36" s="14"/>
    </row>
    <row r="37" s="28" customFormat="1" spans="11:23">
      <c r="K37" s="25" t="s">
        <v>52</v>
      </c>
      <c r="L37" s="25">
        <f>COUNTIF(L2:L25,"&lt;0.894")-COUNTIF(L2:L25,"&lt;0.765")</f>
        <v>0</v>
      </c>
      <c r="M37" s="25">
        <v>2</v>
      </c>
      <c r="N37" s="11">
        <v>1</v>
      </c>
      <c r="W37" s="25"/>
    </row>
    <row r="38" s="1" customFormat="1" spans="11:23">
      <c r="K38" s="14" t="s">
        <v>53</v>
      </c>
      <c r="L38" s="14">
        <f>COUNTIF(L2:L25,"&lt;1.023")-COUNTIF(L2:L25,"&lt;0.894")</f>
        <v>1</v>
      </c>
      <c r="M38" s="14">
        <v>3</v>
      </c>
      <c r="N38" s="14">
        <v>2</v>
      </c>
      <c r="O38" s="14">
        <v>1</v>
      </c>
      <c r="W38" s="14"/>
    </row>
    <row r="39" s="1" customFormat="1" spans="11:23">
      <c r="K39" s="14" t="s">
        <v>54</v>
      </c>
      <c r="L39" s="14">
        <f>COUNTIF(L2:L25,"&lt;1.152")-COUNTIF(L2:L25,"&lt;1.023")</f>
        <v>3</v>
      </c>
      <c r="M39" s="14">
        <v>4</v>
      </c>
      <c r="N39" s="14">
        <v>3</v>
      </c>
      <c r="O39" s="14">
        <v>3</v>
      </c>
      <c r="W39" s="14"/>
    </row>
    <row r="40" spans="11:23">
      <c r="K40" s="4" t="s">
        <v>55</v>
      </c>
      <c r="L40" s="4">
        <f>COUNTIF(L2:L25,"&lt;1.281")-COUNTIF(L2:L25,"&lt;1.152")</f>
        <v>5</v>
      </c>
      <c r="M40" s="4">
        <v>7</v>
      </c>
      <c r="N40" s="14">
        <v>6</v>
      </c>
      <c r="O40" s="14">
        <v>5</v>
      </c>
      <c r="W40" s="11"/>
    </row>
    <row r="41" s="24" customFormat="1" spans="11:23">
      <c r="K41" s="26" t="s">
        <v>56</v>
      </c>
      <c r="L41" s="26">
        <f>COUNTIF(L2:L25,"&lt;1.41")-COUNTIF(L2:L25,"&lt;1.281")</f>
        <v>6</v>
      </c>
      <c r="M41" s="26">
        <v>8</v>
      </c>
      <c r="N41" s="27">
        <v>8</v>
      </c>
      <c r="O41" s="27">
        <v>6</v>
      </c>
      <c r="W41" s="26"/>
    </row>
    <row r="42" s="1" customFormat="1" spans="11:23">
      <c r="K42" s="14" t="s">
        <v>57</v>
      </c>
      <c r="L42" s="14">
        <f>COUNTIF(L2:L25,"&lt;1.539")-COUNTIF(L2:L25,"&lt;1.41")</f>
        <v>5</v>
      </c>
      <c r="M42" s="14">
        <v>7</v>
      </c>
      <c r="N42" s="14">
        <v>6</v>
      </c>
      <c r="O42" s="14">
        <v>5</v>
      </c>
      <c r="W42" s="14"/>
    </row>
    <row r="43" s="1" customFormat="1" spans="11:23">
      <c r="K43" s="14" t="s">
        <v>58</v>
      </c>
      <c r="L43" s="14">
        <f>COUNTIF(L2:L25,"&lt;1.668")-COUNTIF(L2:L25,"&lt;1.539")</f>
        <v>3</v>
      </c>
      <c r="M43" s="14">
        <v>4</v>
      </c>
      <c r="N43" s="14">
        <v>3</v>
      </c>
      <c r="O43" s="14">
        <v>3</v>
      </c>
      <c r="W43" s="14"/>
    </row>
    <row r="44" s="1" customFormat="1" spans="11:23">
      <c r="K44" s="14" t="s">
        <v>59</v>
      </c>
      <c r="L44" s="14">
        <f>COUNTIF(L2:L25,"&lt;1.797")-COUNTIF(L2:L25,"&lt;1.668")</f>
        <v>1</v>
      </c>
      <c r="M44" s="14">
        <v>3</v>
      </c>
      <c r="N44" s="14">
        <v>2</v>
      </c>
      <c r="O44" s="14">
        <v>1</v>
      </c>
      <c r="W44" s="14"/>
    </row>
    <row r="45" s="28" customFormat="1" spans="11:23">
      <c r="K45" s="25" t="s">
        <v>60</v>
      </c>
      <c r="L45" s="25">
        <f>COUNTIF(L2:L25,"&lt;1.926")-COUNTIF(L2:L25,"&lt;1.797")</f>
        <v>0</v>
      </c>
      <c r="M45" s="25">
        <v>2</v>
      </c>
      <c r="N45" s="11">
        <v>1</v>
      </c>
      <c r="W45" s="25"/>
    </row>
    <row r="46" s="1" customFormat="1" spans="11:23">
      <c r="K46" s="14" t="s">
        <v>61</v>
      </c>
      <c r="L46" s="14">
        <f>COUNTIF(L2:L25,"&lt;2.055")-COUNTIF(L2:L25,"&lt;1.926")</f>
        <v>0</v>
      </c>
      <c r="M46" s="14"/>
      <c r="W46" s="14"/>
    </row>
    <row r="47" s="1" customFormat="1" spans="11:23">
      <c r="K47" s="14" t="s">
        <v>62</v>
      </c>
      <c r="L47" s="14">
        <f>COUNTIF(L2:L25,"&lt;2.184")-COUNTIF(L2:L25,"&lt;2.055")</f>
        <v>0</v>
      </c>
      <c r="M47" s="14"/>
      <c r="W47" s="14"/>
    </row>
    <row r="48" s="1" customFormat="1" spans="11:23">
      <c r="K48" s="14" t="s">
        <v>63</v>
      </c>
      <c r="L48" s="14">
        <f>COUNTIF(L2:L25,"&lt;2.313")-COUNTIF(L2:L25,"&lt;2.184")</f>
        <v>0</v>
      </c>
      <c r="M48" s="14"/>
      <c r="W48" s="14"/>
    </row>
    <row r="49" s="1" customFormat="1" spans="11:23">
      <c r="K49" s="14" t="s">
        <v>64</v>
      </c>
      <c r="L49" s="14">
        <f>COUNTIF(L2:L25,"&lt;2.442")-COUNTIF(L2:L25,"&lt;2.313")</f>
        <v>0</v>
      </c>
      <c r="M49" s="14"/>
      <c r="W49" s="14"/>
    </row>
    <row r="50" s="1" customFormat="1" spans="11:13">
      <c r="K50" s="14" t="s">
        <v>65</v>
      </c>
      <c r="L50" s="14">
        <f>COUNTIF(L2:L25,"&lt;2.571")-COUNTIF(L2:L25,"&lt;2.442")</f>
        <v>0</v>
      </c>
      <c r="M50" s="14"/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customFormat="1" spans="11:15">
      <c r="K52" s="4" t="s">
        <v>67</v>
      </c>
      <c r="L52" s="9">
        <f>COUNTIF(L2:L25,"&lt;2.829")-COUNTIF(L2:L25,"&lt;2.7")</f>
        <v>0</v>
      </c>
      <c r="N52">
        <v>0.378</v>
      </c>
      <c r="O52">
        <v>3.094</v>
      </c>
    </row>
    <row r="53" customFormat="1" spans="11:15">
      <c r="K53" s="4" t="s">
        <v>68</v>
      </c>
      <c r="L53" s="9">
        <f>COUNTIF(L2:L25,"&lt;2.958")-COUNTIF(L2:L25,"&lt;2.829")</f>
        <v>0</v>
      </c>
      <c r="N53">
        <v>21</v>
      </c>
      <c r="O53">
        <v>0.129</v>
      </c>
    </row>
    <row r="54" customFormat="1" spans="11:12">
      <c r="K54" s="4" t="s">
        <v>69</v>
      </c>
      <c r="L54" s="9">
        <f>COUNTIF(L2:L25,"&lt;3.087")-COUNTIF(L2:L25,"&lt;2.958")</f>
        <v>0</v>
      </c>
    </row>
    <row r="55" spans="14:15">
      <c r="N55">
        <v>0.954</v>
      </c>
      <c r="O55">
        <v>0.133</v>
      </c>
    </row>
    <row r="56" spans="14:15">
      <c r="N56">
        <v>1.355</v>
      </c>
      <c r="O56">
        <v>0.108</v>
      </c>
    </row>
    <row r="57" spans="14:15">
      <c r="N57">
        <v>1.72</v>
      </c>
      <c r="O57">
        <v>0.083</v>
      </c>
    </row>
    <row r="60" spans="14:16">
      <c r="N60">
        <v>1.355</v>
      </c>
      <c r="O60">
        <v>0.765</v>
      </c>
      <c r="P60">
        <v>1.926</v>
      </c>
    </row>
    <row r="61" spans="16:16">
      <c r="P61">
        <v>0.232</v>
      </c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9"/>
  <sheetViews>
    <sheetView topLeftCell="I19" workbookViewId="0">
      <selection activeCell="P36" sqref="P36:P42"/>
    </sheetView>
  </sheetViews>
  <sheetFormatPr defaultColWidth="8.88888888888889" defaultRowHeight="14.4"/>
  <cols>
    <col min="11" max="12" width="21.4444444444444" customWidth="1"/>
    <col min="13" max="14" width="12.8888888888889"/>
    <col min="20" max="22" width="12.8888888888889"/>
    <col min="23" max="23" width="26.2222222222222" customWidth="1"/>
    <col min="24" max="25" width="12.8888888888889"/>
    <col min="28" max="29" width="12.8888888888889"/>
  </cols>
  <sheetData>
    <row r="1" ht="13" customHeight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74</v>
      </c>
      <c r="B2" s="20">
        <v>19</v>
      </c>
      <c r="C2" s="20">
        <v>1</v>
      </c>
      <c r="D2" s="20">
        <v>10</v>
      </c>
      <c r="E2" s="20">
        <v>10</v>
      </c>
      <c r="F2" s="20">
        <v>9</v>
      </c>
      <c r="G2" s="20">
        <v>1</v>
      </c>
      <c r="H2" s="20">
        <v>10</v>
      </c>
      <c r="I2" s="20">
        <v>0</v>
      </c>
      <c r="J2" s="20">
        <v>0.95</v>
      </c>
      <c r="K2" s="22">
        <v>9999</v>
      </c>
      <c r="L2" s="22">
        <v>0.927766799926758</v>
      </c>
      <c r="M2" s="20">
        <v>9999</v>
      </c>
      <c r="N2" s="20">
        <v>9999</v>
      </c>
      <c r="O2" s="20">
        <v>10</v>
      </c>
      <c r="P2" s="20">
        <v>10</v>
      </c>
      <c r="Q2" s="20">
        <v>18</v>
      </c>
      <c r="R2" s="23">
        <v>0.5556</v>
      </c>
      <c r="S2" s="23">
        <f>O2/E2</f>
        <v>1</v>
      </c>
      <c r="T2" s="20">
        <v>4.40181159973145</v>
      </c>
      <c r="U2" s="20">
        <v>3.95356178283691</v>
      </c>
      <c r="V2" s="20">
        <v>4.1050820350647</v>
      </c>
      <c r="W2" s="22">
        <v>0.151520252227783</v>
      </c>
      <c r="X2" s="20">
        <v>0.296729564666748</v>
      </c>
      <c r="Y2" s="20">
        <v>0.296729564666748</v>
      </c>
      <c r="Z2" s="20">
        <v>1</v>
      </c>
      <c r="AA2" s="20">
        <v>0.8</v>
      </c>
      <c r="AB2" s="20">
        <v>0.444444444444444</v>
      </c>
      <c r="AC2" s="20">
        <v>0.571428571428571</v>
      </c>
      <c r="AD2" s="20">
        <v>0.2</v>
      </c>
      <c r="AE2" s="20">
        <v>-0.2</v>
      </c>
    </row>
    <row r="3" spans="1:31">
      <c r="A3" s="5">
        <v>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9.66341018676758</v>
      </c>
      <c r="L3" s="9">
        <v>1.1268482208252</v>
      </c>
      <c r="M3">
        <v>1.03069305419922</v>
      </c>
      <c r="N3">
        <v>8.52350997924805</v>
      </c>
      <c r="O3">
        <v>7</v>
      </c>
      <c r="P3">
        <v>7</v>
      </c>
      <c r="Q3">
        <v>16</v>
      </c>
      <c r="R3" s="15">
        <v>0.4375</v>
      </c>
      <c r="S3" s="15">
        <f>O3/E3</f>
        <v>0.7</v>
      </c>
      <c r="T3">
        <v>3.89550971984863</v>
      </c>
      <c r="U3">
        <v>3.59789943695068</v>
      </c>
      <c r="V3">
        <v>3.4994330406189</v>
      </c>
      <c r="W3" s="11">
        <v>0.0984663963317871</v>
      </c>
      <c r="X3">
        <v>0.396076679229736</v>
      </c>
      <c r="Y3">
        <v>0.396076679229736</v>
      </c>
      <c r="Z3">
        <v>0.7</v>
      </c>
      <c r="AA3">
        <v>0.9</v>
      </c>
      <c r="AB3">
        <v>0.5625</v>
      </c>
      <c r="AC3">
        <v>0.692307692307692</v>
      </c>
      <c r="AD3">
        <v>0.1</v>
      </c>
      <c r="AE3">
        <v>0.2</v>
      </c>
    </row>
    <row r="4" spans="1:31">
      <c r="A4" s="5">
        <v>98</v>
      </c>
      <c r="B4">
        <v>16</v>
      </c>
      <c r="C4">
        <v>4</v>
      </c>
      <c r="D4">
        <v>10</v>
      </c>
      <c r="E4">
        <v>10</v>
      </c>
      <c r="F4">
        <v>10</v>
      </c>
      <c r="G4">
        <v>0</v>
      </c>
      <c r="H4">
        <v>6</v>
      </c>
      <c r="I4">
        <v>4</v>
      </c>
      <c r="J4">
        <v>0.8</v>
      </c>
      <c r="K4" s="4">
        <v>5.76643562316895</v>
      </c>
      <c r="L4" s="9">
        <v>1.12874603271484</v>
      </c>
      <c r="M4">
        <v>0.943637847900391</v>
      </c>
      <c r="N4">
        <v>7.26670265197754</v>
      </c>
      <c r="O4">
        <v>6</v>
      </c>
      <c r="P4">
        <v>6</v>
      </c>
      <c r="Q4">
        <v>15</v>
      </c>
      <c r="R4" s="15">
        <v>0.4</v>
      </c>
      <c r="S4" s="15">
        <f>O4/E4</f>
        <v>0.6</v>
      </c>
      <c r="T4">
        <v>3.39654731750488</v>
      </c>
      <c r="U4">
        <v>2.91133403778076</v>
      </c>
      <c r="V4">
        <v>3.00522780418396</v>
      </c>
      <c r="W4" s="11">
        <v>0.0938937664031982</v>
      </c>
      <c r="X4">
        <v>0.391319513320923</v>
      </c>
      <c r="Y4">
        <v>0.391319513320923</v>
      </c>
      <c r="Z4">
        <v>0.6</v>
      </c>
      <c r="AA4">
        <v>0.9</v>
      </c>
      <c r="AB4">
        <v>0.6</v>
      </c>
      <c r="AC4">
        <v>0.72</v>
      </c>
      <c r="AD4">
        <v>0.1</v>
      </c>
      <c r="AE4">
        <v>0.3</v>
      </c>
    </row>
    <row r="5" s="20" customFormat="1" spans="1:31">
      <c r="A5" s="21">
        <v>193</v>
      </c>
      <c r="B5" s="20">
        <v>19</v>
      </c>
      <c r="C5" s="20">
        <v>1</v>
      </c>
      <c r="D5" s="20">
        <v>10</v>
      </c>
      <c r="E5" s="20">
        <v>10</v>
      </c>
      <c r="F5" s="20">
        <v>10</v>
      </c>
      <c r="G5" s="20">
        <v>0</v>
      </c>
      <c r="H5" s="20">
        <v>9</v>
      </c>
      <c r="I5" s="20">
        <v>1</v>
      </c>
      <c r="J5" s="20">
        <v>0.95</v>
      </c>
      <c r="K5" s="22">
        <v>9.36824035644531</v>
      </c>
      <c r="L5" s="22">
        <v>1.13480186462402</v>
      </c>
      <c r="M5" s="20">
        <v>1.03891754150391</v>
      </c>
      <c r="N5" s="20">
        <v>8.18939781188965</v>
      </c>
      <c r="O5" s="20">
        <v>7</v>
      </c>
      <c r="P5" s="20">
        <v>7</v>
      </c>
      <c r="Q5" s="20">
        <v>14</v>
      </c>
      <c r="R5" s="23">
        <v>0.5</v>
      </c>
      <c r="S5" s="23">
        <f>O5/E5</f>
        <v>0.7</v>
      </c>
      <c r="T5" s="20">
        <v>3.83145141601562</v>
      </c>
      <c r="U5" s="20">
        <v>3.54616403579712</v>
      </c>
      <c r="V5" s="20">
        <v>3.44925928115845</v>
      </c>
      <c r="W5" s="22">
        <v>0.0969047546386719</v>
      </c>
      <c r="X5" s="20">
        <v>0.382192134857178</v>
      </c>
      <c r="Y5" s="20">
        <v>0.382192134857178</v>
      </c>
      <c r="Z5" s="20">
        <v>0.7</v>
      </c>
      <c r="AA5" s="20">
        <v>0.7</v>
      </c>
      <c r="AB5" s="20">
        <v>0.5</v>
      </c>
      <c r="AC5" s="20">
        <v>0.583333333333333</v>
      </c>
      <c r="AD5" s="20">
        <v>0.3</v>
      </c>
      <c r="AE5" s="20">
        <v>0</v>
      </c>
    </row>
    <row r="6" spans="1:31">
      <c r="A6" s="5">
        <v>242</v>
      </c>
      <c r="B6">
        <v>18</v>
      </c>
      <c r="C6">
        <v>2</v>
      </c>
      <c r="D6">
        <v>10</v>
      </c>
      <c r="E6">
        <v>10</v>
      </c>
      <c r="F6">
        <v>10</v>
      </c>
      <c r="G6">
        <v>0</v>
      </c>
      <c r="H6">
        <v>8</v>
      </c>
      <c r="I6">
        <v>2</v>
      </c>
      <c r="J6">
        <v>0.9</v>
      </c>
      <c r="K6" s="4">
        <v>6.32823753356934</v>
      </c>
      <c r="L6" s="9">
        <v>1.22046852111816</v>
      </c>
      <c r="M6">
        <v>1.00446891784668</v>
      </c>
      <c r="N6">
        <v>5.30471992492676</v>
      </c>
      <c r="O6">
        <v>6</v>
      </c>
      <c r="P6">
        <v>6</v>
      </c>
      <c r="Q6">
        <v>14</v>
      </c>
      <c r="R6" s="15">
        <v>0.4286</v>
      </c>
      <c r="S6" s="15">
        <f>O6/E6</f>
        <v>0.6</v>
      </c>
      <c r="T6">
        <v>3.06415939331055</v>
      </c>
      <c r="U6">
        <v>2.81667304039001</v>
      </c>
      <c r="V6">
        <v>2.72687673568726</v>
      </c>
      <c r="W6" s="11">
        <v>0.0897963047027588</v>
      </c>
      <c r="X6">
        <v>0.337282657623291</v>
      </c>
      <c r="Y6">
        <v>0.337282657623291</v>
      </c>
      <c r="Z6">
        <v>0.6</v>
      </c>
      <c r="AA6">
        <v>0.8</v>
      </c>
      <c r="AB6">
        <v>0.571428571428571</v>
      </c>
      <c r="AC6">
        <v>0.666666666666667</v>
      </c>
      <c r="AD6">
        <v>0.2</v>
      </c>
      <c r="AE6">
        <v>0.2</v>
      </c>
    </row>
    <row r="7" spans="1:31">
      <c r="A7" s="5">
        <v>120</v>
      </c>
      <c r="B7">
        <v>18</v>
      </c>
      <c r="C7">
        <v>2</v>
      </c>
      <c r="D7">
        <v>10</v>
      </c>
      <c r="E7">
        <v>10</v>
      </c>
      <c r="F7">
        <v>10</v>
      </c>
      <c r="G7">
        <v>0</v>
      </c>
      <c r="H7">
        <v>8</v>
      </c>
      <c r="I7">
        <v>2</v>
      </c>
      <c r="J7">
        <v>0.9</v>
      </c>
      <c r="K7" s="4">
        <v>6.93556594848633</v>
      </c>
      <c r="L7" s="9">
        <v>1.24688911437988</v>
      </c>
      <c r="M7">
        <v>1.02820205688477</v>
      </c>
      <c r="N7">
        <v>6.01740264892578</v>
      </c>
      <c r="O7">
        <v>8</v>
      </c>
      <c r="P7">
        <v>8</v>
      </c>
      <c r="Q7">
        <v>18</v>
      </c>
      <c r="R7" s="15">
        <v>0.4444</v>
      </c>
      <c r="S7" s="15">
        <f t="shared" ref="S7:S24" si="0">O7/E7</f>
        <v>0.8</v>
      </c>
      <c r="T7">
        <v>3.63002395629883</v>
      </c>
      <c r="U7">
        <v>3.32382535934448</v>
      </c>
      <c r="V7">
        <v>3.24284887313843</v>
      </c>
      <c r="W7" s="11">
        <v>0.0809764862060547</v>
      </c>
      <c r="X7">
        <v>0.3871750831604</v>
      </c>
      <c r="Y7">
        <v>0.3871750831604</v>
      </c>
      <c r="Z7">
        <v>0.8</v>
      </c>
      <c r="AA7">
        <v>1</v>
      </c>
      <c r="AB7">
        <v>0.555555555555556</v>
      </c>
      <c r="AC7">
        <v>0.714285714285714</v>
      </c>
      <c r="AD7">
        <v>0</v>
      </c>
      <c r="AE7">
        <v>0.2</v>
      </c>
    </row>
    <row r="8" spans="1:31">
      <c r="A8" s="5">
        <v>9</v>
      </c>
      <c r="B8">
        <v>17</v>
      </c>
      <c r="C8">
        <v>3</v>
      </c>
      <c r="D8">
        <v>10</v>
      </c>
      <c r="E8">
        <v>10</v>
      </c>
      <c r="F8">
        <v>10</v>
      </c>
      <c r="G8">
        <v>0</v>
      </c>
      <c r="H8">
        <v>7</v>
      </c>
      <c r="I8">
        <v>3</v>
      </c>
      <c r="J8">
        <v>0.85</v>
      </c>
      <c r="K8" s="4">
        <v>6.53900337219238</v>
      </c>
      <c r="L8" s="9">
        <v>1.25845336914062</v>
      </c>
      <c r="M8">
        <v>0.709737777709961</v>
      </c>
      <c r="N8">
        <v>5.7145824432373</v>
      </c>
      <c r="O8">
        <v>5</v>
      </c>
      <c r="P8">
        <v>5</v>
      </c>
      <c r="Q8">
        <v>15</v>
      </c>
      <c r="R8" s="15">
        <v>0.3333</v>
      </c>
      <c r="S8" s="15">
        <f t="shared" si="0"/>
        <v>0.5</v>
      </c>
      <c r="T8">
        <v>3.20004653930664</v>
      </c>
      <c r="U8">
        <v>2.88882875442505</v>
      </c>
      <c r="V8">
        <v>2.80998182296753</v>
      </c>
      <c r="W8" s="11">
        <v>0.0788469314575195</v>
      </c>
      <c r="X8">
        <v>0.390064716339111</v>
      </c>
      <c r="Y8">
        <v>0.390064716339111</v>
      </c>
      <c r="Z8">
        <v>0.5</v>
      </c>
      <c r="AA8">
        <v>1</v>
      </c>
      <c r="AB8">
        <v>0.666666666666667</v>
      </c>
      <c r="AC8">
        <v>0.8</v>
      </c>
      <c r="AD8">
        <v>0</v>
      </c>
      <c r="AE8">
        <v>0.5</v>
      </c>
    </row>
    <row r="9" s="20" customFormat="1" spans="1:31">
      <c r="A9" s="21">
        <v>35</v>
      </c>
      <c r="B9" s="20">
        <v>19</v>
      </c>
      <c r="C9" s="20">
        <v>1</v>
      </c>
      <c r="D9" s="20">
        <v>10</v>
      </c>
      <c r="E9" s="20">
        <v>10</v>
      </c>
      <c r="F9" s="20">
        <v>10</v>
      </c>
      <c r="G9" s="20">
        <v>0</v>
      </c>
      <c r="H9" s="20">
        <v>9</v>
      </c>
      <c r="I9" s="20">
        <v>1</v>
      </c>
      <c r="J9" s="20">
        <v>0.95</v>
      </c>
      <c r="K9" s="22">
        <v>10.0861263275147</v>
      </c>
      <c r="L9" s="22">
        <v>1.25870513916016</v>
      </c>
      <c r="M9" s="20">
        <v>1.19042015075684</v>
      </c>
      <c r="N9" s="20">
        <v>9.12538146972656</v>
      </c>
      <c r="O9" s="20">
        <v>9</v>
      </c>
      <c r="P9" s="20">
        <v>9</v>
      </c>
      <c r="Q9" s="20">
        <v>18</v>
      </c>
      <c r="R9" s="23">
        <v>0.5</v>
      </c>
      <c r="S9" s="23">
        <f t="shared" si="0"/>
        <v>0.9</v>
      </c>
      <c r="T9" s="20">
        <v>3.88026809692383</v>
      </c>
      <c r="U9" s="20">
        <v>3.56421184539795</v>
      </c>
      <c r="V9" s="20">
        <v>3.4779007434845</v>
      </c>
      <c r="W9" s="22">
        <v>0.0863111019134521</v>
      </c>
      <c r="X9" s="20">
        <v>0.402367353439331</v>
      </c>
      <c r="Y9" s="20">
        <v>0.402367353439331</v>
      </c>
      <c r="Z9" s="20">
        <v>0.9</v>
      </c>
      <c r="AA9" s="20">
        <v>0.9</v>
      </c>
      <c r="AB9" s="20">
        <v>0.5</v>
      </c>
      <c r="AC9" s="20">
        <v>0.642857142857143</v>
      </c>
      <c r="AD9" s="20">
        <v>0.1</v>
      </c>
      <c r="AE9" s="20">
        <v>0</v>
      </c>
    </row>
    <row r="10" spans="1:31">
      <c r="A10" s="5">
        <v>64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9.65124130249023</v>
      </c>
      <c r="L10" s="9">
        <v>1.28952598571777</v>
      </c>
      <c r="M10">
        <v>1.15951538085937</v>
      </c>
      <c r="N10">
        <v>7.99066734313965</v>
      </c>
      <c r="O10">
        <v>5</v>
      </c>
      <c r="P10">
        <v>5</v>
      </c>
      <c r="Q10">
        <v>14</v>
      </c>
      <c r="R10" s="15">
        <v>0.3571</v>
      </c>
      <c r="S10" s="15">
        <f t="shared" si="0"/>
        <v>0.5</v>
      </c>
      <c r="T10">
        <v>3.68314933776855</v>
      </c>
      <c r="U10">
        <v>3.42205047607422</v>
      </c>
      <c r="V10">
        <v>3.30166482925415</v>
      </c>
      <c r="W10" s="11">
        <v>0.120385646820068</v>
      </c>
      <c r="X10">
        <v>0.381484508514404</v>
      </c>
      <c r="Y10">
        <v>0.381484508514404</v>
      </c>
      <c r="Z10">
        <v>0.5</v>
      </c>
      <c r="AA10">
        <v>0.9</v>
      </c>
      <c r="AB10">
        <v>0.642857142857143</v>
      </c>
      <c r="AC10">
        <v>0.75</v>
      </c>
      <c r="AD10">
        <v>0.1</v>
      </c>
      <c r="AE10">
        <v>0.4</v>
      </c>
    </row>
    <row r="11" spans="1:31">
      <c r="A11" s="5">
        <v>205</v>
      </c>
      <c r="B11">
        <v>18</v>
      </c>
      <c r="C11">
        <v>2</v>
      </c>
      <c r="D11">
        <v>10</v>
      </c>
      <c r="E11">
        <v>10</v>
      </c>
      <c r="F11">
        <v>10</v>
      </c>
      <c r="G11">
        <v>0</v>
      </c>
      <c r="H11">
        <v>8</v>
      </c>
      <c r="I11">
        <v>2</v>
      </c>
      <c r="J11">
        <v>0.9</v>
      </c>
      <c r="K11" s="4">
        <v>7.59420585632324</v>
      </c>
      <c r="L11" s="9">
        <v>1.31899452209473</v>
      </c>
      <c r="M11">
        <v>1.07002258300781</v>
      </c>
      <c r="N11">
        <v>6.59915542602539</v>
      </c>
      <c r="O11">
        <v>7</v>
      </c>
      <c r="P11">
        <v>7</v>
      </c>
      <c r="Q11">
        <v>16</v>
      </c>
      <c r="R11" s="15">
        <v>0.4375</v>
      </c>
      <c r="S11" s="15">
        <f t="shared" si="0"/>
        <v>0.7</v>
      </c>
      <c r="T11">
        <v>3.75983238220215</v>
      </c>
      <c r="U11">
        <v>3.43183302879333</v>
      </c>
      <c r="V11">
        <v>3.34061288833618</v>
      </c>
      <c r="W11" s="11">
        <v>0.0912201404571533</v>
      </c>
      <c r="X11">
        <v>0.419219493865967</v>
      </c>
      <c r="Y11">
        <v>0.419219493865967</v>
      </c>
      <c r="Z11">
        <v>0.7</v>
      </c>
      <c r="AA11">
        <v>0.9</v>
      </c>
      <c r="AB11">
        <v>0.5625</v>
      </c>
      <c r="AC11">
        <v>0.692307692307692</v>
      </c>
      <c r="AD11">
        <v>0.1</v>
      </c>
      <c r="AE11">
        <v>0.2</v>
      </c>
    </row>
    <row r="12" spans="1:31">
      <c r="A12" s="5">
        <v>66</v>
      </c>
      <c r="B12">
        <v>17</v>
      </c>
      <c r="C12">
        <v>3</v>
      </c>
      <c r="D12">
        <v>10</v>
      </c>
      <c r="E12">
        <v>10</v>
      </c>
      <c r="F12">
        <v>10</v>
      </c>
      <c r="G12">
        <v>0</v>
      </c>
      <c r="H12">
        <v>7</v>
      </c>
      <c r="I12">
        <v>3</v>
      </c>
      <c r="J12">
        <v>0.85</v>
      </c>
      <c r="K12" s="4">
        <v>7.23930549621582</v>
      </c>
      <c r="L12" s="9">
        <v>1.33141899108887</v>
      </c>
      <c r="M12">
        <v>0.733076095581055</v>
      </c>
      <c r="N12">
        <v>6.44536018371582</v>
      </c>
      <c r="O12">
        <v>6</v>
      </c>
      <c r="P12">
        <v>6</v>
      </c>
      <c r="Q12">
        <v>16</v>
      </c>
      <c r="R12" s="15">
        <v>0.375</v>
      </c>
      <c r="S12" s="15">
        <f t="shared" si="0"/>
        <v>0.6</v>
      </c>
      <c r="T12">
        <v>3.76811218261719</v>
      </c>
      <c r="U12">
        <v>3.37094306945801</v>
      </c>
      <c r="V12">
        <v>3.29817509651184</v>
      </c>
      <c r="W12" s="11">
        <v>0.072767972946167</v>
      </c>
      <c r="X12">
        <v>0.469937086105347</v>
      </c>
      <c r="Y12">
        <v>0.469937086105347</v>
      </c>
      <c r="Z12">
        <v>0.6</v>
      </c>
      <c r="AA12">
        <v>1</v>
      </c>
      <c r="AB12">
        <v>0.625</v>
      </c>
      <c r="AC12">
        <v>0.769230769230769</v>
      </c>
      <c r="AD12">
        <v>0</v>
      </c>
      <c r="AE12">
        <v>0.4</v>
      </c>
    </row>
    <row r="13" spans="1:31">
      <c r="A13" s="5">
        <v>154</v>
      </c>
      <c r="B13">
        <v>17</v>
      </c>
      <c r="C13">
        <v>3</v>
      </c>
      <c r="D13">
        <v>10</v>
      </c>
      <c r="E13">
        <v>10</v>
      </c>
      <c r="F13">
        <v>10</v>
      </c>
      <c r="G13">
        <v>0</v>
      </c>
      <c r="H13">
        <v>7</v>
      </c>
      <c r="I13">
        <v>3</v>
      </c>
      <c r="J13">
        <v>0.85</v>
      </c>
      <c r="K13" s="4">
        <v>5.87332725524902</v>
      </c>
      <c r="L13" s="9">
        <v>1.37561798095703</v>
      </c>
      <c r="M13">
        <v>0.910228729248047</v>
      </c>
      <c r="N13">
        <v>4.87399864196777</v>
      </c>
      <c r="O13">
        <v>4</v>
      </c>
      <c r="P13">
        <v>4</v>
      </c>
      <c r="Q13">
        <v>12</v>
      </c>
      <c r="R13" s="15">
        <v>0.3333</v>
      </c>
      <c r="S13" s="15">
        <f t="shared" si="0"/>
        <v>0.4</v>
      </c>
      <c r="T13">
        <v>3.29062271118164</v>
      </c>
      <c r="U13">
        <v>3.00068616867065</v>
      </c>
      <c r="V13">
        <v>2.92394018173218</v>
      </c>
      <c r="W13" s="11">
        <v>0.0767459869384766</v>
      </c>
      <c r="X13">
        <v>0.366682529449463</v>
      </c>
      <c r="Y13">
        <v>0.366682529449463</v>
      </c>
      <c r="Z13">
        <v>0.4</v>
      </c>
      <c r="AA13">
        <v>0.8</v>
      </c>
      <c r="AB13">
        <v>0.666666666666667</v>
      </c>
      <c r="AC13">
        <v>0.727272727272727</v>
      </c>
      <c r="AD13">
        <v>0.2</v>
      </c>
      <c r="AE13">
        <v>0.4</v>
      </c>
    </row>
    <row r="14" spans="1:31">
      <c r="A14" s="5">
        <v>140</v>
      </c>
      <c r="B14">
        <v>17</v>
      </c>
      <c r="C14">
        <v>3</v>
      </c>
      <c r="D14">
        <v>10</v>
      </c>
      <c r="E14">
        <v>10</v>
      </c>
      <c r="F14">
        <v>10</v>
      </c>
      <c r="G14">
        <v>0</v>
      </c>
      <c r="H14">
        <v>7</v>
      </c>
      <c r="I14">
        <v>3</v>
      </c>
      <c r="J14">
        <v>0.85</v>
      </c>
      <c r="K14" s="4">
        <v>5.35234260559082</v>
      </c>
      <c r="L14" s="9">
        <v>1.4019889831543</v>
      </c>
      <c r="M14">
        <v>1.0721549987793</v>
      </c>
      <c r="N14">
        <v>4.54391288757324</v>
      </c>
      <c r="O14">
        <v>4</v>
      </c>
      <c r="P14">
        <v>4</v>
      </c>
      <c r="Q14">
        <v>11</v>
      </c>
      <c r="R14" s="15">
        <v>0.3636</v>
      </c>
      <c r="S14" s="15">
        <f t="shared" si="0"/>
        <v>0.4</v>
      </c>
      <c r="T14">
        <v>2.64756774902344</v>
      </c>
      <c r="U14">
        <v>2.4152467250824</v>
      </c>
      <c r="V14">
        <v>2.34590625762939</v>
      </c>
      <c r="W14" s="11">
        <v>0.0693404674530029</v>
      </c>
      <c r="X14">
        <v>0.301661491394043</v>
      </c>
      <c r="Y14">
        <v>0.301661491394043</v>
      </c>
      <c r="Z14">
        <v>0.4</v>
      </c>
      <c r="AA14">
        <v>0.7</v>
      </c>
      <c r="AB14">
        <v>0.636363636363636</v>
      </c>
      <c r="AC14">
        <v>0.666666666666667</v>
      </c>
      <c r="AD14">
        <v>0.3</v>
      </c>
      <c r="AE14">
        <v>0.3</v>
      </c>
    </row>
    <row r="15" s="3" customFormat="1" spans="1:31">
      <c r="A15" s="7">
        <v>245</v>
      </c>
      <c r="B15" s="3">
        <v>17</v>
      </c>
      <c r="C15" s="3">
        <v>3</v>
      </c>
      <c r="D15" s="3">
        <v>10</v>
      </c>
      <c r="E15" s="3">
        <v>10</v>
      </c>
      <c r="F15" s="3">
        <v>10</v>
      </c>
      <c r="G15" s="3">
        <v>0</v>
      </c>
      <c r="H15" s="3">
        <v>7</v>
      </c>
      <c r="I15" s="3">
        <v>3</v>
      </c>
      <c r="J15" s="3">
        <v>0.85</v>
      </c>
      <c r="K15" s="11">
        <v>8.33490562438965</v>
      </c>
      <c r="L15" s="11">
        <v>1.40991401672363</v>
      </c>
      <c r="M15" s="3">
        <v>0.874618530273437</v>
      </c>
      <c r="N15" s="3">
        <v>8.10853576660156</v>
      </c>
      <c r="O15" s="3">
        <v>7</v>
      </c>
      <c r="P15" s="3">
        <v>7</v>
      </c>
      <c r="Q15" s="3">
        <v>17</v>
      </c>
      <c r="R15" s="17">
        <v>0.4118</v>
      </c>
      <c r="S15" s="17">
        <f t="shared" si="0"/>
        <v>0.7</v>
      </c>
      <c r="T15" s="3">
        <v>3.7317008972168</v>
      </c>
      <c r="U15" s="3">
        <v>3.30350494384766</v>
      </c>
      <c r="V15" s="3">
        <v>3.27032136917114</v>
      </c>
      <c r="W15" s="11">
        <v>0.0331835746765137</v>
      </c>
      <c r="X15" s="3">
        <v>0.461379528045654</v>
      </c>
      <c r="Y15" s="3">
        <v>0.461379528045654</v>
      </c>
      <c r="Z15" s="3">
        <v>0.7</v>
      </c>
      <c r="AA15" s="3">
        <v>1</v>
      </c>
      <c r="AB15" s="3">
        <v>0.588235294117647</v>
      </c>
      <c r="AC15" s="3">
        <v>0.740740740740741</v>
      </c>
      <c r="AD15" s="3">
        <v>0</v>
      </c>
      <c r="AE15" s="3">
        <v>0.3</v>
      </c>
    </row>
    <row r="16" spans="1:31">
      <c r="A16" s="5">
        <v>148</v>
      </c>
      <c r="B16">
        <v>16</v>
      </c>
      <c r="C16">
        <v>4</v>
      </c>
      <c r="D16">
        <v>10</v>
      </c>
      <c r="E16">
        <v>10</v>
      </c>
      <c r="F16">
        <v>10</v>
      </c>
      <c r="G16">
        <v>0</v>
      </c>
      <c r="H16">
        <v>6</v>
      </c>
      <c r="I16">
        <v>4</v>
      </c>
      <c r="J16">
        <v>0.8</v>
      </c>
      <c r="K16" s="4">
        <v>5.98124694824219</v>
      </c>
      <c r="L16" s="9">
        <v>1.4102840423584</v>
      </c>
      <c r="M16">
        <v>0.666097640991211</v>
      </c>
      <c r="N16">
        <v>5.7578067779541</v>
      </c>
      <c r="O16">
        <v>5</v>
      </c>
      <c r="P16">
        <v>5</v>
      </c>
      <c r="Q16">
        <v>14</v>
      </c>
      <c r="R16" s="15">
        <v>0.3571</v>
      </c>
      <c r="S16" s="15">
        <f t="shared" si="0"/>
        <v>0.5</v>
      </c>
      <c r="T16">
        <v>3.24358749389648</v>
      </c>
      <c r="U16">
        <v>2.86260199546814</v>
      </c>
      <c r="V16">
        <v>2.83324432373047</v>
      </c>
      <c r="W16" s="11">
        <v>0.0293576717376709</v>
      </c>
      <c r="X16">
        <v>0.410343170166016</v>
      </c>
      <c r="Y16">
        <v>0.410343170166016</v>
      </c>
      <c r="Z16">
        <v>0.5</v>
      </c>
      <c r="AA16">
        <v>0.9</v>
      </c>
      <c r="AB16">
        <v>0.642857142857143</v>
      </c>
      <c r="AC16">
        <v>0.75</v>
      </c>
      <c r="AD16">
        <v>0.1</v>
      </c>
      <c r="AE16">
        <v>0.4</v>
      </c>
    </row>
    <row r="17" spans="1:31">
      <c r="A17" s="5">
        <v>145</v>
      </c>
      <c r="B17">
        <v>18</v>
      </c>
      <c r="C17">
        <v>2</v>
      </c>
      <c r="D17">
        <v>10</v>
      </c>
      <c r="E17">
        <v>10</v>
      </c>
      <c r="F17">
        <v>9</v>
      </c>
      <c r="G17">
        <v>1</v>
      </c>
      <c r="H17">
        <v>9</v>
      </c>
      <c r="I17">
        <v>1</v>
      </c>
      <c r="J17">
        <v>0.9</v>
      </c>
      <c r="K17" s="4">
        <v>10.6385040283203</v>
      </c>
      <c r="L17" s="9">
        <v>1.46340179443359</v>
      </c>
      <c r="M17">
        <v>1.31208801269531</v>
      </c>
      <c r="N17">
        <v>8.68145370483398</v>
      </c>
      <c r="O17">
        <v>5</v>
      </c>
      <c r="P17">
        <v>5</v>
      </c>
      <c r="Q17">
        <v>13</v>
      </c>
      <c r="R17" s="15">
        <v>0.3846</v>
      </c>
      <c r="S17" s="15">
        <f t="shared" si="0"/>
        <v>0.5</v>
      </c>
      <c r="T17">
        <v>3.67697906494141</v>
      </c>
      <c r="U17">
        <v>3.40024971961975</v>
      </c>
      <c r="V17">
        <v>3.30141448974609</v>
      </c>
      <c r="W17" s="11">
        <v>0.0988352298736572</v>
      </c>
      <c r="X17">
        <v>0.375564575195312</v>
      </c>
      <c r="Y17">
        <v>0.375564575195312</v>
      </c>
      <c r="Z17">
        <v>0.5</v>
      </c>
      <c r="AA17">
        <v>0.8</v>
      </c>
      <c r="AB17">
        <v>0.615384615384615</v>
      </c>
      <c r="AC17">
        <v>0.695652173913043</v>
      </c>
      <c r="AD17">
        <v>0.2</v>
      </c>
      <c r="AE17">
        <v>0.3</v>
      </c>
    </row>
    <row r="18" spans="1:31">
      <c r="A18" s="5">
        <v>248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9.82092666625977</v>
      </c>
      <c r="L18" s="9">
        <v>1.48200607299805</v>
      </c>
      <c r="M18">
        <v>1.40103530883789</v>
      </c>
      <c r="N18">
        <v>8.45578384399414</v>
      </c>
      <c r="O18">
        <v>8</v>
      </c>
      <c r="P18">
        <v>8</v>
      </c>
      <c r="Q18">
        <v>18</v>
      </c>
      <c r="R18" s="15">
        <v>0.4444</v>
      </c>
      <c r="S18" s="15">
        <f t="shared" si="0"/>
        <v>0.8</v>
      </c>
      <c r="T18">
        <v>4.06353569030762</v>
      </c>
      <c r="U18">
        <v>3.75528621673584</v>
      </c>
      <c r="V18">
        <v>3.65086984634399</v>
      </c>
      <c r="W18" s="11">
        <v>0.104416370391846</v>
      </c>
      <c r="X18">
        <v>0.412665843963623</v>
      </c>
      <c r="Y18">
        <v>0.412665843963623</v>
      </c>
      <c r="Z18">
        <v>0.8</v>
      </c>
      <c r="AA18">
        <v>1</v>
      </c>
      <c r="AB18">
        <v>0.555555555555556</v>
      </c>
      <c r="AC18">
        <v>0.714285714285714</v>
      </c>
      <c r="AD18">
        <v>0</v>
      </c>
      <c r="AE18">
        <v>0.2</v>
      </c>
    </row>
    <row r="19" s="20" customFormat="1" spans="1:31">
      <c r="A19" s="21">
        <v>70</v>
      </c>
      <c r="B19" s="20">
        <v>17</v>
      </c>
      <c r="C19" s="20">
        <v>3</v>
      </c>
      <c r="D19" s="20">
        <v>10</v>
      </c>
      <c r="E19" s="20">
        <v>10</v>
      </c>
      <c r="F19" s="20">
        <v>10</v>
      </c>
      <c r="G19" s="20">
        <v>0</v>
      </c>
      <c r="H19" s="20">
        <v>7</v>
      </c>
      <c r="I19" s="20">
        <v>3</v>
      </c>
      <c r="J19" s="20">
        <v>0.85</v>
      </c>
      <c r="K19" s="22">
        <v>6.20821762084961</v>
      </c>
      <c r="L19" s="22">
        <v>1.50602722167969</v>
      </c>
      <c r="M19" s="20">
        <v>1.01017951965332</v>
      </c>
      <c r="N19" s="20">
        <v>5.0645694732666</v>
      </c>
      <c r="O19" s="20">
        <v>4</v>
      </c>
      <c r="P19" s="20">
        <v>4</v>
      </c>
      <c r="Q19" s="20">
        <v>12</v>
      </c>
      <c r="R19" s="23">
        <v>0.3333</v>
      </c>
      <c r="S19" s="23">
        <f t="shared" si="0"/>
        <v>0.4</v>
      </c>
      <c r="T19" s="20">
        <v>3.08554649353027</v>
      </c>
      <c r="U19" s="20">
        <v>2.82622003555298</v>
      </c>
      <c r="V19" s="20">
        <v>2.7313539981842</v>
      </c>
      <c r="W19" s="22">
        <v>0.0948660373687744</v>
      </c>
      <c r="X19" s="20">
        <v>0.354192495346069</v>
      </c>
      <c r="Y19" s="20">
        <v>0.354192495346069</v>
      </c>
      <c r="Z19" s="20">
        <v>0.4</v>
      </c>
      <c r="AA19" s="20">
        <v>0.8</v>
      </c>
      <c r="AB19" s="20">
        <v>0.666666666666667</v>
      </c>
      <c r="AC19" s="20">
        <v>0.727272727272727</v>
      </c>
      <c r="AD19" s="20">
        <v>0.2</v>
      </c>
      <c r="AE19" s="20">
        <v>0.4</v>
      </c>
    </row>
    <row r="20" spans="1:31">
      <c r="A20" s="5">
        <v>88</v>
      </c>
      <c r="B20">
        <v>16</v>
      </c>
      <c r="C20">
        <v>4</v>
      </c>
      <c r="D20">
        <v>10</v>
      </c>
      <c r="E20">
        <v>10</v>
      </c>
      <c r="F20">
        <v>9</v>
      </c>
      <c r="G20">
        <v>1</v>
      </c>
      <c r="H20">
        <v>7</v>
      </c>
      <c r="I20">
        <v>3</v>
      </c>
      <c r="J20">
        <v>0.8</v>
      </c>
      <c r="K20" s="4">
        <v>6.7324047088623</v>
      </c>
      <c r="L20" s="9">
        <v>1.61456680297852</v>
      </c>
      <c r="M20">
        <v>1.08119773864746</v>
      </c>
      <c r="N20">
        <v>5.53327941894531</v>
      </c>
      <c r="O20">
        <v>5</v>
      </c>
      <c r="P20">
        <v>5</v>
      </c>
      <c r="Q20">
        <v>13</v>
      </c>
      <c r="R20" s="15">
        <v>0.3846</v>
      </c>
      <c r="S20" s="15">
        <f t="shared" si="0"/>
        <v>0.5</v>
      </c>
      <c r="T20">
        <v>3.23104858398437</v>
      </c>
      <c r="U20">
        <v>2.92253375053406</v>
      </c>
      <c r="V20">
        <v>2.8886866569519</v>
      </c>
      <c r="W20" s="11">
        <v>0.0338470935821533</v>
      </c>
      <c r="X20">
        <v>0.342361927032471</v>
      </c>
      <c r="Y20">
        <v>0.342361927032471</v>
      </c>
      <c r="Z20">
        <v>0.5</v>
      </c>
      <c r="AA20">
        <v>0.8</v>
      </c>
      <c r="AB20">
        <v>0.615384615384615</v>
      </c>
      <c r="AC20">
        <v>0.695652173913043</v>
      </c>
      <c r="AD20">
        <v>0.2</v>
      </c>
      <c r="AE20">
        <v>0.3</v>
      </c>
    </row>
    <row r="21" spans="1:31">
      <c r="A21" s="5">
        <v>96</v>
      </c>
      <c r="B21">
        <v>17</v>
      </c>
      <c r="C21">
        <v>3</v>
      </c>
      <c r="D21">
        <v>10</v>
      </c>
      <c r="E21">
        <v>10</v>
      </c>
      <c r="F21">
        <v>10</v>
      </c>
      <c r="G21">
        <v>0</v>
      </c>
      <c r="H21">
        <v>7</v>
      </c>
      <c r="I21">
        <v>3</v>
      </c>
      <c r="J21">
        <v>0.85</v>
      </c>
      <c r="K21" s="4">
        <v>5.74261093139648</v>
      </c>
      <c r="L21" s="9">
        <v>1.61087608337402</v>
      </c>
      <c r="M21">
        <v>1.20277786254883</v>
      </c>
      <c r="N21">
        <v>4.54215049743652</v>
      </c>
      <c r="O21">
        <v>6</v>
      </c>
      <c r="P21">
        <v>6</v>
      </c>
      <c r="Q21">
        <v>16</v>
      </c>
      <c r="R21" s="15">
        <v>0.375</v>
      </c>
      <c r="S21" s="15">
        <f t="shared" si="0"/>
        <v>0.6</v>
      </c>
      <c r="T21">
        <v>3.05898284912109</v>
      </c>
      <c r="U21">
        <v>2.798011302948</v>
      </c>
      <c r="V21">
        <v>2.70229864120483</v>
      </c>
      <c r="W21" s="11">
        <v>0.0957126617431641</v>
      </c>
      <c r="X21">
        <v>0.35668420791626</v>
      </c>
      <c r="Y21">
        <v>0.35668420791626</v>
      </c>
      <c r="Z21">
        <v>0.6</v>
      </c>
      <c r="AA21">
        <v>1</v>
      </c>
      <c r="AB21">
        <v>0.625</v>
      </c>
      <c r="AC21">
        <v>0.769230769230769</v>
      </c>
      <c r="AD21">
        <v>0</v>
      </c>
      <c r="AE21">
        <v>0.4</v>
      </c>
    </row>
    <row r="22" s="20" customFormat="1" spans="1:31">
      <c r="A22" s="21">
        <v>147</v>
      </c>
      <c r="B22" s="20">
        <v>18</v>
      </c>
      <c r="C22" s="20">
        <v>2</v>
      </c>
      <c r="D22" s="20">
        <v>10</v>
      </c>
      <c r="E22" s="20">
        <v>10</v>
      </c>
      <c r="F22" s="20">
        <v>10</v>
      </c>
      <c r="G22" s="20">
        <v>0</v>
      </c>
      <c r="H22" s="20">
        <v>8</v>
      </c>
      <c r="I22" s="20">
        <v>2</v>
      </c>
      <c r="J22" s="20">
        <v>0.9</v>
      </c>
      <c r="K22" s="22">
        <v>6.612060546875</v>
      </c>
      <c r="L22" s="22">
        <v>1.60484886169434</v>
      </c>
      <c r="M22" s="20">
        <v>1.57463836669922</v>
      </c>
      <c r="N22" s="20">
        <v>6.10797309875488</v>
      </c>
      <c r="O22" s="20">
        <v>8</v>
      </c>
      <c r="P22" s="20">
        <v>8</v>
      </c>
      <c r="Q22" s="20">
        <v>17</v>
      </c>
      <c r="R22" s="23">
        <v>0.4706</v>
      </c>
      <c r="S22" s="23">
        <f t="shared" si="0"/>
        <v>0.8</v>
      </c>
      <c r="T22" s="20">
        <v>3.09134292602539</v>
      </c>
      <c r="U22" s="20">
        <v>2.82251119613647</v>
      </c>
      <c r="V22" s="20">
        <v>2.7755024433136</v>
      </c>
      <c r="W22" s="22">
        <v>0.047008752822876</v>
      </c>
      <c r="X22" s="20">
        <v>0.315840482711792</v>
      </c>
      <c r="Y22" s="20">
        <v>0.315840482711792</v>
      </c>
      <c r="Z22" s="20">
        <v>0.8</v>
      </c>
      <c r="AA22" s="20">
        <v>0.9</v>
      </c>
      <c r="AB22" s="20">
        <v>0.529411764705882</v>
      </c>
      <c r="AC22" s="20">
        <v>0.666666666666667</v>
      </c>
      <c r="AD22" s="20">
        <v>0.1</v>
      </c>
      <c r="AE22" s="20">
        <v>0.1</v>
      </c>
    </row>
    <row r="23" spans="1:31">
      <c r="A23" s="5">
        <v>206</v>
      </c>
      <c r="B23">
        <v>17</v>
      </c>
      <c r="C23">
        <v>3</v>
      </c>
      <c r="D23">
        <v>10</v>
      </c>
      <c r="E23">
        <v>10</v>
      </c>
      <c r="F23">
        <v>10</v>
      </c>
      <c r="G23">
        <v>0</v>
      </c>
      <c r="H23">
        <v>7</v>
      </c>
      <c r="I23">
        <v>3</v>
      </c>
      <c r="J23">
        <v>0.85</v>
      </c>
      <c r="K23" s="4">
        <v>6.37397003173828</v>
      </c>
      <c r="L23" s="9">
        <v>1.73198318481445</v>
      </c>
      <c r="M23">
        <v>1.36330223083496</v>
      </c>
      <c r="N23">
        <v>5.40246200561523</v>
      </c>
      <c r="O23">
        <v>5</v>
      </c>
      <c r="P23">
        <v>5</v>
      </c>
      <c r="Q23">
        <v>14</v>
      </c>
      <c r="R23" s="15">
        <v>0.3571</v>
      </c>
      <c r="S23" s="15">
        <f t="shared" si="0"/>
        <v>0.5</v>
      </c>
      <c r="T23">
        <v>3.02554321289062</v>
      </c>
      <c r="U23">
        <v>2.78245902061462</v>
      </c>
      <c r="V23">
        <v>2.70634937286377</v>
      </c>
      <c r="W23" s="11">
        <v>0.0761096477508545</v>
      </c>
      <c r="X23">
        <v>0.319193840026856</v>
      </c>
      <c r="Y23">
        <v>0.319193840026856</v>
      </c>
      <c r="Z23">
        <v>0.5</v>
      </c>
      <c r="AA23">
        <v>0.9</v>
      </c>
      <c r="AB23">
        <v>0.642857142857143</v>
      </c>
      <c r="AC23">
        <v>0.75</v>
      </c>
      <c r="AD23">
        <v>0.1</v>
      </c>
      <c r="AE23">
        <v>0.4</v>
      </c>
    </row>
    <row r="24" s="4" customFormat="1" spans="11:31">
      <c r="K24" s="12" t="s">
        <v>29</v>
      </c>
      <c r="L24" s="9">
        <f>AVERAGE(L2:L23)</f>
        <v>1.35700607299805</v>
      </c>
      <c r="W24" s="11">
        <f t="shared" ref="W24:AE24" si="1">AVERAGE(W2:W23)</f>
        <v>0.082750602201982</v>
      </c>
      <c r="Z24" s="4">
        <f t="shared" si="1"/>
        <v>0.622727272727273</v>
      </c>
      <c r="AA24" s="4">
        <f t="shared" si="1"/>
        <v>0.881818181818182</v>
      </c>
      <c r="AB24" s="4">
        <f t="shared" si="1"/>
        <v>0.591606158250543</v>
      </c>
      <c r="AC24" s="4">
        <f t="shared" si="1"/>
        <v>0.704811724653622</v>
      </c>
      <c r="AD24" s="4">
        <f t="shared" si="1"/>
        <v>0.118181818181818</v>
      </c>
      <c r="AE24" s="4">
        <f t="shared" si="1"/>
        <v>0.259090909090909</v>
      </c>
    </row>
    <row r="25" s="4" customFormat="1" spans="11:31">
      <c r="K25" s="13" t="s">
        <v>30</v>
      </c>
      <c r="L25" s="9">
        <f>MAX(L2:L23)</f>
        <v>1.73198318481445</v>
      </c>
      <c r="W25" s="11">
        <f t="shared" ref="W25:AE25" si="2">MAX(W2:W23)</f>
        <v>0.151520252227783</v>
      </c>
      <c r="Z25" s="4">
        <f t="shared" si="2"/>
        <v>1</v>
      </c>
      <c r="AA25" s="4">
        <f t="shared" si="2"/>
        <v>1</v>
      </c>
      <c r="AB25" s="4">
        <f t="shared" si="2"/>
        <v>0.666666666666667</v>
      </c>
      <c r="AC25" s="4">
        <f t="shared" si="2"/>
        <v>0.8</v>
      </c>
      <c r="AD25" s="4">
        <f t="shared" si="2"/>
        <v>0.3</v>
      </c>
      <c r="AE25" s="4">
        <f t="shared" si="2"/>
        <v>0.5</v>
      </c>
    </row>
    <row r="26" s="4" customFormat="1" spans="12:31">
      <c r="L26" s="9">
        <f>MIN(L2:L23)</f>
        <v>0.927766799926758</v>
      </c>
      <c r="W26" s="11">
        <f t="shared" ref="W26:AE26" si="3">MIN(W2:W23)</f>
        <v>0.0293576717376709</v>
      </c>
      <c r="Z26" s="4">
        <f t="shared" si="3"/>
        <v>0.4</v>
      </c>
      <c r="AA26" s="4">
        <f t="shared" si="3"/>
        <v>0.7</v>
      </c>
      <c r="AB26" s="4">
        <f t="shared" si="3"/>
        <v>0.444444444444444</v>
      </c>
      <c r="AC26" s="4">
        <f t="shared" si="3"/>
        <v>0.571428571428571</v>
      </c>
      <c r="AD26" s="4">
        <f t="shared" si="3"/>
        <v>0</v>
      </c>
      <c r="AE26" s="4">
        <f t="shared" si="3"/>
        <v>-0.2</v>
      </c>
    </row>
    <row r="27" spans="11:23">
      <c r="K27" s="4"/>
      <c r="L27" s="9"/>
      <c r="M27">
        <v>0.194</v>
      </c>
      <c r="W27" s="11"/>
    </row>
    <row r="28" spans="11:23">
      <c r="K28" s="4"/>
      <c r="L28" s="9"/>
      <c r="M28">
        <v>0.129</v>
      </c>
      <c r="O28" s="4" t="s">
        <v>70</v>
      </c>
      <c r="P28" s="4"/>
      <c r="Q28" s="4"/>
      <c r="R28" s="4"/>
      <c r="W28" s="11"/>
    </row>
    <row r="29" spans="11:23">
      <c r="K29" s="4"/>
      <c r="L29" s="9"/>
      <c r="O29" s="4">
        <v>0.2</v>
      </c>
      <c r="P29" s="4">
        <v>-160</v>
      </c>
      <c r="Q29" s="4">
        <v>640</v>
      </c>
      <c r="R29" s="4">
        <v>32</v>
      </c>
      <c r="W29" s="11"/>
    </row>
    <row r="30" spans="11:23">
      <c r="K30" s="4" t="s">
        <v>31</v>
      </c>
      <c r="L30" s="4" t="s">
        <v>32</v>
      </c>
      <c r="M30">
        <v>800</v>
      </c>
      <c r="O30" s="4">
        <v>0.4</v>
      </c>
      <c r="P30" s="4">
        <v>-320</v>
      </c>
      <c r="Q30" s="4">
        <v>480</v>
      </c>
      <c r="R30" s="4">
        <v>24</v>
      </c>
      <c r="W30" s="11"/>
    </row>
    <row r="31" spans="11:23">
      <c r="K31" s="4"/>
      <c r="L31" s="4"/>
      <c r="O31" s="4">
        <v>0.45</v>
      </c>
      <c r="P31" s="4">
        <v>-360</v>
      </c>
      <c r="Q31" s="4">
        <v>440</v>
      </c>
      <c r="R31" s="4">
        <v>22</v>
      </c>
      <c r="W31" s="11"/>
    </row>
    <row r="32" s="1" customFormat="1" spans="11:23">
      <c r="K32" s="14" t="s">
        <v>49</v>
      </c>
      <c r="L32" s="14">
        <f>COUNTIF(L2:L23,"&lt;0.507")-COUNTIF(L2:L23,"&lt;0.378")</f>
        <v>0</v>
      </c>
      <c r="O32" s="4">
        <v>0.49</v>
      </c>
      <c r="P32" s="4">
        <v>-392</v>
      </c>
      <c r="Q32" s="4">
        <v>408</v>
      </c>
      <c r="R32" s="4">
        <v>20.4</v>
      </c>
      <c r="W32" s="14"/>
    </row>
    <row r="33" s="1" customFormat="1" spans="11:23">
      <c r="K33" s="14" t="s">
        <v>50</v>
      </c>
      <c r="L33" s="14">
        <f>COUNTIF(L2:L23,"&lt;0.636")-COUNTIF(L2:L23,"&lt;0.507")</f>
        <v>0</v>
      </c>
      <c r="P33" s="14">
        <v>-380</v>
      </c>
      <c r="Q33" s="14">
        <v>420</v>
      </c>
      <c r="R33" s="14">
        <v>21</v>
      </c>
      <c r="W33" s="14"/>
    </row>
    <row r="34" s="1" customFormat="1" spans="11:23">
      <c r="K34" s="14" t="s">
        <v>51</v>
      </c>
      <c r="L34" s="14">
        <f>COUNTIF(L2:L23,"&lt;0.765")-COUNTIF(L2:L23,"&lt;0.636")</f>
        <v>0</v>
      </c>
      <c r="W34" s="14"/>
    </row>
    <row r="35" s="28" customFormat="1" spans="11:23">
      <c r="K35" s="25" t="s">
        <v>52</v>
      </c>
      <c r="L35" s="25">
        <f>COUNTIF(L2:L23,"&lt;0.894")-COUNTIF(L2:L23,"&lt;0.765")</f>
        <v>0</v>
      </c>
      <c r="M35" s="25">
        <v>2</v>
      </c>
      <c r="N35" s="11">
        <v>1</v>
      </c>
      <c r="W35" s="25"/>
    </row>
    <row r="36" s="1" customFormat="1" spans="11:23">
      <c r="K36" s="14" t="s">
        <v>53</v>
      </c>
      <c r="L36" s="14">
        <f>COUNTIF(L2:L23,"&lt;1.023")-COUNTIF(L2:L23,"&lt;0.894")</f>
        <v>1</v>
      </c>
      <c r="M36" s="14">
        <v>3</v>
      </c>
      <c r="N36" s="14">
        <v>2</v>
      </c>
      <c r="O36" s="14">
        <v>1</v>
      </c>
      <c r="P36" s="14">
        <v>1</v>
      </c>
      <c r="W36" s="14"/>
    </row>
    <row r="37" s="1" customFormat="1" spans="11:23">
      <c r="K37" s="14" t="s">
        <v>54</v>
      </c>
      <c r="L37" s="14">
        <f>COUNTIF(L2:L23,"&lt;1.152")-COUNTIF(L2:L23,"&lt;1.023")</f>
        <v>3</v>
      </c>
      <c r="M37" s="14">
        <v>4</v>
      </c>
      <c r="N37" s="14">
        <v>3</v>
      </c>
      <c r="O37" s="14">
        <v>3</v>
      </c>
      <c r="P37" s="14">
        <v>3</v>
      </c>
      <c r="W37" s="14"/>
    </row>
    <row r="38" spans="11:23">
      <c r="K38" s="4" t="s">
        <v>55</v>
      </c>
      <c r="L38" s="4">
        <f>COUNTIF(L2:L23,"&lt;1.281")-COUNTIF(L2:L23,"&lt;1.152")</f>
        <v>4</v>
      </c>
      <c r="M38" s="4">
        <v>7</v>
      </c>
      <c r="N38" s="14">
        <v>6</v>
      </c>
      <c r="O38" s="14">
        <v>5</v>
      </c>
      <c r="P38" s="14">
        <v>4</v>
      </c>
      <c r="W38" s="11"/>
    </row>
    <row r="39" s="24" customFormat="1" spans="11:23">
      <c r="K39" s="26" t="s">
        <v>56</v>
      </c>
      <c r="L39" s="26">
        <f>COUNTIF(L2:L23,"&lt;1.41")-COUNTIF(L2:L23,"&lt;1.281")</f>
        <v>6</v>
      </c>
      <c r="M39" s="26">
        <v>8</v>
      </c>
      <c r="N39" s="27">
        <v>8</v>
      </c>
      <c r="O39" s="27">
        <v>6</v>
      </c>
      <c r="P39" s="27">
        <v>6</v>
      </c>
      <c r="W39" s="26"/>
    </row>
    <row r="40" s="1" customFormat="1" spans="11:23">
      <c r="K40" s="14" t="s">
        <v>57</v>
      </c>
      <c r="L40" s="14">
        <f>COUNTIF(L2:L23,"&lt;1.539")-COUNTIF(L2:L23,"&lt;1.41")</f>
        <v>4</v>
      </c>
      <c r="M40" s="14">
        <v>7</v>
      </c>
      <c r="N40" s="14">
        <v>6</v>
      </c>
      <c r="O40" s="14">
        <v>5</v>
      </c>
      <c r="P40" s="14">
        <v>4</v>
      </c>
      <c r="W40" s="14"/>
    </row>
    <row r="41" s="1" customFormat="1" spans="11:23">
      <c r="K41" s="14" t="s">
        <v>58</v>
      </c>
      <c r="L41" s="14">
        <f>COUNTIF(L2:L23,"&lt;1.668")-COUNTIF(L2:L23,"&lt;1.539")</f>
        <v>3</v>
      </c>
      <c r="M41" s="14">
        <v>4</v>
      </c>
      <c r="N41" s="14">
        <v>3</v>
      </c>
      <c r="O41" s="14">
        <v>3</v>
      </c>
      <c r="P41" s="14">
        <v>3</v>
      </c>
      <c r="W41" s="14"/>
    </row>
    <row r="42" s="1" customFormat="1" spans="11:23">
      <c r="K42" s="14" t="s">
        <v>59</v>
      </c>
      <c r="L42" s="14">
        <f>COUNTIF(L2:L23,"&lt;1.797")-COUNTIF(L2:L23,"&lt;1.668")</f>
        <v>1</v>
      </c>
      <c r="M42" s="14">
        <v>3</v>
      </c>
      <c r="N42" s="14">
        <v>2</v>
      </c>
      <c r="O42" s="14">
        <v>1</v>
      </c>
      <c r="P42" s="14">
        <v>1</v>
      </c>
      <c r="W42" s="14"/>
    </row>
    <row r="43" s="28" customFormat="1" spans="11:23">
      <c r="K43" s="25" t="s">
        <v>60</v>
      </c>
      <c r="L43" s="25">
        <f>COUNTIF(L2:L23,"&lt;1.926")-COUNTIF(L2:L23,"&lt;1.797")</f>
        <v>0</v>
      </c>
      <c r="M43" s="25">
        <v>2</v>
      </c>
      <c r="N43" s="11">
        <v>1</v>
      </c>
      <c r="W43" s="25"/>
    </row>
    <row r="44" s="1" customFormat="1" spans="11:23">
      <c r="K44" s="14" t="s">
        <v>61</v>
      </c>
      <c r="L44" s="14">
        <f>COUNTIF(L2:L23,"&lt;2.055")-COUNTIF(L2:L23,"&lt;1.926")</f>
        <v>0</v>
      </c>
      <c r="M44" s="14"/>
      <c r="W44" s="14"/>
    </row>
    <row r="45" s="1" customFormat="1" spans="11:23">
      <c r="K45" s="14" t="s">
        <v>62</v>
      </c>
      <c r="L45" s="14">
        <f>COUNTIF(L2:L23,"&lt;2.184")-COUNTIF(L2:L23,"&lt;2.055")</f>
        <v>0</v>
      </c>
      <c r="M45" s="14"/>
      <c r="W45" s="14"/>
    </row>
    <row r="46" s="1" customFormat="1" spans="11:23">
      <c r="K46" s="14" t="s">
        <v>63</v>
      </c>
      <c r="L46" s="14">
        <f>COUNTIF(L2:L23,"&lt;2.313")-COUNTIF(L2:L23,"&lt;2.184")</f>
        <v>0</v>
      </c>
      <c r="M46" s="14"/>
      <c r="W46" s="14"/>
    </row>
    <row r="47" s="1" customFormat="1" spans="11:23">
      <c r="K47" s="14" t="s">
        <v>64</v>
      </c>
      <c r="L47" s="14">
        <f>COUNTIF(L2:L23,"&lt;2.442")-COUNTIF(L2:L23,"&lt;2.313")</f>
        <v>0</v>
      </c>
      <c r="M47" s="14"/>
      <c r="W47" s="14"/>
    </row>
    <row r="48" s="1" customFormat="1" spans="11:13">
      <c r="K48" s="14" t="s">
        <v>65</v>
      </c>
      <c r="L48" s="14">
        <f>COUNTIF(L2:L23,"&lt;2.571")-COUNTIF(L2:L23,"&lt;2.442")</f>
        <v>0</v>
      </c>
      <c r="M48" s="14"/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customFormat="1" spans="11:15">
      <c r="K50" s="4" t="s">
        <v>67</v>
      </c>
      <c r="L50" s="9">
        <f>COUNTIF(L2:L23,"&lt;2.829")-COUNTIF(L2:L23,"&lt;2.7")</f>
        <v>0</v>
      </c>
      <c r="N50">
        <v>0.378</v>
      </c>
      <c r="O50">
        <v>3.094</v>
      </c>
    </row>
    <row r="51" customFormat="1" spans="11:15">
      <c r="K51" s="4" t="s">
        <v>68</v>
      </c>
      <c r="L51" s="9">
        <f>COUNTIF(L2:L23,"&lt;2.958")-COUNTIF(L2:L23,"&lt;2.829")</f>
        <v>0</v>
      </c>
      <c r="N51">
        <v>21</v>
      </c>
      <c r="O51">
        <v>0.129</v>
      </c>
    </row>
    <row r="52" customFormat="1" spans="11:12">
      <c r="K52" s="4" t="s">
        <v>69</v>
      </c>
      <c r="L52" s="9">
        <f>COUNTIF(L2:L23,"&lt;3.087")-COUNTIF(L2:L23,"&lt;2.958")</f>
        <v>0</v>
      </c>
    </row>
    <row r="53" spans="14:15">
      <c r="N53">
        <v>0.954</v>
      </c>
      <c r="O53">
        <v>0.133</v>
      </c>
    </row>
    <row r="54" spans="14:15">
      <c r="N54">
        <v>1.355</v>
      </c>
      <c r="O54">
        <v>0.108</v>
      </c>
    </row>
    <row r="55" spans="14:15">
      <c r="N55">
        <v>1.72</v>
      </c>
      <c r="O55">
        <v>0.083</v>
      </c>
    </row>
    <row r="58" spans="14:16">
      <c r="N58">
        <v>1.355</v>
      </c>
      <c r="O58">
        <v>0.765</v>
      </c>
      <c r="P58">
        <v>1.926</v>
      </c>
    </row>
    <row r="59" spans="16:16">
      <c r="P59">
        <v>0.232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98"/>
  <sheetViews>
    <sheetView topLeftCell="C252" workbookViewId="0">
      <selection activeCell="L270" sqref="L270"/>
    </sheetView>
  </sheetViews>
  <sheetFormatPr defaultColWidth="8.88888888888889" defaultRowHeight="14.4"/>
  <cols>
    <col min="11" max="11" width="22.4444444444444" style="4" customWidth="1"/>
    <col min="12" max="12" width="16" style="9" customWidth="1"/>
    <col min="23" max="23" width="14.2222222222222" style="11" customWidth="1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0</v>
      </c>
      <c r="B2">
        <v>15</v>
      </c>
      <c r="C2">
        <v>5</v>
      </c>
      <c r="D2">
        <v>10</v>
      </c>
      <c r="E2">
        <v>10</v>
      </c>
      <c r="F2">
        <v>10</v>
      </c>
      <c r="G2">
        <v>0</v>
      </c>
      <c r="H2">
        <v>5</v>
      </c>
      <c r="I2">
        <v>5</v>
      </c>
      <c r="J2">
        <v>0.75</v>
      </c>
      <c r="K2" s="4">
        <v>5.3276195526123</v>
      </c>
      <c r="L2" s="9">
        <v>2.51959800720215</v>
      </c>
      <c r="M2">
        <v>2.0445671081543</v>
      </c>
      <c r="N2">
        <v>4.66598129272461</v>
      </c>
      <c r="O2">
        <v>5</v>
      </c>
      <c r="P2">
        <v>5</v>
      </c>
      <c r="Q2">
        <v>15</v>
      </c>
      <c r="R2" s="15">
        <v>0.3333</v>
      </c>
      <c r="S2" s="15">
        <f t="shared" ref="S2:S65" si="0">O2/E2</f>
        <v>0.5</v>
      </c>
      <c r="T2">
        <v>2.39527320861816</v>
      </c>
      <c r="U2">
        <v>2.14884233474731</v>
      </c>
      <c r="V2">
        <v>2.07234907150269</v>
      </c>
      <c r="W2" s="11">
        <v>0.0764932632446289</v>
      </c>
      <c r="X2">
        <v>0.322924137115479</v>
      </c>
      <c r="Y2">
        <v>0.322924137115479</v>
      </c>
      <c r="Z2">
        <v>0.5</v>
      </c>
      <c r="AA2">
        <v>1</v>
      </c>
      <c r="AB2">
        <v>0.666666666666667</v>
      </c>
      <c r="AC2">
        <v>0.8</v>
      </c>
      <c r="AD2">
        <v>0</v>
      </c>
      <c r="AE2">
        <v>0.5</v>
      </c>
    </row>
    <row r="3" spans="1:31">
      <c r="A3" s="5">
        <v>1</v>
      </c>
      <c r="B3">
        <v>20</v>
      </c>
      <c r="C3">
        <v>0</v>
      </c>
      <c r="D3">
        <v>10</v>
      </c>
      <c r="E3">
        <v>10</v>
      </c>
      <c r="F3">
        <v>10</v>
      </c>
      <c r="G3">
        <v>0</v>
      </c>
      <c r="H3">
        <v>10</v>
      </c>
      <c r="I3">
        <v>0</v>
      </c>
      <c r="J3">
        <v>1</v>
      </c>
      <c r="K3" s="4">
        <v>9999</v>
      </c>
      <c r="L3" s="9">
        <v>1.51507186889648</v>
      </c>
      <c r="M3">
        <v>9999</v>
      </c>
      <c r="N3">
        <v>9999</v>
      </c>
      <c r="O3">
        <v>10</v>
      </c>
      <c r="P3">
        <v>10</v>
      </c>
      <c r="Q3">
        <v>20</v>
      </c>
      <c r="R3" s="15">
        <v>0.5</v>
      </c>
      <c r="S3" s="15">
        <f t="shared" si="0"/>
        <v>1</v>
      </c>
      <c r="T3">
        <v>4.64654541015625</v>
      </c>
      <c r="U3">
        <v>4.34903001785278</v>
      </c>
      <c r="V3">
        <v>4.14905261993408</v>
      </c>
      <c r="W3" s="11">
        <v>0.199977397918701</v>
      </c>
      <c r="X3">
        <v>0.497492790222168</v>
      </c>
      <c r="Y3">
        <v>0.497492790222168</v>
      </c>
      <c r="Z3">
        <v>1</v>
      </c>
      <c r="AA3">
        <v>1</v>
      </c>
      <c r="AB3">
        <v>0.5</v>
      </c>
      <c r="AC3">
        <v>0.666666666666667</v>
      </c>
      <c r="AD3">
        <v>0</v>
      </c>
      <c r="AE3">
        <v>0</v>
      </c>
    </row>
    <row r="4" spans="1:31">
      <c r="A4" s="5">
        <v>2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9.66341018676758</v>
      </c>
      <c r="L4" s="9">
        <v>1.1268482208252</v>
      </c>
      <c r="M4">
        <v>1.03069305419922</v>
      </c>
      <c r="N4">
        <v>8.52350997924805</v>
      </c>
      <c r="O4">
        <v>7</v>
      </c>
      <c r="P4">
        <v>7</v>
      </c>
      <c r="Q4">
        <v>16</v>
      </c>
      <c r="R4" s="15">
        <v>0.4375</v>
      </c>
      <c r="S4" s="15">
        <f t="shared" si="0"/>
        <v>0.7</v>
      </c>
      <c r="T4">
        <v>3.89550971984863</v>
      </c>
      <c r="U4">
        <v>3.59789943695068</v>
      </c>
      <c r="V4">
        <v>3.4994330406189</v>
      </c>
      <c r="W4" s="11">
        <v>0.0984663963317871</v>
      </c>
      <c r="X4">
        <v>0.396076679229736</v>
      </c>
      <c r="Y4">
        <v>0.396076679229736</v>
      </c>
      <c r="Z4">
        <v>0.7</v>
      </c>
      <c r="AA4">
        <v>0.9</v>
      </c>
      <c r="AB4">
        <v>0.5625</v>
      </c>
      <c r="AC4">
        <v>0.692307692307692</v>
      </c>
      <c r="AD4">
        <v>0.1</v>
      </c>
      <c r="AE4">
        <v>0.2</v>
      </c>
    </row>
    <row r="5" spans="1:31">
      <c r="A5" s="5">
        <v>3</v>
      </c>
      <c r="B5">
        <v>17</v>
      </c>
      <c r="C5">
        <v>3</v>
      </c>
      <c r="D5">
        <v>10</v>
      </c>
      <c r="E5">
        <v>10</v>
      </c>
      <c r="F5">
        <v>10</v>
      </c>
      <c r="G5">
        <v>0</v>
      </c>
      <c r="H5">
        <v>7</v>
      </c>
      <c r="I5">
        <v>3</v>
      </c>
      <c r="J5">
        <v>0.85</v>
      </c>
      <c r="K5" s="4">
        <v>5.85375022888184</v>
      </c>
      <c r="L5" s="9">
        <v>1.19105339050293</v>
      </c>
      <c r="M5">
        <v>0.674943923950195</v>
      </c>
      <c r="N5">
        <v>4.94062995910645</v>
      </c>
      <c r="O5">
        <v>5</v>
      </c>
      <c r="P5">
        <v>5</v>
      </c>
      <c r="Q5">
        <v>14</v>
      </c>
      <c r="R5" s="15">
        <v>0.3571</v>
      </c>
      <c r="S5" s="15">
        <f t="shared" si="0"/>
        <v>0.5</v>
      </c>
      <c r="T5">
        <v>3.20964241027832</v>
      </c>
      <c r="U5">
        <v>2.90623354911804</v>
      </c>
      <c r="V5">
        <v>2.83291578292847</v>
      </c>
      <c r="W5" s="11">
        <v>0.0733177661895752</v>
      </c>
      <c r="X5">
        <v>0.376726627349854</v>
      </c>
      <c r="Y5">
        <v>0.376726627349854</v>
      </c>
      <c r="Z5">
        <v>0.5</v>
      </c>
      <c r="AA5">
        <v>0.9</v>
      </c>
      <c r="AB5">
        <v>0.642857142857143</v>
      </c>
      <c r="AC5">
        <v>0.75</v>
      </c>
      <c r="AD5">
        <v>0.1</v>
      </c>
      <c r="AE5">
        <v>0.4</v>
      </c>
    </row>
    <row r="6" spans="1:31">
      <c r="A6" s="5">
        <v>4</v>
      </c>
      <c r="B6">
        <v>18</v>
      </c>
      <c r="C6">
        <v>2</v>
      </c>
      <c r="D6">
        <v>10</v>
      </c>
      <c r="E6">
        <v>10</v>
      </c>
      <c r="F6">
        <v>10</v>
      </c>
      <c r="G6">
        <v>0</v>
      </c>
      <c r="H6">
        <v>8</v>
      </c>
      <c r="I6">
        <v>2</v>
      </c>
      <c r="J6">
        <v>0.9</v>
      </c>
      <c r="K6" s="4">
        <v>6.64651870727539</v>
      </c>
      <c r="L6" s="9">
        <v>1.76815605163574</v>
      </c>
      <c r="M6">
        <v>1.73186683654785</v>
      </c>
      <c r="N6">
        <v>5.91652679443359</v>
      </c>
      <c r="O6">
        <v>6</v>
      </c>
      <c r="P6">
        <v>6</v>
      </c>
      <c r="Q6">
        <v>15</v>
      </c>
      <c r="R6" s="15">
        <v>0.4</v>
      </c>
      <c r="S6" s="15">
        <f t="shared" si="0"/>
        <v>0.6</v>
      </c>
      <c r="T6">
        <v>3.24323081970215</v>
      </c>
      <c r="U6">
        <v>2.9600522518158</v>
      </c>
      <c r="V6">
        <v>2.89533853530884</v>
      </c>
      <c r="W6" s="11">
        <v>0.064713716506958</v>
      </c>
      <c r="X6">
        <v>0.34789228439331</v>
      </c>
      <c r="Y6">
        <v>0.34789228439331</v>
      </c>
      <c r="Z6">
        <v>0.6</v>
      </c>
      <c r="AA6">
        <v>0.9</v>
      </c>
      <c r="AB6">
        <v>0.6</v>
      </c>
      <c r="AC6">
        <v>0.72</v>
      </c>
      <c r="AD6">
        <v>0.1</v>
      </c>
      <c r="AE6">
        <v>0.3</v>
      </c>
    </row>
    <row r="7" spans="1:31">
      <c r="A7" s="5">
        <v>5</v>
      </c>
      <c r="B7">
        <v>18</v>
      </c>
      <c r="C7">
        <v>2</v>
      </c>
      <c r="D7">
        <v>10</v>
      </c>
      <c r="E7">
        <v>10</v>
      </c>
      <c r="F7">
        <v>10</v>
      </c>
      <c r="G7">
        <v>0</v>
      </c>
      <c r="H7">
        <v>8</v>
      </c>
      <c r="I7">
        <v>2</v>
      </c>
      <c r="J7">
        <v>0.9</v>
      </c>
      <c r="K7" s="4">
        <v>7.90730667114258</v>
      </c>
      <c r="L7" s="9">
        <v>1.90764045715332</v>
      </c>
      <c r="M7">
        <v>1.54693603515625</v>
      </c>
      <c r="N7">
        <v>5.696044921875</v>
      </c>
      <c r="O7">
        <v>6</v>
      </c>
      <c r="P7">
        <v>6</v>
      </c>
      <c r="Q7">
        <v>15</v>
      </c>
      <c r="R7" s="15">
        <v>0.4</v>
      </c>
      <c r="S7" s="15">
        <f t="shared" si="0"/>
        <v>0.6</v>
      </c>
      <c r="T7">
        <v>3.73896026611328</v>
      </c>
      <c r="U7">
        <v>3.47512936592102</v>
      </c>
      <c r="V7">
        <v>3.30228805541992</v>
      </c>
      <c r="W7" s="11">
        <v>0.172841310501099</v>
      </c>
      <c r="X7">
        <v>0.436672210693359</v>
      </c>
      <c r="Y7">
        <v>0.436672210693359</v>
      </c>
      <c r="Z7">
        <v>0.6</v>
      </c>
      <c r="AA7">
        <v>0.9</v>
      </c>
      <c r="AB7">
        <v>0.6</v>
      </c>
      <c r="AC7">
        <v>0.72</v>
      </c>
      <c r="AD7">
        <v>0.1</v>
      </c>
      <c r="AE7">
        <v>0.3</v>
      </c>
    </row>
    <row r="8" spans="1:31">
      <c r="A8" s="5">
        <v>6</v>
      </c>
      <c r="B8">
        <v>17</v>
      </c>
      <c r="C8">
        <v>3</v>
      </c>
      <c r="D8">
        <v>10</v>
      </c>
      <c r="E8">
        <v>10</v>
      </c>
      <c r="F8">
        <v>10</v>
      </c>
      <c r="G8">
        <v>0</v>
      </c>
      <c r="H8">
        <v>7</v>
      </c>
      <c r="I8">
        <v>3</v>
      </c>
      <c r="J8">
        <v>0.85</v>
      </c>
      <c r="K8" s="4">
        <v>6.83151435852051</v>
      </c>
      <c r="L8" s="9">
        <v>1.14677047729492</v>
      </c>
      <c r="M8">
        <v>0.821332931518555</v>
      </c>
      <c r="N8">
        <v>7.0362663269043</v>
      </c>
      <c r="O8">
        <v>6</v>
      </c>
      <c r="P8">
        <v>6</v>
      </c>
      <c r="Q8">
        <v>14</v>
      </c>
      <c r="R8" s="15">
        <v>0.4286</v>
      </c>
      <c r="S8" s="15">
        <f t="shared" si="0"/>
        <v>0.6</v>
      </c>
      <c r="T8">
        <v>3.41982650756836</v>
      </c>
      <c r="U8">
        <v>3.0302300453186</v>
      </c>
      <c r="V8">
        <v>3.04015779495239</v>
      </c>
      <c r="W8" s="11">
        <v>0.00992774963378906</v>
      </c>
      <c r="X8">
        <v>0.379668712615967</v>
      </c>
      <c r="Y8">
        <v>0.379668712615967</v>
      </c>
      <c r="Z8">
        <v>0.6</v>
      </c>
      <c r="AA8">
        <v>0.8</v>
      </c>
      <c r="AB8">
        <v>0.571428571428571</v>
      </c>
      <c r="AC8">
        <v>0.666666666666667</v>
      </c>
      <c r="AD8">
        <v>0.2</v>
      </c>
      <c r="AE8">
        <v>0.2</v>
      </c>
    </row>
    <row r="9" spans="1:31">
      <c r="A9" s="5">
        <v>7</v>
      </c>
      <c r="B9">
        <v>17</v>
      </c>
      <c r="C9">
        <v>3</v>
      </c>
      <c r="D9">
        <v>10</v>
      </c>
      <c r="E9">
        <v>10</v>
      </c>
      <c r="F9">
        <v>10</v>
      </c>
      <c r="G9">
        <v>0</v>
      </c>
      <c r="H9">
        <v>7</v>
      </c>
      <c r="I9">
        <v>3</v>
      </c>
      <c r="J9">
        <v>0.85</v>
      </c>
      <c r="K9" s="4">
        <v>6.0123176574707</v>
      </c>
      <c r="L9" s="9">
        <v>1.34359741210937</v>
      </c>
      <c r="M9">
        <v>1.06707000732422</v>
      </c>
      <c r="N9">
        <v>5.74783706665039</v>
      </c>
      <c r="O9">
        <v>7</v>
      </c>
      <c r="P9">
        <v>7</v>
      </c>
      <c r="Q9">
        <v>16</v>
      </c>
      <c r="R9" s="15">
        <v>0.4375</v>
      </c>
      <c r="S9" s="15">
        <f t="shared" si="0"/>
        <v>0.7</v>
      </c>
      <c r="T9">
        <v>3.01629066467285</v>
      </c>
      <c r="U9">
        <v>2.70718932151794</v>
      </c>
      <c r="V9">
        <v>2.66651511192322</v>
      </c>
      <c r="W9" s="11">
        <v>0.0406742095947266</v>
      </c>
      <c r="X9">
        <v>0.349775552749634</v>
      </c>
      <c r="Y9">
        <v>0.349775552749634</v>
      </c>
      <c r="Z9">
        <v>0.7</v>
      </c>
      <c r="AA9">
        <v>0.9</v>
      </c>
      <c r="AB9">
        <v>0.5625</v>
      </c>
      <c r="AC9">
        <v>0.692307692307692</v>
      </c>
      <c r="AD9">
        <v>0.1</v>
      </c>
      <c r="AE9">
        <v>0.2</v>
      </c>
    </row>
    <row r="10" spans="1:31">
      <c r="A10" s="5">
        <v>8</v>
      </c>
      <c r="B10">
        <v>18</v>
      </c>
      <c r="C10">
        <v>2</v>
      </c>
      <c r="D10">
        <v>10</v>
      </c>
      <c r="E10">
        <v>10</v>
      </c>
      <c r="F10">
        <v>10</v>
      </c>
      <c r="G10">
        <v>0</v>
      </c>
      <c r="H10">
        <v>8</v>
      </c>
      <c r="I10">
        <v>2</v>
      </c>
      <c r="J10">
        <v>0.9</v>
      </c>
      <c r="K10" s="4">
        <v>8.4647102355957</v>
      </c>
      <c r="L10" s="9">
        <v>2.99497032165527</v>
      </c>
      <c r="M10">
        <v>2.69119644165039</v>
      </c>
      <c r="N10">
        <v>5.31829261779785</v>
      </c>
      <c r="O10">
        <v>3</v>
      </c>
      <c r="P10">
        <v>3</v>
      </c>
      <c r="Q10">
        <v>13</v>
      </c>
      <c r="R10" s="15">
        <v>0.2308</v>
      </c>
      <c r="S10" s="15">
        <f t="shared" si="0"/>
        <v>0.3</v>
      </c>
      <c r="T10">
        <v>3.73464393615723</v>
      </c>
      <c r="U10">
        <v>3.51974487304687</v>
      </c>
      <c r="V10">
        <v>3.25290822982788</v>
      </c>
      <c r="W10" s="11">
        <v>0.266836643218994</v>
      </c>
      <c r="X10">
        <v>0.481735706329346</v>
      </c>
      <c r="Y10">
        <v>0.481735706329346</v>
      </c>
      <c r="Z10">
        <v>0.3</v>
      </c>
      <c r="AA10">
        <v>1</v>
      </c>
      <c r="AB10">
        <v>0.769230769230769</v>
      </c>
      <c r="AC10">
        <v>0.869565217391304</v>
      </c>
      <c r="AD10">
        <v>0</v>
      </c>
      <c r="AE10">
        <v>0.7</v>
      </c>
    </row>
    <row r="11" spans="1:31">
      <c r="A11" s="5">
        <v>9</v>
      </c>
      <c r="B11">
        <v>17</v>
      </c>
      <c r="C11">
        <v>3</v>
      </c>
      <c r="D11">
        <v>10</v>
      </c>
      <c r="E11">
        <v>10</v>
      </c>
      <c r="F11">
        <v>10</v>
      </c>
      <c r="G11">
        <v>0</v>
      </c>
      <c r="H11">
        <v>7</v>
      </c>
      <c r="I11">
        <v>3</v>
      </c>
      <c r="J11">
        <v>0.85</v>
      </c>
      <c r="K11" s="4">
        <v>6.53900337219238</v>
      </c>
      <c r="L11" s="9">
        <v>1.25845336914062</v>
      </c>
      <c r="M11">
        <v>0.709737777709961</v>
      </c>
      <c r="N11">
        <v>5.7145824432373</v>
      </c>
      <c r="O11">
        <v>5</v>
      </c>
      <c r="P11">
        <v>5</v>
      </c>
      <c r="Q11">
        <v>15</v>
      </c>
      <c r="R11" s="15">
        <v>0.3333</v>
      </c>
      <c r="S11" s="15">
        <f t="shared" si="0"/>
        <v>0.5</v>
      </c>
      <c r="T11">
        <v>3.20004653930664</v>
      </c>
      <c r="U11">
        <v>2.88882875442505</v>
      </c>
      <c r="V11">
        <v>2.80998182296753</v>
      </c>
      <c r="W11" s="11">
        <v>0.0788469314575195</v>
      </c>
      <c r="X11">
        <v>0.390064716339111</v>
      </c>
      <c r="Y11">
        <v>0.390064716339111</v>
      </c>
      <c r="Z11">
        <v>0.5</v>
      </c>
      <c r="AA11">
        <v>1</v>
      </c>
      <c r="AB11">
        <v>0.666666666666667</v>
      </c>
      <c r="AC11">
        <v>0.8</v>
      </c>
      <c r="AD11">
        <v>0</v>
      </c>
      <c r="AE11">
        <v>0.5</v>
      </c>
    </row>
    <row r="12" spans="1:31">
      <c r="A12" s="5">
        <v>10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7.72553634643555</v>
      </c>
      <c r="L12" s="9">
        <v>1.43349266052246</v>
      </c>
      <c r="M12">
        <v>0.988012313842773</v>
      </c>
      <c r="N12">
        <v>5.63763999938965</v>
      </c>
      <c r="O12">
        <v>6</v>
      </c>
      <c r="P12">
        <v>6</v>
      </c>
      <c r="Q12">
        <v>16</v>
      </c>
      <c r="R12" s="15">
        <v>0.375</v>
      </c>
      <c r="S12" s="15">
        <f t="shared" si="0"/>
        <v>0.6</v>
      </c>
      <c r="T12">
        <v>4.04101181030273</v>
      </c>
      <c r="U12">
        <v>3.72482323646545</v>
      </c>
      <c r="V12">
        <v>3.54834985733032</v>
      </c>
      <c r="W12" s="11">
        <v>0.176473379135132</v>
      </c>
      <c r="X12">
        <v>0.492661952972412</v>
      </c>
      <c r="Y12">
        <v>0.492661952972412</v>
      </c>
      <c r="Z12">
        <v>0.6</v>
      </c>
      <c r="AA12">
        <v>1</v>
      </c>
      <c r="AB12">
        <v>0.625</v>
      </c>
      <c r="AC12">
        <v>0.769230769230769</v>
      </c>
      <c r="AD12">
        <v>0</v>
      </c>
      <c r="AE12">
        <v>0.4</v>
      </c>
    </row>
    <row r="13" spans="1:31">
      <c r="A13" s="5">
        <v>11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6.78566932678223</v>
      </c>
      <c r="L13" s="9">
        <v>1.0232105255127</v>
      </c>
      <c r="M13">
        <v>0.788984298706055</v>
      </c>
      <c r="N13">
        <v>6.03194808959961</v>
      </c>
      <c r="O13">
        <v>6</v>
      </c>
      <c r="P13">
        <v>6</v>
      </c>
      <c r="Q13">
        <v>14</v>
      </c>
      <c r="R13" s="15">
        <v>0.4286</v>
      </c>
      <c r="S13" s="15">
        <f t="shared" si="0"/>
        <v>0.6</v>
      </c>
      <c r="T13">
        <v>3.36816215515137</v>
      </c>
      <c r="U13">
        <v>3.07924389839172</v>
      </c>
      <c r="V13">
        <v>3.0114803314209</v>
      </c>
      <c r="W13" s="11">
        <v>0.0677635669708252</v>
      </c>
      <c r="X13">
        <v>0.356681823730469</v>
      </c>
      <c r="Y13">
        <v>0.356681823730469</v>
      </c>
      <c r="Z13">
        <v>0.6</v>
      </c>
      <c r="AA13">
        <v>0.8</v>
      </c>
      <c r="AB13">
        <v>0.571428571428571</v>
      </c>
      <c r="AC13">
        <v>0.666666666666667</v>
      </c>
      <c r="AD13">
        <v>0.2</v>
      </c>
      <c r="AE13">
        <v>0.2</v>
      </c>
    </row>
    <row r="14" spans="1:31">
      <c r="A14" s="5">
        <v>12</v>
      </c>
      <c r="B14">
        <v>19</v>
      </c>
      <c r="C14">
        <v>1</v>
      </c>
      <c r="D14">
        <v>10</v>
      </c>
      <c r="E14">
        <v>10</v>
      </c>
      <c r="F14">
        <v>10</v>
      </c>
      <c r="G14">
        <v>0</v>
      </c>
      <c r="H14">
        <v>9</v>
      </c>
      <c r="I14">
        <v>1</v>
      </c>
      <c r="J14">
        <v>0.95</v>
      </c>
      <c r="K14" s="4">
        <v>10.6145267486572</v>
      </c>
      <c r="L14" s="9">
        <v>0.670864105224609</v>
      </c>
      <c r="M14">
        <v>0.574762344360352</v>
      </c>
      <c r="N14">
        <v>10.087516784668</v>
      </c>
      <c r="O14">
        <v>9</v>
      </c>
      <c r="P14">
        <v>9</v>
      </c>
      <c r="Q14">
        <v>19</v>
      </c>
      <c r="R14" s="15">
        <v>0.4737</v>
      </c>
      <c r="S14" s="15">
        <f t="shared" si="0"/>
        <v>0.9</v>
      </c>
      <c r="T14">
        <v>4.63347625732422</v>
      </c>
      <c r="U14">
        <v>4.21989345550537</v>
      </c>
      <c r="V14">
        <v>4.17025804519653</v>
      </c>
      <c r="W14" s="11">
        <v>0.0496354103088379</v>
      </c>
      <c r="X14">
        <v>0.463218212127685</v>
      </c>
      <c r="Y14">
        <v>0.463218212127685</v>
      </c>
      <c r="Z14">
        <v>0.9</v>
      </c>
      <c r="AA14">
        <v>1</v>
      </c>
      <c r="AB14">
        <v>0.526315789473684</v>
      </c>
      <c r="AC14">
        <v>0.689655172413793</v>
      </c>
      <c r="AD14">
        <v>0</v>
      </c>
      <c r="AE14">
        <v>0.1</v>
      </c>
    </row>
    <row r="15" spans="1:31">
      <c r="A15" s="5">
        <v>13</v>
      </c>
      <c r="B15">
        <v>16</v>
      </c>
      <c r="C15">
        <v>4</v>
      </c>
      <c r="D15">
        <v>10</v>
      </c>
      <c r="E15">
        <v>10</v>
      </c>
      <c r="F15">
        <v>9</v>
      </c>
      <c r="G15">
        <v>1</v>
      </c>
      <c r="H15">
        <v>7</v>
      </c>
      <c r="I15">
        <v>3</v>
      </c>
      <c r="J15">
        <v>0.8</v>
      </c>
      <c r="K15" s="4">
        <v>5.7562141418457</v>
      </c>
      <c r="L15" s="9">
        <v>0.863786697387695</v>
      </c>
      <c r="M15">
        <v>0.732816696166992</v>
      </c>
      <c r="N15">
        <v>6.55263328552246</v>
      </c>
      <c r="O15">
        <v>6</v>
      </c>
      <c r="P15">
        <v>6</v>
      </c>
      <c r="Q15">
        <v>13</v>
      </c>
      <c r="R15" s="15">
        <v>0.4615</v>
      </c>
      <c r="S15" s="15">
        <f t="shared" si="0"/>
        <v>0.6</v>
      </c>
      <c r="T15">
        <v>3.18726921081543</v>
      </c>
      <c r="U15">
        <v>2.81767702102661</v>
      </c>
      <c r="V15">
        <v>2.90220069885254</v>
      </c>
      <c r="W15" s="11">
        <v>0.0845236778259277</v>
      </c>
      <c r="X15">
        <v>0.285068511962891</v>
      </c>
      <c r="Y15">
        <v>0.285068511962891</v>
      </c>
      <c r="Z15">
        <v>0.6</v>
      </c>
      <c r="AA15">
        <v>0.7</v>
      </c>
      <c r="AB15">
        <v>0.538461538461538</v>
      </c>
      <c r="AC15">
        <v>0.608695652173913</v>
      </c>
      <c r="AD15">
        <v>0.3</v>
      </c>
      <c r="AE15">
        <v>0.1</v>
      </c>
    </row>
    <row r="16" spans="1:31">
      <c r="A16" s="5">
        <v>14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10.0921478271484</v>
      </c>
      <c r="L16" s="9">
        <v>1.65734672546387</v>
      </c>
      <c r="M16">
        <v>1.5528678894043</v>
      </c>
      <c r="N16">
        <v>8.32724761962891</v>
      </c>
      <c r="O16">
        <v>7</v>
      </c>
      <c r="P16">
        <v>7</v>
      </c>
      <c r="Q16">
        <v>17</v>
      </c>
      <c r="R16" s="15">
        <v>0.4118</v>
      </c>
      <c r="S16" s="15">
        <f t="shared" si="0"/>
        <v>0.7</v>
      </c>
      <c r="T16">
        <v>3.50043296813965</v>
      </c>
      <c r="U16">
        <v>3.26690196990967</v>
      </c>
      <c r="V16">
        <v>3.13181495666504</v>
      </c>
      <c r="W16" s="11">
        <v>0.135087013244629</v>
      </c>
      <c r="X16">
        <v>0.368618011474609</v>
      </c>
      <c r="Y16">
        <v>0.368618011474609</v>
      </c>
      <c r="Z16">
        <v>0.7</v>
      </c>
      <c r="AA16">
        <v>1</v>
      </c>
      <c r="AB16">
        <v>0.588235294117647</v>
      </c>
      <c r="AC16">
        <v>0.740740740740741</v>
      </c>
      <c r="AD16">
        <v>0</v>
      </c>
      <c r="AE16">
        <v>0.3</v>
      </c>
    </row>
    <row r="17" spans="1:31">
      <c r="A17" s="5">
        <v>15</v>
      </c>
      <c r="B17">
        <v>17</v>
      </c>
      <c r="C17">
        <v>3</v>
      </c>
      <c r="D17">
        <v>10</v>
      </c>
      <c r="E17">
        <v>10</v>
      </c>
      <c r="F17">
        <v>10</v>
      </c>
      <c r="G17">
        <v>0</v>
      </c>
      <c r="H17">
        <v>7</v>
      </c>
      <c r="I17">
        <v>3</v>
      </c>
      <c r="J17">
        <v>0.85</v>
      </c>
      <c r="K17" s="4">
        <v>5.70360946655273</v>
      </c>
      <c r="L17" s="9">
        <v>0.873838424682617</v>
      </c>
      <c r="M17">
        <v>0.753240585327148</v>
      </c>
      <c r="N17">
        <v>6.49769020080566</v>
      </c>
      <c r="O17">
        <v>6</v>
      </c>
      <c r="P17">
        <v>6</v>
      </c>
      <c r="Q17">
        <v>14</v>
      </c>
      <c r="R17" s="15">
        <v>0.4286</v>
      </c>
      <c r="S17" s="15">
        <f t="shared" si="0"/>
        <v>0.6</v>
      </c>
      <c r="T17">
        <v>3.61505126953125</v>
      </c>
      <c r="U17">
        <v>3.20449781417847</v>
      </c>
      <c r="V17">
        <v>3.25379037857056</v>
      </c>
      <c r="W17" s="11">
        <v>0.0492925643920898</v>
      </c>
      <c r="X17">
        <v>0.361260890960693</v>
      </c>
      <c r="Y17">
        <v>0.361260890960693</v>
      </c>
      <c r="Z17">
        <v>0.6</v>
      </c>
      <c r="AA17">
        <v>0.8</v>
      </c>
      <c r="AB17">
        <v>0.571428571428571</v>
      </c>
      <c r="AC17">
        <v>0.666666666666667</v>
      </c>
      <c r="AD17">
        <v>0.2</v>
      </c>
      <c r="AE17">
        <v>0.2</v>
      </c>
    </row>
    <row r="18" spans="1:31">
      <c r="A18" s="5">
        <v>16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10.8333683013916</v>
      </c>
      <c r="L18" s="9">
        <v>0.657564163208008</v>
      </c>
      <c r="M18">
        <v>0.505702972412109</v>
      </c>
      <c r="N18">
        <v>9.78784370422363</v>
      </c>
      <c r="O18">
        <v>7</v>
      </c>
      <c r="P18">
        <v>7</v>
      </c>
      <c r="Q18">
        <v>17</v>
      </c>
      <c r="R18" s="15">
        <v>0.4118</v>
      </c>
      <c r="S18" s="15">
        <f t="shared" si="0"/>
        <v>0.7</v>
      </c>
      <c r="T18">
        <v>4.57226943969727</v>
      </c>
      <c r="U18">
        <v>4.18453979492187</v>
      </c>
      <c r="V18">
        <v>4.08214998245239</v>
      </c>
      <c r="W18" s="11">
        <v>0.102389812469482</v>
      </c>
      <c r="X18">
        <v>0.490119457244873</v>
      </c>
      <c r="Y18">
        <v>0.490119457244873</v>
      </c>
      <c r="Z18">
        <v>0.7</v>
      </c>
      <c r="AA18">
        <v>1</v>
      </c>
      <c r="AB18">
        <v>0.588235294117647</v>
      </c>
      <c r="AC18">
        <v>0.740740740740741</v>
      </c>
      <c r="AD18">
        <v>0</v>
      </c>
      <c r="AE18">
        <v>0.3</v>
      </c>
    </row>
    <row r="19" spans="1:31">
      <c r="A19" s="5">
        <v>17</v>
      </c>
      <c r="B19">
        <v>16</v>
      </c>
      <c r="C19">
        <v>4</v>
      </c>
      <c r="D19">
        <v>10</v>
      </c>
      <c r="E19">
        <v>10</v>
      </c>
      <c r="F19">
        <v>10</v>
      </c>
      <c r="G19">
        <v>0</v>
      </c>
      <c r="H19">
        <v>6</v>
      </c>
      <c r="I19">
        <v>4</v>
      </c>
      <c r="J19">
        <v>0.8</v>
      </c>
      <c r="K19" s="4">
        <v>6.62918663024902</v>
      </c>
      <c r="L19" s="9">
        <v>1.7640323638916</v>
      </c>
      <c r="M19">
        <v>0.7838134765625</v>
      </c>
      <c r="N19">
        <v>5.65805053710937</v>
      </c>
      <c r="O19">
        <v>5</v>
      </c>
      <c r="P19">
        <v>5</v>
      </c>
      <c r="Q19">
        <v>15</v>
      </c>
      <c r="R19" s="15">
        <v>0.3333</v>
      </c>
      <c r="S19" s="15">
        <f t="shared" si="0"/>
        <v>0.5</v>
      </c>
      <c r="T19">
        <v>3.02310943603516</v>
      </c>
      <c r="U19">
        <v>2.70834422111511</v>
      </c>
      <c r="V19">
        <v>2.61939764022827</v>
      </c>
      <c r="W19" s="11">
        <v>0.0889465808868408</v>
      </c>
      <c r="X19">
        <v>0.403711795806885</v>
      </c>
      <c r="Y19">
        <v>0.403711795806885</v>
      </c>
      <c r="Z19">
        <v>0.5</v>
      </c>
      <c r="AA19">
        <v>1</v>
      </c>
      <c r="AB19">
        <v>0.666666666666667</v>
      </c>
      <c r="AC19">
        <v>0.8</v>
      </c>
      <c r="AD19">
        <v>0</v>
      </c>
      <c r="AE19">
        <v>0.5</v>
      </c>
    </row>
    <row r="20" spans="1:31">
      <c r="A20" s="5">
        <v>18</v>
      </c>
      <c r="B20">
        <v>17</v>
      </c>
      <c r="C20">
        <v>3</v>
      </c>
      <c r="D20">
        <v>10</v>
      </c>
      <c r="E20">
        <v>10</v>
      </c>
      <c r="F20">
        <v>9</v>
      </c>
      <c r="G20">
        <v>1</v>
      </c>
      <c r="H20">
        <v>8</v>
      </c>
      <c r="I20">
        <v>2</v>
      </c>
      <c r="J20">
        <v>0.85</v>
      </c>
      <c r="K20" s="4">
        <v>9.04955291748047</v>
      </c>
      <c r="L20" s="9">
        <v>1.21954345703125</v>
      </c>
      <c r="M20">
        <v>0.910530090332031</v>
      </c>
      <c r="N20">
        <v>8.24246215820312</v>
      </c>
      <c r="O20">
        <v>6</v>
      </c>
      <c r="P20">
        <v>6</v>
      </c>
      <c r="Q20">
        <v>15</v>
      </c>
      <c r="R20" s="15">
        <v>0.4</v>
      </c>
      <c r="S20" s="15">
        <f t="shared" si="0"/>
        <v>0.6</v>
      </c>
      <c r="T20">
        <v>3.25093460083008</v>
      </c>
      <c r="U20">
        <v>2.92154550552368</v>
      </c>
      <c r="V20">
        <v>2.91307401657104</v>
      </c>
      <c r="W20" s="11">
        <v>0.00847148895263672</v>
      </c>
      <c r="X20">
        <v>0.337860584259033</v>
      </c>
      <c r="Y20">
        <v>0.337860584259033</v>
      </c>
      <c r="Z20">
        <v>0.6</v>
      </c>
      <c r="AA20">
        <v>0.9</v>
      </c>
      <c r="AB20">
        <v>0.6</v>
      </c>
      <c r="AC20">
        <v>0.72</v>
      </c>
      <c r="AD20">
        <v>0.1</v>
      </c>
      <c r="AE20">
        <v>0.3</v>
      </c>
    </row>
    <row r="21" spans="1:31">
      <c r="A21" s="5">
        <v>19</v>
      </c>
      <c r="B21">
        <v>16</v>
      </c>
      <c r="C21">
        <v>4</v>
      </c>
      <c r="D21">
        <v>10</v>
      </c>
      <c r="E21">
        <v>10</v>
      </c>
      <c r="F21">
        <v>8</v>
      </c>
      <c r="G21">
        <v>2</v>
      </c>
      <c r="H21">
        <v>8</v>
      </c>
      <c r="I21">
        <v>2</v>
      </c>
      <c r="J21">
        <v>0.8</v>
      </c>
      <c r="K21" s="4">
        <v>7.57284927368164</v>
      </c>
      <c r="L21" s="9">
        <v>2.06085205078125</v>
      </c>
      <c r="M21">
        <v>1.82548141479492</v>
      </c>
      <c r="N21">
        <v>5.71315765380859</v>
      </c>
      <c r="O21">
        <v>6</v>
      </c>
      <c r="P21">
        <v>6</v>
      </c>
      <c r="Q21">
        <v>14</v>
      </c>
      <c r="R21" s="15">
        <v>0.4286</v>
      </c>
      <c r="S21" s="15">
        <f t="shared" si="0"/>
        <v>0.6</v>
      </c>
      <c r="T21">
        <v>2.96800994873047</v>
      </c>
      <c r="U21">
        <v>2.70471739768982</v>
      </c>
      <c r="V21">
        <v>2.66504859924316</v>
      </c>
      <c r="W21" s="11">
        <v>0.0396687984466553</v>
      </c>
      <c r="X21">
        <v>0.302961349487305</v>
      </c>
      <c r="Y21">
        <v>0.302961349487305</v>
      </c>
      <c r="Z21">
        <v>0.6</v>
      </c>
      <c r="AA21">
        <v>0.8</v>
      </c>
      <c r="AB21">
        <v>0.571428571428571</v>
      </c>
      <c r="AC21">
        <v>0.666666666666667</v>
      </c>
      <c r="AD21">
        <v>0.2</v>
      </c>
      <c r="AE21">
        <v>0.2</v>
      </c>
    </row>
    <row r="22" spans="1:31">
      <c r="A22" s="5">
        <v>20</v>
      </c>
      <c r="B22">
        <v>16</v>
      </c>
      <c r="C22">
        <v>4</v>
      </c>
      <c r="D22">
        <v>10</v>
      </c>
      <c r="E22">
        <v>10</v>
      </c>
      <c r="F22">
        <v>10</v>
      </c>
      <c r="G22">
        <v>0</v>
      </c>
      <c r="H22">
        <v>6</v>
      </c>
      <c r="I22">
        <v>4</v>
      </c>
      <c r="J22">
        <v>0.8</v>
      </c>
      <c r="K22" s="4">
        <v>6.64585304260254</v>
      </c>
      <c r="L22" s="9">
        <v>2.73301124572754</v>
      </c>
      <c r="M22">
        <v>1.9593448638916</v>
      </c>
      <c r="N22">
        <v>4.58723258972168</v>
      </c>
      <c r="O22">
        <v>2</v>
      </c>
      <c r="P22">
        <v>2</v>
      </c>
      <c r="Q22">
        <v>11</v>
      </c>
      <c r="R22" s="15">
        <v>0.1818</v>
      </c>
      <c r="S22" s="15">
        <f t="shared" si="0"/>
        <v>0.2</v>
      </c>
      <c r="T22">
        <v>2.80521202087402</v>
      </c>
      <c r="U22">
        <v>2.58065009117126</v>
      </c>
      <c r="V22">
        <v>2.39172124862671</v>
      </c>
      <c r="W22" s="11">
        <v>0.188928842544556</v>
      </c>
      <c r="X22">
        <v>0.413490772247315</v>
      </c>
      <c r="Y22">
        <v>0.413490772247315</v>
      </c>
      <c r="Z22">
        <v>0.2</v>
      </c>
      <c r="AA22">
        <v>0.9</v>
      </c>
      <c r="AB22">
        <v>0.818181818181818</v>
      </c>
      <c r="AC22">
        <v>0.857142857142857</v>
      </c>
      <c r="AD22">
        <v>0.1</v>
      </c>
      <c r="AE22">
        <v>0.7</v>
      </c>
    </row>
    <row r="23" spans="1:31">
      <c r="A23" s="5">
        <v>21</v>
      </c>
      <c r="B23">
        <v>19</v>
      </c>
      <c r="C23">
        <v>1</v>
      </c>
      <c r="D23">
        <v>10</v>
      </c>
      <c r="E23">
        <v>10</v>
      </c>
      <c r="F23">
        <v>10</v>
      </c>
      <c r="G23">
        <v>0</v>
      </c>
      <c r="H23">
        <v>9</v>
      </c>
      <c r="I23">
        <v>1</v>
      </c>
      <c r="J23">
        <v>0.95</v>
      </c>
      <c r="K23" s="4">
        <v>9.37121963500977</v>
      </c>
      <c r="L23" s="9">
        <v>1.13102912902832</v>
      </c>
      <c r="M23">
        <v>1.03591918945312</v>
      </c>
      <c r="N23">
        <v>8.20464515686035</v>
      </c>
      <c r="O23">
        <v>5</v>
      </c>
      <c r="P23">
        <v>5</v>
      </c>
      <c r="Q23">
        <v>15</v>
      </c>
      <c r="R23" s="15">
        <v>0.3333</v>
      </c>
      <c r="S23" s="15">
        <f t="shared" si="0"/>
        <v>0.5</v>
      </c>
      <c r="T23">
        <v>3.33916091918945</v>
      </c>
      <c r="U23">
        <v>3.10058331489563</v>
      </c>
      <c r="V23">
        <v>2.9983983039856</v>
      </c>
      <c r="W23" s="11">
        <v>0.102185010910034</v>
      </c>
      <c r="X23">
        <v>0.340762615203857</v>
      </c>
      <c r="Y23">
        <v>0.340762615203857</v>
      </c>
      <c r="Z23">
        <v>0.5</v>
      </c>
      <c r="AA23">
        <v>1</v>
      </c>
      <c r="AB23">
        <v>0.666666666666667</v>
      </c>
      <c r="AC23">
        <v>0.8</v>
      </c>
      <c r="AD23">
        <v>0</v>
      </c>
      <c r="AE23">
        <v>0.5</v>
      </c>
    </row>
    <row r="24" spans="1:31">
      <c r="A24" s="5">
        <v>22</v>
      </c>
      <c r="B24">
        <v>19</v>
      </c>
      <c r="C24">
        <v>1</v>
      </c>
      <c r="D24">
        <v>10</v>
      </c>
      <c r="E24">
        <v>10</v>
      </c>
      <c r="F24">
        <v>10</v>
      </c>
      <c r="G24">
        <v>0</v>
      </c>
      <c r="H24">
        <v>9</v>
      </c>
      <c r="I24">
        <v>1</v>
      </c>
      <c r="J24">
        <v>0.95</v>
      </c>
      <c r="K24" s="4">
        <v>11.74973487854</v>
      </c>
      <c r="L24" s="9">
        <v>0.573421478271484</v>
      </c>
      <c r="M24">
        <v>0.409221649169922</v>
      </c>
      <c r="N24">
        <v>10.7761573791504</v>
      </c>
      <c r="O24">
        <v>8</v>
      </c>
      <c r="P24">
        <v>8</v>
      </c>
      <c r="Q24">
        <v>18</v>
      </c>
      <c r="R24" s="15">
        <v>0.4444</v>
      </c>
      <c r="S24" s="15">
        <f t="shared" si="0"/>
        <v>0.8</v>
      </c>
      <c r="T24">
        <v>5.33336067199707</v>
      </c>
      <c r="U24">
        <v>4.85945892333984</v>
      </c>
      <c r="V24">
        <v>4.77616167068481</v>
      </c>
      <c r="W24" s="11">
        <v>0.0832972526550293</v>
      </c>
      <c r="X24">
        <v>0.557199001312256</v>
      </c>
      <c r="Y24">
        <v>0.557199001312256</v>
      </c>
      <c r="Z24">
        <v>0.8</v>
      </c>
      <c r="AA24">
        <v>1</v>
      </c>
      <c r="AB24">
        <v>0.555555555555556</v>
      </c>
      <c r="AC24">
        <v>0.714285714285714</v>
      </c>
      <c r="AD24">
        <v>0</v>
      </c>
      <c r="AE24">
        <v>0.2</v>
      </c>
    </row>
    <row r="25" spans="1:31">
      <c r="A25" s="5">
        <v>23</v>
      </c>
      <c r="B25">
        <v>18</v>
      </c>
      <c r="C25">
        <v>2</v>
      </c>
      <c r="D25">
        <v>10</v>
      </c>
      <c r="E25">
        <v>10</v>
      </c>
      <c r="F25">
        <v>10</v>
      </c>
      <c r="G25">
        <v>0</v>
      </c>
      <c r="H25">
        <v>8</v>
      </c>
      <c r="I25">
        <v>2</v>
      </c>
      <c r="J25">
        <v>0.9</v>
      </c>
      <c r="K25" s="4">
        <v>7.68394088745117</v>
      </c>
      <c r="L25" s="9">
        <v>0.951251983642578</v>
      </c>
      <c r="M25">
        <v>0.62324333190918</v>
      </c>
      <c r="N25">
        <v>6.77580070495605</v>
      </c>
      <c r="O25">
        <v>7</v>
      </c>
      <c r="P25">
        <v>7</v>
      </c>
      <c r="Q25">
        <v>17</v>
      </c>
      <c r="R25" s="15">
        <v>0.4118</v>
      </c>
      <c r="S25" s="15">
        <f t="shared" si="0"/>
        <v>0.7</v>
      </c>
      <c r="T25">
        <v>3.90939521789551</v>
      </c>
      <c r="U25">
        <v>3.55533051490784</v>
      </c>
      <c r="V25">
        <v>3.47073864936829</v>
      </c>
      <c r="W25" s="11">
        <v>0.0845918655395508</v>
      </c>
      <c r="X25">
        <v>0.438656568527222</v>
      </c>
      <c r="Y25">
        <v>0.438656568527222</v>
      </c>
      <c r="Z25">
        <v>0.7</v>
      </c>
      <c r="AA25">
        <v>1</v>
      </c>
      <c r="AB25">
        <v>0.588235294117647</v>
      </c>
      <c r="AC25">
        <v>0.740740740740741</v>
      </c>
      <c r="AD25">
        <v>0</v>
      </c>
      <c r="AE25">
        <v>0.3</v>
      </c>
    </row>
    <row r="26" spans="1:31">
      <c r="A26" s="5">
        <v>24</v>
      </c>
      <c r="B26">
        <v>18</v>
      </c>
      <c r="C26">
        <v>2</v>
      </c>
      <c r="D26">
        <v>10</v>
      </c>
      <c r="E26">
        <v>10</v>
      </c>
      <c r="F26">
        <v>10</v>
      </c>
      <c r="G26">
        <v>0</v>
      </c>
      <c r="H26">
        <v>8</v>
      </c>
      <c r="I26">
        <v>2</v>
      </c>
      <c r="J26">
        <v>0.9</v>
      </c>
      <c r="K26" s="4">
        <v>8.30161476135254</v>
      </c>
      <c r="L26" s="9">
        <v>1.84811210632324</v>
      </c>
      <c r="M26">
        <v>1.42319869995117</v>
      </c>
      <c r="N26">
        <v>5.94230270385742</v>
      </c>
      <c r="O26">
        <v>6</v>
      </c>
      <c r="P26">
        <v>6</v>
      </c>
      <c r="Q26">
        <v>16</v>
      </c>
      <c r="R26" s="15">
        <v>0.375</v>
      </c>
      <c r="S26" s="15">
        <f t="shared" si="0"/>
        <v>0.6</v>
      </c>
      <c r="T26">
        <v>4.11506462097168</v>
      </c>
      <c r="U26">
        <v>3.8042676448822</v>
      </c>
      <c r="V26">
        <v>3.6045196056366</v>
      </c>
      <c r="W26" s="11">
        <v>0.199748039245605</v>
      </c>
      <c r="X26">
        <v>0.510545015335083</v>
      </c>
      <c r="Y26">
        <v>0.510545015335083</v>
      </c>
      <c r="Z26">
        <v>0.6</v>
      </c>
      <c r="AA26">
        <v>1</v>
      </c>
      <c r="AB26">
        <v>0.625</v>
      </c>
      <c r="AC26">
        <v>0.769230769230769</v>
      </c>
      <c r="AD26">
        <v>0</v>
      </c>
      <c r="AE26">
        <v>0.4</v>
      </c>
    </row>
    <row r="27" spans="1:31">
      <c r="A27" s="5">
        <v>25</v>
      </c>
      <c r="B27">
        <v>19</v>
      </c>
      <c r="C27">
        <v>1</v>
      </c>
      <c r="D27">
        <v>10</v>
      </c>
      <c r="E27">
        <v>10</v>
      </c>
      <c r="F27">
        <v>10</v>
      </c>
      <c r="G27">
        <v>0</v>
      </c>
      <c r="H27">
        <v>9</v>
      </c>
      <c r="I27">
        <v>1</v>
      </c>
      <c r="J27">
        <v>0.95</v>
      </c>
      <c r="K27" s="4">
        <v>9.71740341186523</v>
      </c>
      <c r="L27" s="9">
        <v>0.877573013305664</v>
      </c>
      <c r="M27">
        <v>0.802732467651367</v>
      </c>
      <c r="N27">
        <v>9.07360076904297</v>
      </c>
      <c r="O27">
        <v>6</v>
      </c>
      <c r="P27">
        <v>6</v>
      </c>
      <c r="Q27">
        <v>14</v>
      </c>
      <c r="R27" s="15">
        <v>0.4286</v>
      </c>
      <c r="S27" s="15">
        <f t="shared" si="0"/>
        <v>0.6</v>
      </c>
      <c r="T27">
        <v>3.86703491210937</v>
      </c>
      <c r="U27">
        <v>3.54284954071045</v>
      </c>
      <c r="V27">
        <v>3.47887563705444</v>
      </c>
      <c r="W27" s="11">
        <v>0.0639739036560059</v>
      </c>
      <c r="X27">
        <v>0.388159275054932</v>
      </c>
      <c r="Y27">
        <v>0.388159275054932</v>
      </c>
      <c r="Z27">
        <v>0.6</v>
      </c>
      <c r="AA27">
        <v>0.8</v>
      </c>
      <c r="AB27">
        <v>0.571428571428571</v>
      </c>
      <c r="AC27">
        <v>0.666666666666667</v>
      </c>
      <c r="AD27">
        <v>0.2</v>
      </c>
      <c r="AE27">
        <v>0.2</v>
      </c>
    </row>
    <row r="28" spans="1:31">
      <c r="A28" s="5">
        <v>26</v>
      </c>
      <c r="B28">
        <v>18</v>
      </c>
      <c r="C28">
        <v>2</v>
      </c>
      <c r="D28">
        <v>10</v>
      </c>
      <c r="E28">
        <v>10</v>
      </c>
      <c r="F28">
        <v>10</v>
      </c>
      <c r="G28">
        <v>0</v>
      </c>
      <c r="H28">
        <v>8</v>
      </c>
      <c r="I28">
        <v>2</v>
      </c>
      <c r="J28">
        <v>0.9</v>
      </c>
      <c r="K28" s="4">
        <v>7.20049858093262</v>
      </c>
      <c r="L28" s="9">
        <v>0.931381225585937</v>
      </c>
      <c r="M28">
        <v>0.624353408813477</v>
      </c>
      <c r="N28">
        <v>6.30125427246094</v>
      </c>
      <c r="O28">
        <v>6</v>
      </c>
      <c r="P28">
        <v>6</v>
      </c>
      <c r="Q28">
        <v>15</v>
      </c>
      <c r="R28" s="15">
        <v>0.4</v>
      </c>
      <c r="S28" s="15">
        <f t="shared" si="0"/>
        <v>0.6</v>
      </c>
      <c r="T28">
        <v>3.92199516296387</v>
      </c>
      <c r="U28">
        <v>3.57343816757202</v>
      </c>
      <c r="V28">
        <v>3.50098347663879</v>
      </c>
      <c r="W28" s="11">
        <v>0.0724546909332275</v>
      </c>
      <c r="X28">
        <v>0.421011686325073</v>
      </c>
      <c r="Y28">
        <v>0.421011686325073</v>
      </c>
      <c r="Z28">
        <v>0.6</v>
      </c>
      <c r="AA28">
        <v>0.9</v>
      </c>
      <c r="AB28">
        <v>0.6</v>
      </c>
      <c r="AC28">
        <v>0.72</v>
      </c>
      <c r="AD28">
        <v>0.1</v>
      </c>
      <c r="AE28">
        <v>0.3</v>
      </c>
    </row>
    <row r="29" spans="1:31">
      <c r="A29" s="5">
        <v>27</v>
      </c>
      <c r="B29">
        <v>19</v>
      </c>
      <c r="C29">
        <v>1</v>
      </c>
      <c r="D29">
        <v>10</v>
      </c>
      <c r="E29">
        <v>10</v>
      </c>
      <c r="F29">
        <v>10</v>
      </c>
      <c r="G29">
        <v>0</v>
      </c>
      <c r="H29">
        <v>9</v>
      </c>
      <c r="I29">
        <v>1</v>
      </c>
      <c r="J29">
        <v>0.95</v>
      </c>
      <c r="K29" s="4">
        <v>9.87063980102539</v>
      </c>
      <c r="L29" s="9">
        <v>1.08830070495605</v>
      </c>
      <c r="M29">
        <v>0.9857177734375</v>
      </c>
      <c r="N29">
        <v>8.73230743408203</v>
      </c>
      <c r="O29">
        <v>4</v>
      </c>
      <c r="P29">
        <v>4</v>
      </c>
      <c r="Q29">
        <v>11</v>
      </c>
      <c r="R29" s="15">
        <v>0.3636</v>
      </c>
      <c r="S29" s="15">
        <f t="shared" si="0"/>
        <v>0.4</v>
      </c>
      <c r="T29">
        <v>3.6193904876709</v>
      </c>
      <c r="U29">
        <v>3.3460590839386</v>
      </c>
      <c r="V29">
        <v>3.23822164535522</v>
      </c>
      <c r="W29" s="11">
        <v>0.107837438583374</v>
      </c>
      <c r="X29">
        <v>0.381168842315674</v>
      </c>
      <c r="Y29">
        <v>0.381168842315674</v>
      </c>
      <c r="Z29">
        <v>0.4</v>
      </c>
      <c r="AA29">
        <v>0.7</v>
      </c>
      <c r="AB29">
        <v>0.636363636363636</v>
      </c>
      <c r="AC29">
        <v>0.666666666666667</v>
      </c>
      <c r="AD29">
        <v>0.3</v>
      </c>
      <c r="AE29">
        <v>0.3</v>
      </c>
    </row>
    <row r="30" spans="1:31">
      <c r="A30" s="5">
        <v>28</v>
      </c>
      <c r="B30">
        <v>17</v>
      </c>
      <c r="C30">
        <v>3</v>
      </c>
      <c r="D30">
        <v>10</v>
      </c>
      <c r="E30">
        <v>10</v>
      </c>
      <c r="F30">
        <v>9</v>
      </c>
      <c r="G30">
        <v>1</v>
      </c>
      <c r="H30">
        <v>8</v>
      </c>
      <c r="I30">
        <v>2</v>
      </c>
      <c r="J30">
        <v>0.85</v>
      </c>
      <c r="K30" s="4">
        <v>7.65665245056152</v>
      </c>
      <c r="L30" s="9">
        <v>1.70526885986328</v>
      </c>
      <c r="M30">
        <v>1.47204208374023</v>
      </c>
      <c r="N30">
        <v>6.27309989929199</v>
      </c>
      <c r="O30">
        <v>4</v>
      </c>
      <c r="P30">
        <v>4</v>
      </c>
      <c r="Q30">
        <v>11</v>
      </c>
      <c r="R30" s="15">
        <v>0.3636</v>
      </c>
      <c r="S30" s="15">
        <f t="shared" si="0"/>
        <v>0.4</v>
      </c>
      <c r="T30">
        <v>2.46031761169434</v>
      </c>
      <c r="U30">
        <v>2.26619172096252</v>
      </c>
      <c r="V30">
        <v>2.19670438766479</v>
      </c>
      <c r="W30" s="11">
        <v>0.0694873332977295</v>
      </c>
      <c r="X30">
        <v>0.263613224029541</v>
      </c>
      <c r="Y30">
        <v>0.263613224029541</v>
      </c>
      <c r="Z30">
        <v>0.4</v>
      </c>
      <c r="AA30">
        <v>0.7</v>
      </c>
      <c r="AB30">
        <v>0.636363636363636</v>
      </c>
      <c r="AC30">
        <v>0.666666666666667</v>
      </c>
      <c r="AD30">
        <v>0.3</v>
      </c>
      <c r="AE30">
        <v>0.3</v>
      </c>
    </row>
    <row r="31" spans="1:31">
      <c r="A31" s="5">
        <v>29</v>
      </c>
      <c r="B31">
        <v>19</v>
      </c>
      <c r="C31">
        <v>1</v>
      </c>
      <c r="D31">
        <v>10</v>
      </c>
      <c r="E31">
        <v>10</v>
      </c>
      <c r="F31">
        <v>9</v>
      </c>
      <c r="G31">
        <v>1</v>
      </c>
      <c r="H31">
        <v>10</v>
      </c>
      <c r="I31">
        <v>0</v>
      </c>
      <c r="J31">
        <v>0.95</v>
      </c>
      <c r="K31" s="4">
        <v>9999</v>
      </c>
      <c r="L31" s="9">
        <v>0.903680801391602</v>
      </c>
      <c r="M31">
        <v>9999</v>
      </c>
      <c r="N31">
        <v>9999</v>
      </c>
      <c r="O31">
        <v>7</v>
      </c>
      <c r="P31">
        <v>7</v>
      </c>
      <c r="Q31">
        <v>16</v>
      </c>
      <c r="R31" s="15">
        <v>0.4375</v>
      </c>
      <c r="S31" s="15">
        <f t="shared" si="0"/>
        <v>0.7</v>
      </c>
      <c r="T31">
        <v>3.71269607543945</v>
      </c>
      <c r="U31">
        <v>3.435063123703</v>
      </c>
      <c r="V31">
        <v>3.38412094116211</v>
      </c>
      <c r="W31" s="11">
        <v>0.0509421825408935</v>
      </c>
      <c r="X31">
        <v>0.328575134277344</v>
      </c>
      <c r="Y31">
        <v>0.328575134277344</v>
      </c>
      <c r="Z31">
        <v>0.7</v>
      </c>
      <c r="AA31">
        <v>0.9</v>
      </c>
      <c r="AB31">
        <v>0.5625</v>
      </c>
      <c r="AC31">
        <v>0.692307692307692</v>
      </c>
      <c r="AD31">
        <v>0.1</v>
      </c>
      <c r="AE31">
        <v>0.2</v>
      </c>
    </row>
    <row r="32" spans="1:31">
      <c r="A32" s="5">
        <v>30</v>
      </c>
      <c r="B32">
        <v>19</v>
      </c>
      <c r="C32">
        <v>1</v>
      </c>
      <c r="D32">
        <v>10</v>
      </c>
      <c r="E32">
        <v>10</v>
      </c>
      <c r="F32">
        <v>10</v>
      </c>
      <c r="G32">
        <v>0</v>
      </c>
      <c r="H32">
        <v>9</v>
      </c>
      <c r="I32">
        <v>1</v>
      </c>
      <c r="J32">
        <v>0.95</v>
      </c>
      <c r="K32" s="4">
        <v>10.2467727661133</v>
      </c>
      <c r="L32" s="9">
        <v>1.8103141784668</v>
      </c>
      <c r="M32">
        <v>1.67639350891113</v>
      </c>
      <c r="N32">
        <v>8.03465270996094</v>
      </c>
      <c r="O32">
        <v>7</v>
      </c>
      <c r="P32">
        <v>7</v>
      </c>
      <c r="Q32">
        <v>17</v>
      </c>
      <c r="R32" s="15">
        <v>0.4118</v>
      </c>
      <c r="S32" s="15">
        <f t="shared" si="0"/>
        <v>0.7</v>
      </c>
      <c r="T32">
        <v>4.02245140075684</v>
      </c>
      <c r="U32">
        <v>3.75803875923157</v>
      </c>
      <c r="V32">
        <v>3.57295179367065</v>
      </c>
      <c r="W32" s="11">
        <v>0.185086965560913</v>
      </c>
      <c r="X32">
        <v>0.449499607086182</v>
      </c>
      <c r="Y32">
        <v>0.449499607086182</v>
      </c>
      <c r="Z32">
        <v>0.7</v>
      </c>
      <c r="AA32">
        <v>1</v>
      </c>
      <c r="AB32">
        <v>0.588235294117647</v>
      </c>
      <c r="AC32">
        <v>0.740740740740741</v>
      </c>
      <c r="AD32">
        <v>0</v>
      </c>
      <c r="AE32">
        <v>0.3</v>
      </c>
    </row>
    <row r="33" spans="1:31">
      <c r="A33" s="5">
        <v>31</v>
      </c>
      <c r="B33">
        <v>19</v>
      </c>
      <c r="C33">
        <v>1</v>
      </c>
      <c r="D33">
        <v>10</v>
      </c>
      <c r="E33">
        <v>10</v>
      </c>
      <c r="F33">
        <v>10</v>
      </c>
      <c r="G33">
        <v>0</v>
      </c>
      <c r="H33">
        <v>9</v>
      </c>
      <c r="I33">
        <v>1</v>
      </c>
      <c r="J33">
        <v>0.95</v>
      </c>
      <c r="K33" s="4">
        <v>10.0325984954834</v>
      </c>
      <c r="L33" s="9">
        <v>0.792133331298828</v>
      </c>
      <c r="M33">
        <v>0.65953254699707</v>
      </c>
      <c r="N33">
        <v>8.94119644165039</v>
      </c>
      <c r="O33">
        <v>7</v>
      </c>
      <c r="P33">
        <v>7</v>
      </c>
      <c r="Q33">
        <v>16</v>
      </c>
      <c r="R33" s="15">
        <v>0.4375</v>
      </c>
      <c r="S33" s="15">
        <f t="shared" si="0"/>
        <v>0.7</v>
      </c>
      <c r="T33">
        <v>3.83601951599121</v>
      </c>
      <c r="U33">
        <v>3.54497194290161</v>
      </c>
      <c r="V33">
        <v>3.45013666152954</v>
      </c>
      <c r="W33" s="11">
        <v>0.0948352813720703</v>
      </c>
      <c r="X33">
        <v>0.38588285446167</v>
      </c>
      <c r="Y33">
        <v>0.38588285446167</v>
      </c>
      <c r="Z33">
        <v>0.7</v>
      </c>
      <c r="AA33">
        <v>0.9</v>
      </c>
      <c r="AB33">
        <v>0.5625</v>
      </c>
      <c r="AC33">
        <v>0.692307692307692</v>
      </c>
      <c r="AD33">
        <v>0.1</v>
      </c>
      <c r="AE33">
        <v>0.2</v>
      </c>
    </row>
    <row r="34" spans="1:31">
      <c r="A34" s="5">
        <v>32</v>
      </c>
      <c r="B34">
        <v>17</v>
      </c>
      <c r="C34">
        <v>3</v>
      </c>
      <c r="D34">
        <v>10</v>
      </c>
      <c r="E34">
        <v>10</v>
      </c>
      <c r="F34">
        <v>10</v>
      </c>
      <c r="G34">
        <v>0</v>
      </c>
      <c r="H34">
        <v>7</v>
      </c>
      <c r="I34">
        <v>3</v>
      </c>
      <c r="J34">
        <v>0.85</v>
      </c>
      <c r="K34" s="4">
        <v>7.00987815856934</v>
      </c>
      <c r="L34" s="9">
        <v>0.914091110229492</v>
      </c>
      <c r="M34">
        <v>0.548776626586914</v>
      </c>
      <c r="N34">
        <v>7.49055099487305</v>
      </c>
      <c r="O34">
        <v>6</v>
      </c>
      <c r="P34">
        <v>6</v>
      </c>
      <c r="Q34">
        <v>14</v>
      </c>
      <c r="R34" s="15">
        <v>0.4286</v>
      </c>
      <c r="S34" s="15">
        <f t="shared" si="0"/>
        <v>0.6</v>
      </c>
      <c r="T34">
        <v>3.73675918579102</v>
      </c>
      <c r="U34">
        <v>3.28605389595032</v>
      </c>
      <c r="V34">
        <v>3.31833338737488</v>
      </c>
      <c r="W34" s="11">
        <v>0.0322794914245605</v>
      </c>
      <c r="X34">
        <v>0.418425798416138</v>
      </c>
      <c r="Y34">
        <v>0.418425798416138</v>
      </c>
      <c r="Z34">
        <v>0.6</v>
      </c>
      <c r="AA34">
        <v>0.8</v>
      </c>
      <c r="AB34">
        <v>0.571428571428571</v>
      </c>
      <c r="AC34">
        <v>0.666666666666667</v>
      </c>
      <c r="AD34">
        <v>0.2</v>
      </c>
      <c r="AE34">
        <v>0.2</v>
      </c>
    </row>
    <row r="35" spans="1:31">
      <c r="A35" s="5">
        <v>33</v>
      </c>
      <c r="B35">
        <v>17</v>
      </c>
      <c r="C35">
        <v>3</v>
      </c>
      <c r="D35">
        <v>10</v>
      </c>
      <c r="E35">
        <v>10</v>
      </c>
      <c r="F35">
        <v>10</v>
      </c>
      <c r="G35">
        <v>0</v>
      </c>
      <c r="H35">
        <v>7</v>
      </c>
      <c r="I35">
        <v>3</v>
      </c>
      <c r="J35">
        <v>0.85</v>
      </c>
      <c r="K35" s="4">
        <v>5.81960868835449</v>
      </c>
      <c r="L35" s="9">
        <v>1.34465789794922</v>
      </c>
      <c r="M35">
        <v>0.934164047241211</v>
      </c>
      <c r="N35">
        <v>5.02447509765625</v>
      </c>
      <c r="O35">
        <v>5</v>
      </c>
      <c r="P35">
        <v>5</v>
      </c>
      <c r="Q35">
        <v>15</v>
      </c>
      <c r="R35" s="15">
        <v>0.3333</v>
      </c>
      <c r="S35" s="15">
        <f t="shared" si="0"/>
        <v>0.5</v>
      </c>
      <c r="T35">
        <v>3.2437686920166</v>
      </c>
      <c r="U35">
        <v>2.93474769592285</v>
      </c>
      <c r="V35">
        <v>2.86672186851501</v>
      </c>
      <c r="W35" s="11">
        <v>0.0680258274078369</v>
      </c>
      <c r="X35">
        <v>0.377046823501587</v>
      </c>
      <c r="Y35">
        <v>0.377046823501587</v>
      </c>
      <c r="Z35">
        <v>0.5</v>
      </c>
      <c r="AA35">
        <v>1</v>
      </c>
      <c r="AB35">
        <v>0.666666666666667</v>
      </c>
      <c r="AC35">
        <v>0.8</v>
      </c>
      <c r="AD35">
        <v>0</v>
      </c>
      <c r="AE35">
        <v>0.5</v>
      </c>
    </row>
    <row r="36" spans="1:31">
      <c r="A36" s="5">
        <v>34</v>
      </c>
      <c r="B36">
        <v>18</v>
      </c>
      <c r="C36">
        <v>2</v>
      </c>
      <c r="D36">
        <v>10</v>
      </c>
      <c r="E36">
        <v>10</v>
      </c>
      <c r="F36">
        <v>10</v>
      </c>
      <c r="G36">
        <v>0</v>
      </c>
      <c r="H36">
        <v>8</v>
      </c>
      <c r="I36">
        <v>2</v>
      </c>
      <c r="J36">
        <v>0.9</v>
      </c>
      <c r="K36" s="4">
        <v>7.79927825927734</v>
      </c>
      <c r="L36" s="9">
        <v>2.2674560546875</v>
      </c>
      <c r="M36">
        <v>2.07476615905762</v>
      </c>
      <c r="N36">
        <v>5.95134353637695</v>
      </c>
      <c r="O36">
        <v>7</v>
      </c>
      <c r="P36">
        <v>7</v>
      </c>
      <c r="Q36">
        <v>17</v>
      </c>
      <c r="R36" s="15">
        <v>0.4118</v>
      </c>
      <c r="S36" s="15">
        <f t="shared" si="0"/>
        <v>0.7</v>
      </c>
      <c r="T36">
        <v>3.13784217834473</v>
      </c>
      <c r="U36">
        <v>2.9325258731842</v>
      </c>
      <c r="V36">
        <v>2.76069188117981</v>
      </c>
      <c r="W36" s="11">
        <v>0.171833992004395</v>
      </c>
      <c r="X36">
        <v>0.377150297164917</v>
      </c>
      <c r="Y36">
        <v>0.377150297164917</v>
      </c>
      <c r="Z36">
        <v>0.7</v>
      </c>
      <c r="AA36">
        <v>1</v>
      </c>
      <c r="AB36">
        <v>0.588235294117647</v>
      </c>
      <c r="AC36">
        <v>0.740740740740741</v>
      </c>
      <c r="AD36">
        <v>0</v>
      </c>
      <c r="AE36">
        <v>0.3</v>
      </c>
    </row>
    <row r="37" spans="1:31">
      <c r="A37" s="5">
        <v>35</v>
      </c>
      <c r="B37">
        <v>19</v>
      </c>
      <c r="C37">
        <v>1</v>
      </c>
      <c r="D37">
        <v>10</v>
      </c>
      <c r="E37">
        <v>10</v>
      </c>
      <c r="F37">
        <v>10</v>
      </c>
      <c r="G37">
        <v>0</v>
      </c>
      <c r="H37">
        <v>9</v>
      </c>
      <c r="I37">
        <v>1</v>
      </c>
      <c r="J37">
        <v>0.95</v>
      </c>
      <c r="K37" s="4">
        <v>10.0861263275147</v>
      </c>
      <c r="L37" s="9">
        <v>1.25870513916016</v>
      </c>
      <c r="M37">
        <v>1.19042015075684</v>
      </c>
      <c r="N37">
        <v>9.12538146972656</v>
      </c>
      <c r="O37">
        <v>9</v>
      </c>
      <c r="P37">
        <v>9</v>
      </c>
      <c r="Q37">
        <v>18</v>
      </c>
      <c r="R37" s="15">
        <v>0.5</v>
      </c>
      <c r="S37" s="15">
        <f t="shared" si="0"/>
        <v>0.9</v>
      </c>
      <c r="T37">
        <v>3.88026809692383</v>
      </c>
      <c r="U37">
        <v>3.56421184539795</v>
      </c>
      <c r="V37">
        <v>3.4779007434845</v>
      </c>
      <c r="W37" s="11">
        <v>0.0863111019134521</v>
      </c>
      <c r="X37">
        <v>0.402367353439331</v>
      </c>
      <c r="Y37">
        <v>0.402367353439331</v>
      </c>
      <c r="Z37">
        <v>0.9</v>
      </c>
      <c r="AA37">
        <v>0.9</v>
      </c>
      <c r="AB37">
        <v>0.5</v>
      </c>
      <c r="AC37">
        <v>0.642857142857143</v>
      </c>
      <c r="AD37">
        <v>0.1</v>
      </c>
      <c r="AE37">
        <v>0</v>
      </c>
    </row>
    <row r="38" spans="1:31">
      <c r="A38" s="5">
        <v>36</v>
      </c>
      <c r="B38">
        <v>18</v>
      </c>
      <c r="C38">
        <v>2</v>
      </c>
      <c r="D38">
        <v>10</v>
      </c>
      <c r="E38">
        <v>10</v>
      </c>
      <c r="F38">
        <v>10</v>
      </c>
      <c r="G38">
        <v>0</v>
      </c>
      <c r="H38">
        <v>8</v>
      </c>
      <c r="I38">
        <v>2</v>
      </c>
      <c r="J38">
        <v>0.9</v>
      </c>
      <c r="K38" s="4">
        <v>7.38046836853027</v>
      </c>
      <c r="L38" s="9">
        <v>2.05478477478027</v>
      </c>
      <c r="M38">
        <v>1.67789459228516</v>
      </c>
      <c r="N38">
        <v>4.77267265319824</v>
      </c>
      <c r="O38">
        <v>4</v>
      </c>
      <c r="P38">
        <v>4</v>
      </c>
      <c r="Q38">
        <v>14</v>
      </c>
      <c r="R38" s="15">
        <v>0.2857</v>
      </c>
      <c r="S38" s="15">
        <f t="shared" si="0"/>
        <v>0.4</v>
      </c>
      <c r="T38">
        <v>3.65640830993652</v>
      </c>
      <c r="U38">
        <v>3.41129922866821</v>
      </c>
      <c r="V38">
        <v>3.20849680900574</v>
      </c>
      <c r="W38" s="11">
        <v>0.202802419662476</v>
      </c>
      <c r="X38">
        <v>0.447911500930786</v>
      </c>
      <c r="Y38">
        <v>0.447911500930786</v>
      </c>
      <c r="Z38">
        <v>0.4</v>
      </c>
      <c r="AA38">
        <v>1</v>
      </c>
      <c r="AB38">
        <v>0.714285714285714</v>
      </c>
      <c r="AC38">
        <v>0.833333333333333</v>
      </c>
      <c r="AD38">
        <v>0</v>
      </c>
      <c r="AE38">
        <v>0.6</v>
      </c>
    </row>
    <row r="39" spans="1:31">
      <c r="A39" s="5">
        <v>37</v>
      </c>
      <c r="B39">
        <v>17</v>
      </c>
      <c r="C39">
        <v>3</v>
      </c>
      <c r="D39">
        <v>10</v>
      </c>
      <c r="E39">
        <v>10</v>
      </c>
      <c r="F39">
        <v>10</v>
      </c>
      <c r="G39">
        <v>0</v>
      </c>
      <c r="H39">
        <v>7</v>
      </c>
      <c r="I39">
        <v>3</v>
      </c>
      <c r="J39">
        <v>0.85</v>
      </c>
      <c r="K39" s="4">
        <v>5.88865852355957</v>
      </c>
      <c r="L39" s="9">
        <v>2.73973846435547</v>
      </c>
      <c r="M39">
        <v>2.54092979431152</v>
      </c>
      <c r="N39">
        <v>3.83577728271484</v>
      </c>
      <c r="O39">
        <v>4</v>
      </c>
      <c r="P39">
        <v>4</v>
      </c>
      <c r="Q39">
        <v>14</v>
      </c>
      <c r="R39" s="15">
        <v>0.2857</v>
      </c>
      <c r="S39" s="15">
        <f t="shared" si="0"/>
        <v>0.4</v>
      </c>
      <c r="T39">
        <v>2.82833671569824</v>
      </c>
      <c r="U39">
        <v>2.63887071609497</v>
      </c>
      <c r="V39">
        <v>2.47447466850281</v>
      </c>
      <c r="W39" s="11">
        <v>0.164396047592163</v>
      </c>
      <c r="X39">
        <v>0.353862047195435</v>
      </c>
      <c r="Y39">
        <v>0.353862047195435</v>
      </c>
      <c r="Z39">
        <v>0.4</v>
      </c>
      <c r="AA39">
        <v>1</v>
      </c>
      <c r="AB39">
        <v>0.714285714285714</v>
      </c>
      <c r="AC39">
        <v>0.833333333333333</v>
      </c>
      <c r="AD39">
        <v>0</v>
      </c>
      <c r="AE39">
        <v>0.6</v>
      </c>
    </row>
    <row r="40" spans="1:31">
      <c r="A40" s="5">
        <v>38</v>
      </c>
      <c r="B40">
        <v>19</v>
      </c>
      <c r="C40">
        <v>1</v>
      </c>
      <c r="D40">
        <v>10</v>
      </c>
      <c r="E40">
        <v>10</v>
      </c>
      <c r="F40">
        <v>10</v>
      </c>
      <c r="G40">
        <v>0</v>
      </c>
      <c r="H40">
        <v>9</v>
      </c>
      <c r="I40">
        <v>1</v>
      </c>
      <c r="J40">
        <v>0.95</v>
      </c>
      <c r="K40" s="4">
        <v>10.2333297729492</v>
      </c>
      <c r="L40" s="9">
        <v>0.920808792114258</v>
      </c>
      <c r="M40">
        <v>0.819250106811523</v>
      </c>
      <c r="N40">
        <v>9.33165168762207</v>
      </c>
      <c r="O40">
        <v>8</v>
      </c>
      <c r="P40">
        <v>8</v>
      </c>
      <c r="Q40">
        <v>18</v>
      </c>
      <c r="R40" s="15">
        <v>0.4444</v>
      </c>
      <c r="S40" s="15">
        <f t="shared" si="0"/>
        <v>0.8</v>
      </c>
      <c r="T40">
        <v>4.01142311096191</v>
      </c>
      <c r="U40">
        <v>3.67767286300659</v>
      </c>
      <c r="V40">
        <v>3.58986783027649</v>
      </c>
      <c r="W40" s="11">
        <v>0.0878050327301025</v>
      </c>
      <c r="X40">
        <v>0.421555280685425</v>
      </c>
      <c r="Y40">
        <v>0.421555280685425</v>
      </c>
      <c r="Z40">
        <v>0.8</v>
      </c>
      <c r="AA40">
        <v>1</v>
      </c>
      <c r="AB40">
        <v>0.555555555555556</v>
      </c>
      <c r="AC40">
        <v>0.714285714285714</v>
      </c>
      <c r="AD40">
        <v>0</v>
      </c>
      <c r="AE40">
        <v>0.2</v>
      </c>
    </row>
    <row r="41" spans="1:31">
      <c r="A41" s="5">
        <v>39</v>
      </c>
      <c r="B41">
        <v>18</v>
      </c>
      <c r="C41">
        <v>2</v>
      </c>
      <c r="D41">
        <v>10</v>
      </c>
      <c r="E41">
        <v>10</v>
      </c>
      <c r="F41">
        <v>10</v>
      </c>
      <c r="G41">
        <v>0</v>
      </c>
      <c r="H41">
        <v>8</v>
      </c>
      <c r="I41">
        <v>2</v>
      </c>
      <c r="J41">
        <v>0.9</v>
      </c>
      <c r="K41" s="4">
        <v>6.08477973937988</v>
      </c>
      <c r="L41" s="9">
        <v>0.643947601318359</v>
      </c>
      <c r="M41">
        <v>0.714527130126953</v>
      </c>
      <c r="N41">
        <v>7.1539421081543</v>
      </c>
      <c r="O41">
        <v>7</v>
      </c>
      <c r="P41">
        <v>7</v>
      </c>
      <c r="Q41">
        <v>15</v>
      </c>
      <c r="R41" s="15">
        <v>0.4667</v>
      </c>
      <c r="S41" s="15">
        <f t="shared" si="0"/>
        <v>0.7</v>
      </c>
      <c r="T41">
        <v>3.60898399353027</v>
      </c>
      <c r="U41">
        <v>3.21957755088806</v>
      </c>
      <c r="V41">
        <v>3.29354786872864</v>
      </c>
      <c r="W41" s="11">
        <v>0.0739703178405762</v>
      </c>
      <c r="X41">
        <v>0.315436124801636</v>
      </c>
      <c r="Y41">
        <v>0.315436124801636</v>
      </c>
      <c r="Z41">
        <v>0.7</v>
      </c>
      <c r="AA41">
        <v>0.8</v>
      </c>
      <c r="AB41">
        <v>0.533333333333333</v>
      </c>
      <c r="AC41">
        <v>0.64</v>
      </c>
      <c r="AD41">
        <v>0.2</v>
      </c>
      <c r="AE41">
        <v>0.1</v>
      </c>
    </row>
    <row r="42" spans="1:31">
      <c r="A42" s="5">
        <v>40</v>
      </c>
      <c r="B42">
        <v>17</v>
      </c>
      <c r="C42">
        <v>3</v>
      </c>
      <c r="D42">
        <v>10</v>
      </c>
      <c r="E42">
        <v>10</v>
      </c>
      <c r="F42">
        <v>9</v>
      </c>
      <c r="G42">
        <v>1</v>
      </c>
      <c r="H42">
        <v>8</v>
      </c>
      <c r="I42">
        <v>2</v>
      </c>
      <c r="J42">
        <v>0.85</v>
      </c>
      <c r="K42" s="4">
        <v>8.01934051513672</v>
      </c>
      <c r="L42" s="9">
        <v>1.82939147949219</v>
      </c>
      <c r="M42">
        <v>1.49921607971191</v>
      </c>
      <c r="N42">
        <v>6.08656692504883</v>
      </c>
      <c r="O42">
        <v>6</v>
      </c>
      <c r="P42">
        <v>6</v>
      </c>
      <c r="Q42">
        <v>15</v>
      </c>
      <c r="R42" s="15">
        <v>0.4</v>
      </c>
      <c r="S42" s="15">
        <f t="shared" si="0"/>
        <v>0.6</v>
      </c>
      <c r="T42">
        <v>3.05672454833984</v>
      </c>
      <c r="U42">
        <v>2.80530095100403</v>
      </c>
      <c r="V42">
        <v>2.71086621284485</v>
      </c>
      <c r="W42" s="11">
        <v>0.0944347381591797</v>
      </c>
      <c r="X42">
        <v>0.345858335494995</v>
      </c>
      <c r="Y42">
        <v>0.345858335494995</v>
      </c>
      <c r="Z42">
        <v>0.6</v>
      </c>
      <c r="AA42">
        <v>0.9</v>
      </c>
      <c r="AB42">
        <v>0.6</v>
      </c>
      <c r="AC42">
        <v>0.72</v>
      </c>
      <c r="AD42">
        <v>0.1</v>
      </c>
      <c r="AE42">
        <v>0.3</v>
      </c>
    </row>
    <row r="43" spans="1:31">
      <c r="A43" s="5">
        <v>41</v>
      </c>
      <c r="B43">
        <v>19</v>
      </c>
      <c r="C43">
        <v>1</v>
      </c>
      <c r="D43">
        <v>10</v>
      </c>
      <c r="E43">
        <v>10</v>
      </c>
      <c r="F43">
        <v>10</v>
      </c>
      <c r="G43">
        <v>0</v>
      </c>
      <c r="H43">
        <v>9</v>
      </c>
      <c r="I43">
        <v>1</v>
      </c>
      <c r="J43">
        <v>0.95</v>
      </c>
      <c r="K43" s="4">
        <v>11.0247116088867</v>
      </c>
      <c r="L43" s="9">
        <v>0.829212188720703</v>
      </c>
      <c r="M43">
        <v>0.615507125854492</v>
      </c>
      <c r="N43">
        <v>9.19135475158691</v>
      </c>
      <c r="O43">
        <v>7</v>
      </c>
      <c r="P43">
        <v>7</v>
      </c>
      <c r="Q43">
        <v>17</v>
      </c>
      <c r="R43" s="15">
        <v>0.4118</v>
      </c>
      <c r="S43" s="15">
        <f t="shared" si="0"/>
        <v>0.7</v>
      </c>
      <c r="T43">
        <v>4.78162574768066</v>
      </c>
      <c r="U43">
        <v>4.41128349304199</v>
      </c>
      <c r="V43">
        <v>4.25963163375854</v>
      </c>
      <c r="W43" s="11">
        <v>0.151651859283447</v>
      </c>
      <c r="X43">
        <v>0.521994113922119</v>
      </c>
      <c r="Y43">
        <v>0.521994113922119</v>
      </c>
      <c r="Z43">
        <v>0.7</v>
      </c>
      <c r="AA43">
        <v>1</v>
      </c>
      <c r="AB43">
        <v>0.588235294117647</v>
      </c>
      <c r="AC43">
        <v>0.740740740740741</v>
      </c>
      <c r="AD43">
        <v>0</v>
      </c>
      <c r="AE43">
        <v>0.3</v>
      </c>
    </row>
    <row r="44" spans="1:31">
      <c r="A44" s="5">
        <v>42</v>
      </c>
      <c r="B44">
        <v>18</v>
      </c>
      <c r="C44">
        <v>2</v>
      </c>
      <c r="D44">
        <v>10</v>
      </c>
      <c r="E44">
        <v>10</v>
      </c>
      <c r="F44">
        <v>10</v>
      </c>
      <c r="G44">
        <v>0</v>
      </c>
      <c r="H44">
        <v>8</v>
      </c>
      <c r="I44">
        <v>2</v>
      </c>
      <c r="J44">
        <v>0.9</v>
      </c>
      <c r="K44" s="4">
        <v>5.72520065307617</v>
      </c>
      <c r="L44" s="9">
        <v>1.08408355712891</v>
      </c>
      <c r="M44">
        <v>1.05560874938965</v>
      </c>
      <c r="N44">
        <v>5.6590404510498</v>
      </c>
      <c r="O44">
        <v>8</v>
      </c>
      <c r="P44">
        <v>8</v>
      </c>
      <c r="Q44">
        <v>18</v>
      </c>
      <c r="R44" s="15">
        <v>0.4444</v>
      </c>
      <c r="S44" s="15">
        <f t="shared" si="0"/>
        <v>0.8</v>
      </c>
      <c r="T44">
        <v>3.14947128295898</v>
      </c>
      <c r="U44">
        <v>2.85927605628967</v>
      </c>
      <c r="V44">
        <v>2.84977006912231</v>
      </c>
      <c r="W44" s="11">
        <v>0.0095059871673584</v>
      </c>
      <c r="X44">
        <v>0.29970121383667</v>
      </c>
      <c r="Y44">
        <v>0.29970121383667</v>
      </c>
      <c r="Z44">
        <v>0.8</v>
      </c>
      <c r="AA44">
        <v>1</v>
      </c>
      <c r="AB44">
        <v>0.555555555555556</v>
      </c>
      <c r="AC44">
        <v>0.714285714285714</v>
      </c>
      <c r="AD44">
        <v>0</v>
      </c>
      <c r="AE44">
        <v>0.2</v>
      </c>
    </row>
    <row r="45" spans="1:31">
      <c r="A45" s="5">
        <v>43</v>
      </c>
      <c r="B45">
        <v>20</v>
      </c>
      <c r="C45">
        <v>0</v>
      </c>
      <c r="D45">
        <v>10</v>
      </c>
      <c r="E45">
        <v>10</v>
      </c>
      <c r="F45">
        <v>10</v>
      </c>
      <c r="G45">
        <v>0</v>
      </c>
      <c r="H45">
        <v>10</v>
      </c>
      <c r="I45">
        <v>0</v>
      </c>
      <c r="J45">
        <v>1</v>
      </c>
      <c r="K45" s="4">
        <v>9999</v>
      </c>
      <c r="L45" s="9">
        <v>1.89901351928711</v>
      </c>
      <c r="M45">
        <v>9999</v>
      </c>
      <c r="N45">
        <v>9999</v>
      </c>
      <c r="O45">
        <v>9</v>
      </c>
      <c r="P45">
        <v>9</v>
      </c>
      <c r="Q45">
        <v>19</v>
      </c>
      <c r="R45" s="15">
        <v>0.4737</v>
      </c>
      <c r="S45" s="15">
        <f t="shared" si="0"/>
        <v>0.9</v>
      </c>
      <c r="T45">
        <v>4.73479461669922</v>
      </c>
      <c r="U45">
        <v>4.43228912353516</v>
      </c>
      <c r="V45">
        <v>4.22338771820068</v>
      </c>
      <c r="W45" s="11">
        <v>0.208901405334473</v>
      </c>
      <c r="X45">
        <v>0.511406898498535</v>
      </c>
      <c r="Y45">
        <v>0.511406898498535</v>
      </c>
      <c r="Z45">
        <v>0.9</v>
      </c>
      <c r="AA45">
        <v>1</v>
      </c>
      <c r="AB45">
        <v>0.526315789473684</v>
      </c>
      <c r="AC45">
        <v>0.689655172413793</v>
      </c>
      <c r="AD45">
        <v>0</v>
      </c>
      <c r="AE45">
        <v>0.1</v>
      </c>
    </row>
    <row r="46" spans="1:31">
      <c r="A46" s="5">
        <v>44</v>
      </c>
      <c r="B46">
        <v>18</v>
      </c>
      <c r="C46">
        <v>2</v>
      </c>
      <c r="D46">
        <v>10</v>
      </c>
      <c r="E46">
        <v>10</v>
      </c>
      <c r="F46">
        <v>10</v>
      </c>
      <c r="G46">
        <v>0</v>
      </c>
      <c r="H46">
        <v>8</v>
      </c>
      <c r="I46">
        <v>2</v>
      </c>
      <c r="J46">
        <v>0.9</v>
      </c>
      <c r="K46" s="4">
        <v>7.05508804321289</v>
      </c>
      <c r="L46" s="9">
        <v>1.89373970031738</v>
      </c>
      <c r="M46">
        <v>1.69791793823242</v>
      </c>
      <c r="N46">
        <v>5.47259330749512</v>
      </c>
      <c r="O46">
        <v>6</v>
      </c>
      <c r="P46">
        <v>6</v>
      </c>
      <c r="Q46">
        <v>16</v>
      </c>
      <c r="R46" s="15">
        <v>0.375</v>
      </c>
      <c r="S46" s="15">
        <f t="shared" si="0"/>
        <v>0.6</v>
      </c>
      <c r="T46">
        <v>3.63743019104004</v>
      </c>
      <c r="U46">
        <v>3.36262583732605</v>
      </c>
      <c r="V46">
        <v>3.23361253738403</v>
      </c>
      <c r="W46" s="11">
        <v>0.129013299942017</v>
      </c>
      <c r="X46">
        <v>0.403817653656006</v>
      </c>
      <c r="Y46">
        <v>0.403817653656006</v>
      </c>
      <c r="Z46">
        <v>0.6</v>
      </c>
      <c r="AA46">
        <v>1</v>
      </c>
      <c r="AB46">
        <v>0.625</v>
      </c>
      <c r="AC46">
        <v>0.769230769230769</v>
      </c>
      <c r="AD46">
        <v>0</v>
      </c>
      <c r="AE46">
        <v>0.4</v>
      </c>
    </row>
    <row r="47" spans="1:31">
      <c r="A47" s="5">
        <v>45</v>
      </c>
      <c r="B47">
        <v>19</v>
      </c>
      <c r="C47">
        <v>1</v>
      </c>
      <c r="D47">
        <v>10</v>
      </c>
      <c r="E47">
        <v>10</v>
      </c>
      <c r="F47">
        <v>10</v>
      </c>
      <c r="G47">
        <v>0</v>
      </c>
      <c r="H47">
        <v>9</v>
      </c>
      <c r="I47">
        <v>1</v>
      </c>
      <c r="J47">
        <v>0.95</v>
      </c>
      <c r="K47" s="4">
        <v>8.37756729125977</v>
      </c>
      <c r="L47" s="9">
        <v>1.22539138793945</v>
      </c>
      <c r="M47">
        <v>1.17762565612793</v>
      </c>
      <c r="N47">
        <v>7.46917343139648</v>
      </c>
      <c r="O47">
        <v>8</v>
      </c>
      <c r="P47">
        <v>8</v>
      </c>
      <c r="Q47">
        <v>18</v>
      </c>
      <c r="R47" s="15">
        <v>0.4444</v>
      </c>
      <c r="S47" s="15">
        <f t="shared" si="0"/>
        <v>0.8</v>
      </c>
      <c r="T47">
        <v>3.24771308898926</v>
      </c>
      <c r="U47">
        <v>3.00037550926208</v>
      </c>
      <c r="V47">
        <v>2.95997405052185</v>
      </c>
      <c r="W47" s="11">
        <v>0.0404014587402344</v>
      </c>
      <c r="X47">
        <v>0.287739038467407</v>
      </c>
      <c r="Y47">
        <v>0.287739038467407</v>
      </c>
      <c r="Z47">
        <v>0.8</v>
      </c>
      <c r="AA47">
        <v>1</v>
      </c>
      <c r="AB47">
        <v>0.555555555555556</v>
      </c>
      <c r="AC47">
        <v>0.714285714285714</v>
      </c>
      <c r="AD47">
        <v>0</v>
      </c>
      <c r="AE47">
        <v>0.2</v>
      </c>
    </row>
    <row r="48" spans="1:31">
      <c r="A48" s="5">
        <v>46</v>
      </c>
      <c r="B48">
        <v>18</v>
      </c>
      <c r="C48">
        <v>2</v>
      </c>
      <c r="D48">
        <v>10</v>
      </c>
      <c r="E48">
        <v>10</v>
      </c>
      <c r="F48">
        <v>10</v>
      </c>
      <c r="G48">
        <v>0</v>
      </c>
      <c r="H48">
        <v>8</v>
      </c>
      <c r="I48">
        <v>2</v>
      </c>
      <c r="J48">
        <v>0.9</v>
      </c>
      <c r="K48" s="4">
        <v>7.44791412353516</v>
      </c>
      <c r="L48" s="9">
        <v>1.0282154083252</v>
      </c>
      <c r="M48">
        <v>0.622165679931641</v>
      </c>
      <c r="N48">
        <v>5.99441528320312</v>
      </c>
      <c r="O48">
        <v>6</v>
      </c>
      <c r="P48">
        <v>6</v>
      </c>
      <c r="Q48">
        <v>16</v>
      </c>
      <c r="R48" s="15">
        <v>0.375</v>
      </c>
      <c r="S48" s="15">
        <f t="shared" si="0"/>
        <v>0.6</v>
      </c>
      <c r="T48">
        <v>3.98751449584961</v>
      </c>
      <c r="U48">
        <v>3.64871144294739</v>
      </c>
      <c r="V48">
        <v>3.5240159034729</v>
      </c>
      <c r="W48" s="11">
        <v>0.124695539474487</v>
      </c>
      <c r="X48">
        <v>0.463498592376709</v>
      </c>
      <c r="Y48">
        <v>0.463498592376709</v>
      </c>
      <c r="Z48">
        <v>0.6</v>
      </c>
      <c r="AA48">
        <v>1</v>
      </c>
      <c r="AB48">
        <v>0.625</v>
      </c>
      <c r="AC48">
        <v>0.769230769230769</v>
      </c>
      <c r="AD48">
        <v>0</v>
      </c>
      <c r="AE48">
        <v>0.4</v>
      </c>
    </row>
    <row r="49" spans="1:31">
      <c r="A49" s="5">
        <v>47</v>
      </c>
      <c r="B49">
        <v>16</v>
      </c>
      <c r="C49">
        <v>4</v>
      </c>
      <c r="D49">
        <v>10</v>
      </c>
      <c r="E49">
        <v>10</v>
      </c>
      <c r="F49">
        <v>10</v>
      </c>
      <c r="G49">
        <v>0</v>
      </c>
      <c r="H49">
        <v>6</v>
      </c>
      <c r="I49">
        <v>4</v>
      </c>
      <c r="J49">
        <v>0.8</v>
      </c>
      <c r="K49" s="4">
        <v>6.38980484008789</v>
      </c>
      <c r="L49" s="9">
        <v>3.28873443603516</v>
      </c>
      <c r="M49">
        <v>2.65519523620605</v>
      </c>
      <c r="N49">
        <v>3.58461952209473</v>
      </c>
      <c r="O49">
        <v>2</v>
      </c>
      <c r="P49">
        <v>2</v>
      </c>
      <c r="Q49">
        <v>10</v>
      </c>
      <c r="R49" s="15">
        <v>0.2</v>
      </c>
      <c r="S49" s="15">
        <f t="shared" si="0"/>
        <v>0.2</v>
      </c>
      <c r="T49">
        <v>3.01664161682129</v>
      </c>
      <c r="U49">
        <v>2.82581686973572</v>
      </c>
      <c r="V49">
        <v>2.61242341995239</v>
      </c>
      <c r="W49" s="11">
        <v>0.213393449783325</v>
      </c>
      <c r="X49">
        <v>0.404218196868896</v>
      </c>
      <c r="Y49">
        <v>0.404218196868896</v>
      </c>
      <c r="Z49">
        <v>0.2</v>
      </c>
      <c r="AA49">
        <v>0.8</v>
      </c>
      <c r="AB49">
        <v>0.8</v>
      </c>
      <c r="AC49">
        <v>0.8</v>
      </c>
      <c r="AD49">
        <v>0.2</v>
      </c>
      <c r="AE49">
        <v>0.6</v>
      </c>
    </row>
    <row r="50" spans="1:31">
      <c r="A50" s="5">
        <v>48</v>
      </c>
      <c r="B50">
        <v>16</v>
      </c>
      <c r="C50">
        <v>4</v>
      </c>
      <c r="D50">
        <v>10</v>
      </c>
      <c r="E50">
        <v>10</v>
      </c>
      <c r="F50">
        <v>10</v>
      </c>
      <c r="G50">
        <v>0</v>
      </c>
      <c r="H50">
        <v>6</v>
      </c>
      <c r="I50">
        <v>4</v>
      </c>
      <c r="J50">
        <v>0.8</v>
      </c>
      <c r="K50" s="4">
        <v>5.09125137329102</v>
      </c>
      <c r="L50" s="9">
        <v>1.59131240844727</v>
      </c>
      <c r="M50">
        <v>0.936178207397461</v>
      </c>
      <c r="N50">
        <v>4.19539451599121</v>
      </c>
      <c r="O50">
        <v>4</v>
      </c>
      <c r="P50">
        <v>4</v>
      </c>
      <c r="Q50">
        <v>13</v>
      </c>
      <c r="R50" s="15">
        <v>0.3077</v>
      </c>
      <c r="S50" s="15">
        <f t="shared" si="0"/>
        <v>0.4</v>
      </c>
      <c r="T50">
        <v>2.98599624633789</v>
      </c>
      <c r="U50">
        <v>2.72475695610046</v>
      </c>
      <c r="V50">
        <v>2.63969969749451</v>
      </c>
      <c r="W50" s="11">
        <v>0.085057258605957</v>
      </c>
      <c r="X50">
        <v>0.346296548843384</v>
      </c>
      <c r="Y50">
        <v>0.346296548843384</v>
      </c>
      <c r="Z50">
        <v>0.4</v>
      </c>
      <c r="AA50">
        <v>0.9</v>
      </c>
      <c r="AB50">
        <v>0.692307692307692</v>
      </c>
      <c r="AC50">
        <v>0.782608695652174</v>
      </c>
      <c r="AD50">
        <v>0.1</v>
      </c>
      <c r="AE50">
        <v>0.5</v>
      </c>
    </row>
    <row r="51" spans="1:31">
      <c r="A51" s="5">
        <v>49</v>
      </c>
      <c r="B51">
        <v>19</v>
      </c>
      <c r="C51">
        <v>1</v>
      </c>
      <c r="D51">
        <v>10</v>
      </c>
      <c r="E51">
        <v>10</v>
      </c>
      <c r="F51">
        <v>10</v>
      </c>
      <c r="G51">
        <v>0</v>
      </c>
      <c r="H51">
        <v>9</v>
      </c>
      <c r="I51">
        <v>1</v>
      </c>
      <c r="J51">
        <v>0.95</v>
      </c>
      <c r="K51" s="4">
        <v>10.185977935791</v>
      </c>
      <c r="L51" s="9">
        <v>0.695898056030273</v>
      </c>
      <c r="M51">
        <v>0.55952262878418</v>
      </c>
      <c r="N51">
        <v>9.18076133728027</v>
      </c>
      <c r="O51">
        <v>7</v>
      </c>
      <c r="P51">
        <v>7</v>
      </c>
      <c r="Q51">
        <v>17</v>
      </c>
      <c r="R51" s="15">
        <v>0.4118</v>
      </c>
      <c r="S51" s="15">
        <f t="shared" si="0"/>
        <v>0.7</v>
      </c>
      <c r="T51">
        <v>4.50112533569336</v>
      </c>
      <c r="U51">
        <v>4.1234827041626</v>
      </c>
      <c r="V51">
        <v>4.04776477813721</v>
      </c>
      <c r="W51" s="11">
        <v>0.0757179260253906</v>
      </c>
      <c r="X51">
        <v>0.453360557556152</v>
      </c>
      <c r="Y51">
        <v>0.453360557556152</v>
      </c>
      <c r="Z51">
        <v>0.7</v>
      </c>
      <c r="AA51">
        <v>1</v>
      </c>
      <c r="AB51">
        <v>0.588235294117647</v>
      </c>
      <c r="AC51">
        <v>0.740740740740741</v>
      </c>
      <c r="AD51">
        <v>0</v>
      </c>
      <c r="AE51">
        <v>0.3</v>
      </c>
    </row>
    <row r="52" spans="1:31">
      <c r="A52" s="5">
        <v>50</v>
      </c>
      <c r="B52">
        <v>19</v>
      </c>
      <c r="C52">
        <v>1</v>
      </c>
      <c r="D52">
        <v>10</v>
      </c>
      <c r="E52">
        <v>10</v>
      </c>
      <c r="F52">
        <v>10</v>
      </c>
      <c r="G52">
        <v>0</v>
      </c>
      <c r="H52">
        <v>9</v>
      </c>
      <c r="I52">
        <v>1</v>
      </c>
      <c r="J52">
        <v>0.95</v>
      </c>
      <c r="K52" s="4">
        <v>9.89748001098633</v>
      </c>
      <c r="L52" s="9">
        <v>1.23304557800293</v>
      </c>
      <c r="M52">
        <v>1.13738632202148</v>
      </c>
      <c r="N52">
        <v>8.67059707641602</v>
      </c>
      <c r="O52">
        <v>7</v>
      </c>
      <c r="P52">
        <v>7</v>
      </c>
      <c r="Q52">
        <v>17</v>
      </c>
      <c r="R52" s="15">
        <v>0.4118</v>
      </c>
      <c r="S52" s="15">
        <f t="shared" si="0"/>
        <v>0.7</v>
      </c>
      <c r="T52">
        <v>3.56963539123535</v>
      </c>
      <c r="U52">
        <v>3.30868244171143</v>
      </c>
      <c r="V52">
        <v>3.18236184120178</v>
      </c>
      <c r="W52" s="11">
        <v>0.126320600509644</v>
      </c>
      <c r="X52">
        <v>0.387273550033569</v>
      </c>
      <c r="Y52">
        <v>0.387273550033569</v>
      </c>
      <c r="Z52">
        <v>0.7</v>
      </c>
      <c r="AA52">
        <v>1</v>
      </c>
      <c r="AB52">
        <v>0.588235294117647</v>
      </c>
      <c r="AC52">
        <v>0.740740740740741</v>
      </c>
      <c r="AD52">
        <v>0</v>
      </c>
      <c r="AE52">
        <v>0.3</v>
      </c>
    </row>
    <row r="53" spans="1:31">
      <c r="A53" s="5">
        <v>51</v>
      </c>
      <c r="B53">
        <v>20</v>
      </c>
      <c r="C53">
        <v>0</v>
      </c>
      <c r="D53">
        <v>10</v>
      </c>
      <c r="E53">
        <v>10</v>
      </c>
      <c r="F53">
        <v>10</v>
      </c>
      <c r="G53">
        <v>0</v>
      </c>
      <c r="H53">
        <v>10</v>
      </c>
      <c r="I53">
        <v>0</v>
      </c>
      <c r="J53">
        <v>1</v>
      </c>
      <c r="K53" s="4">
        <v>9999</v>
      </c>
      <c r="L53" s="9">
        <v>0.763280868530273</v>
      </c>
      <c r="M53">
        <v>9999</v>
      </c>
      <c r="N53">
        <v>9999</v>
      </c>
      <c r="O53">
        <v>8</v>
      </c>
      <c r="P53">
        <v>8</v>
      </c>
      <c r="Q53">
        <v>18</v>
      </c>
      <c r="R53" s="15">
        <v>0.4444</v>
      </c>
      <c r="S53" s="15">
        <f t="shared" si="0"/>
        <v>0.8</v>
      </c>
      <c r="T53">
        <v>4.22702026367187</v>
      </c>
      <c r="U53">
        <v>3.92570948600769</v>
      </c>
      <c r="V53">
        <v>3.81870722770691</v>
      </c>
      <c r="W53" s="11">
        <v>0.107002258300781</v>
      </c>
      <c r="X53">
        <v>0.408313035964966</v>
      </c>
      <c r="Y53">
        <v>0.408313035964966</v>
      </c>
      <c r="Z53">
        <v>0.8</v>
      </c>
      <c r="AA53">
        <v>1</v>
      </c>
      <c r="AB53">
        <v>0.555555555555556</v>
      </c>
      <c r="AC53">
        <v>0.714285714285714</v>
      </c>
      <c r="AD53">
        <v>0</v>
      </c>
      <c r="AE53">
        <v>0.2</v>
      </c>
    </row>
    <row r="54" spans="1:31">
      <c r="A54" s="5">
        <v>52</v>
      </c>
      <c r="B54">
        <v>19</v>
      </c>
      <c r="C54">
        <v>1</v>
      </c>
      <c r="D54">
        <v>10</v>
      </c>
      <c r="E54">
        <v>10</v>
      </c>
      <c r="F54">
        <v>10</v>
      </c>
      <c r="G54">
        <v>0</v>
      </c>
      <c r="H54">
        <v>9</v>
      </c>
      <c r="I54">
        <v>1</v>
      </c>
      <c r="J54">
        <v>0.95</v>
      </c>
      <c r="K54" s="4">
        <v>11.2428169250488</v>
      </c>
      <c r="L54" s="9">
        <v>0.883398056030273</v>
      </c>
      <c r="M54">
        <v>0.753362655639648</v>
      </c>
      <c r="N54">
        <v>10.210111618042</v>
      </c>
      <c r="O54">
        <v>8</v>
      </c>
      <c r="P54">
        <v>8</v>
      </c>
      <c r="Q54">
        <v>18</v>
      </c>
      <c r="R54" s="15">
        <v>0.4444</v>
      </c>
      <c r="S54" s="15">
        <f t="shared" si="0"/>
        <v>0.8</v>
      </c>
      <c r="T54">
        <v>4.67343902587891</v>
      </c>
      <c r="U54">
        <v>4.28212356567383</v>
      </c>
      <c r="V54">
        <v>4.18479061126709</v>
      </c>
      <c r="W54" s="11">
        <v>0.0973329544067383</v>
      </c>
      <c r="X54">
        <v>0.488648414611816</v>
      </c>
      <c r="Y54">
        <v>0.488648414611816</v>
      </c>
      <c r="Z54">
        <v>0.8</v>
      </c>
      <c r="AA54">
        <v>1</v>
      </c>
      <c r="AB54">
        <v>0.555555555555556</v>
      </c>
      <c r="AC54">
        <v>0.714285714285714</v>
      </c>
      <c r="AD54">
        <v>0</v>
      </c>
      <c r="AE54">
        <v>0.2</v>
      </c>
    </row>
    <row r="55" spans="1:31">
      <c r="A55" s="5">
        <v>53</v>
      </c>
      <c r="B55">
        <v>20</v>
      </c>
      <c r="C55">
        <v>0</v>
      </c>
      <c r="D55">
        <v>10</v>
      </c>
      <c r="E55">
        <v>10</v>
      </c>
      <c r="F55">
        <v>10</v>
      </c>
      <c r="G55">
        <v>0</v>
      </c>
      <c r="H55">
        <v>10</v>
      </c>
      <c r="I55">
        <v>0</v>
      </c>
      <c r="J55">
        <v>1</v>
      </c>
      <c r="K55" s="4">
        <v>9999</v>
      </c>
      <c r="L55" s="9">
        <v>0.862852096557617</v>
      </c>
      <c r="M55">
        <v>9999</v>
      </c>
      <c r="N55">
        <v>9999</v>
      </c>
      <c r="O55">
        <v>6</v>
      </c>
      <c r="P55">
        <v>6</v>
      </c>
      <c r="Q55">
        <v>15</v>
      </c>
      <c r="R55" s="15">
        <v>0.4</v>
      </c>
      <c r="S55" s="15">
        <f t="shared" si="0"/>
        <v>0.6</v>
      </c>
      <c r="T55">
        <v>4.4928092956543</v>
      </c>
      <c r="U55">
        <v>4.20266008377075</v>
      </c>
      <c r="V55">
        <v>4.01789474487305</v>
      </c>
      <c r="W55" s="11">
        <v>0.184765338897705</v>
      </c>
      <c r="X55">
        <v>0.47491455078125</v>
      </c>
      <c r="Y55">
        <v>0.47491455078125</v>
      </c>
      <c r="Z55">
        <v>0.6</v>
      </c>
      <c r="AA55">
        <v>0.9</v>
      </c>
      <c r="AB55">
        <v>0.6</v>
      </c>
      <c r="AC55">
        <v>0.72</v>
      </c>
      <c r="AD55">
        <v>0.1</v>
      </c>
      <c r="AE55">
        <v>0.3</v>
      </c>
    </row>
    <row r="56" spans="1:31">
      <c r="A56" s="5">
        <v>54</v>
      </c>
      <c r="B56">
        <v>19</v>
      </c>
      <c r="C56">
        <v>1</v>
      </c>
      <c r="D56">
        <v>10</v>
      </c>
      <c r="E56">
        <v>10</v>
      </c>
      <c r="F56">
        <v>10</v>
      </c>
      <c r="G56">
        <v>0</v>
      </c>
      <c r="H56">
        <v>9</v>
      </c>
      <c r="I56">
        <v>1</v>
      </c>
      <c r="J56">
        <v>0.95</v>
      </c>
      <c r="K56" s="4">
        <v>9.97076606750488</v>
      </c>
      <c r="L56" s="9">
        <v>1.32061004638672</v>
      </c>
      <c r="M56">
        <v>1.17691421508789</v>
      </c>
      <c r="N56">
        <v>8.17433166503906</v>
      </c>
      <c r="O56">
        <v>7</v>
      </c>
      <c r="P56">
        <v>7</v>
      </c>
      <c r="Q56">
        <v>17</v>
      </c>
      <c r="R56" s="15">
        <v>0.4118</v>
      </c>
      <c r="S56" s="15">
        <f t="shared" si="0"/>
        <v>0.7</v>
      </c>
      <c r="T56">
        <v>3.92732238769531</v>
      </c>
      <c r="U56">
        <v>3.65288639068603</v>
      </c>
      <c r="V56">
        <v>3.50164794921875</v>
      </c>
      <c r="W56" s="11">
        <v>0.151238441467285</v>
      </c>
      <c r="X56">
        <v>0.425674438476562</v>
      </c>
      <c r="Y56">
        <v>0.425674438476562</v>
      </c>
      <c r="Z56">
        <v>0.7</v>
      </c>
      <c r="AA56">
        <v>1</v>
      </c>
      <c r="AB56">
        <v>0.588235294117647</v>
      </c>
      <c r="AC56">
        <v>0.740740740740741</v>
      </c>
      <c r="AD56">
        <v>0</v>
      </c>
      <c r="AE56">
        <v>0.3</v>
      </c>
    </row>
    <row r="57" spans="1:31">
      <c r="A57" s="5">
        <v>55</v>
      </c>
      <c r="B57">
        <v>17</v>
      </c>
      <c r="C57">
        <v>3</v>
      </c>
      <c r="D57">
        <v>10</v>
      </c>
      <c r="E57">
        <v>10</v>
      </c>
      <c r="F57">
        <v>10</v>
      </c>
      <c r="G57">
        <v>0</v>
      </c>
      <c r="H57">
        <v>7</v>
      </c>
      <c r="I57">
        <v>3</v>
      </c>
      <c r="J57">
        <v>0.85</v>
      </c>
      <c r="K57" s="4">
        <v>5.68926239013672</v>
      </c>
      <c r="L57" s="9">
        <v>0.9197998046875</v>
      </c>
      <c r="M57">
        <v>0.771312713623047</v>
      </c>
      <c r="N57">
        <v>6.31856727600098</v>
      </c>
      <c r="O57">
        <v>7</v>
      </c>
      <c r="P57">
        <v>7</v>
      </c>
      <c r="Q57">
        <v>17</v>
      </c>
      <c r="R57" s="15">
        <v>0.4118</v>
      </c>
      <c r="S57" s="15">
        <f t="shared" si="0"/>
        <v>0.7</v>
      </c>
      <c r="T57">
        <v>3.32362747192383</v>
      </c>
      <c r="U57">
        <v>2.95089101791382</v>
      </c>
      <c r="V57">
        <v>2.98720479011536</v>
      </c>
      <c r="W57" s="11">
        <v>0.0363137722015381</v>
      </c>
      <c r="X57">
        <v>0.336422681808472</v>
      </c>
      <c r="Y57">
        <v>0.336422681808472</v>
      </c>
      <c r="Z57">
        <v>0.7</v>
      </c>
      <c r="AA57">
        <v>1</v>
      </c>
      <c r="AB57">
        <v>0.588235294117647</v>
      </c>
      <c r="AC57">
        <v>0.740740740740741</v>
      </c>
      <c r="AD57">
        <v>0</v>
      </c>
      <c r="AE57">
        <v>0.3</v>
      </c>
    </row>
    <row r="58" spans="1:31">
      <c r="A58" s="5">
        <v>56</v>
      </c>
      <c r="B58">
        <v>19</v>
      </c>
      <c r="C58">
        <v>1</v>
      </c>
      <c r="D58">
        <v>10</v>
      </c>
      <c r="E58">
        <v>10</v>
      </c>
      <c r="F58">
        <v>10</v>
      </c>
      <c r="G58">
        <v>0</v>
      </c>
      <c r="H58">
        <v>9</v>
      </c>
      <c r="I58">
        <v>1</v>
      </c>
      <c r="J58">
        <v>0.95</v>
      </c>
      <c r="K58" s="4">
        <v>11.0079898834228</v>
      </c>
      <c r="L58" s="9">
        <v>2.46775436401367</v>
      </c>
      <c r="M58">
        <v>2.29214859008789</v>
      </c>
      <c r="N58">
        <v>7.73306846618652</v>
      </c>
      <c r="O58">
        <v>3</v>
      </c>
      <c r="P58">
        <v>3</v>
      </c>
      <c r="Q58">
        <v>13</v>
      </c>
      <c r="R58" s="15">
        <v>0.2308</v>
      </c>
      <c r="S58" s="15">
        <f t="shared" si="0"/>
        <v>0.3</v>
      </c>
      <c r="T58">
        <v>3.90030670166016</v>
      </c>
      <c r="U58">
        <v>3.69257616996765</v>
      </c>
      <c r="V58">
        <v>3.42653846740723</v>
      </c>
      <c r="W58" s="11">
        <v>0.266037702560425</v>
      </c>
      <c r="X58">
        <v>0.47376823425293</v>
      </c>
      <c r="Y58">
        <v>0.47376823425293</v>
      </c>
      <c r="Z58">
        <v>0.3</v>
      </c>
      <c r="AA58">
        <v>1</v>
      </c>
      <c r="AB58">
        <v>0.769230769230769</v>
      </c>
      <c r="AC58">
        <v>0.869565217391304</v>
      </c>
      <c r="AD58">
        <v>0</v>
      </c>
      <c r="AE58">
        <v>0.7</v>
      </c>
    </row>
    <row r="59" spans="1:31">
      <c r="A59" s="5">
        <v>57</v>
      </c>
      <c r="B59">
        <v>19</v>
      </c>
      <c r="C59">
        <v>1</v>
      </c>
      <c r="D59">
        <v>10</v>
      </c>
      <c r="E59">
        <v>10</v>
      </c>
      <c r="F59">
        <v>10</v>
      </c>
      <c r="G59">
        <v>0</v>
      </c>
      <c r="H59">
        <v>9</v>
      </c>
      <c r="I59">
        <v>1</v>
      </c>
      <c r="J59">
        <v>0.95</v>
      </c>
      <c r="K59" s="4">
        <v>10.1078205108643</v>
      </c>
      <c r="L59" s="9">
        <v>0.8604736328125</v>
      </c>
      <c r="M59">
        <v>0.729015350341797</v>
      </c>
      <c r="N59">
        <v>8.96022796630859</v>
      </c>
      <c r="O59">
        <v>7</v>
      </c>
      <c r="P59">
        <v>7</v>
      </c>
      <c r="Q59">
        <v>17</v>
      </c>
      <c r="R59" s="15">
        <v>0.4118</v>
      </c>
      <c r="S59" s="15">
        <f t="shared" si="0"/>
        <v>0.7</v>
      </c>
      <c r="T59">
        <v>3.77171325683594</v>
      </c>
      <c r="U59">
        <v>3.48090887069702</v>
      </c>
      <c r="V59">
        <v>3.38848495483398</v>
      </c>
      <c r="W59" s="11">
        <v>0.0924239158630371</v>
      </c>
      <c r="X59">
        <v>0.383228302001953</v>
      </c>
      <c r="Y59">
        <v>0.383228302001953</v>
      </c>
      <c r="Z59">
        <v>0.7</v>
      </c>
      <c r="AA59">
        <v>1</v>
      </c>
      <c r="AB59">
        <v>0.588235294117647</v>
      </c>
      <c r="AC59">
        <v>0.740740740740741</v>
      </c>
      <c r="AD59">
        <v>0</v>
      </c>
      <c r="AE59">
        <v>0.3</v>
      </c>
    </row>
    <row r="60" spans="1:31">
      <c r="A60" s="5">
        <v>58</v>
      </c>
      <c r="B60">
        <v>20</v>
      </c>
      <c r="C60">
        <v>0</v>
      </c>
      <c r="D60">
        <v>10</v>
      </c>
      <c r="E60">
        <v>10</v>
      </c>
      <c r="F60">
        <v>10</v>
      </c>
      <c r="G60">
        <v>0</v>
      </c>
      <c r="H60">
        <v>10</v>
      </c>
      <c r="I60">
        <v>0</v>
      </c>
      <c r="J60">
        <v>1</v>
      </c>
      <c r="K60" s="4">
        <v>9999</v>
      </c>
      <c r="L60" s="9">
        <v>0.892644882202148</v>
      </c>
      <c r="M60">
        <v>9999</v>
      </c>
      <c r="N60">
        <v>9999</v>
      </c>
      <c r="O60">
        <v>7</v>
      </c>
      <c r="P60">
        <v>7</v>
      </c>
      <c r="Q60">
        <v>17</v>
      </c>
      <c r="R60" s="15">
        <v>0.4118</v>
      </c>
      <c r="S60" s="15">
        <f t="shared" si="0"/>
        <v>0.7</v>
      </c>
      <c r="T60">
        <v>4.25502014160156</v>
      </c>
      <c r="U60">
        <v>3.97127270698547</v>
      </c>
      <c r="V60">
        <v>3.8246111869812</v>
      </c>
      <c r="W60" s="11">
        <v>0.146661520004272</v>
      </c>
      <c r="X60">
        <v>0.430408954620361</v>
      </c>
      <c r="Y60">
        <v>0.430408954620361</v>
      </c>
      <c r="Z60">
        <v>0.7</v>
      </c>
      <c r="AA60">
        <v>1</v>
      </c>
      <c r="AB60">
        <v>0.588235294117647</v>
      </c>
      <c r="AC60">
        <v>0.740740740740741</v>
      </c>
      <c r="AD60">
        <v>0</v>
      </c>
      <c r="AE60">
        <v>0.3</v>
      </c>
    </row>
    <row r="61" spans="1:31">
      <c r="A61" s="5">
        <v>59</v>
      </c>
      <c r="B61">
        <v>20</v>
      </c>
      <c r="C61">
        <v>0</v>
      </c>
      <c r="D61">
        <v>10</v>
      </c>
      <c r="E61">
        <v>10</v>
      </c>
      <c r="F61">
        <v>10</v>
      </c>
      <c r="G61">
        <v>0</v>
      </c>
      <c r="H61">
        <v>10</v>
      </c>
      <c r="I61">
        <v>0</v>
      </c>
      <c r="J61">
        <v>1</v>
      </c>
      <c r="K61" s="4">
        <v>9999</v>
      </c>
      <c r="L61" s="9">
        <v>0.781351089477539</v>
      </c>
      <c r="M61">
        <v>9999</v>
      </c>
      <c r="N61">
        <v>9999</v>
      </c>
      <c r="O61">
        <v>7</v>
      </c>
      <c r="P61">
        <v>7</v>
      </c>
      <c r="Q61">
        <v>17</v>
      </c>
      <c r="R61" s="15">
        <v>0.4118</v>
      </c>
      <c r="S61" s="15">
        <f t="shared" si="0"/>
        <v>0.7</v>
      </c>
      <c r="T61">
        <v>4.3027515411377</v>
      </c>
      <c r="U61">
        <v>3.993891954422</v>
      </c>
      <c r="V61">
        <v>3.88676333427429</v>
      </c>
      <c r="W61" s="11">
        <v>0.107128620147705</v>
      </c>
      <c r="X61">
        <v>0.415988206863403</v>
      </c>
      <c r="Y61">
        <v>0.415988206863403</v>
      </c>
      <c r="Z61">
        <v>0.7</v>
      </c>
      <c r="AA61">
        <v>1</v>
      </c>
      <c r="AB61">
        <v>0.588235294117647</v>
      </c>
      <c r="AC61">
        <v>0.740740740740741</v>
      </c>
      <c r="AD61">
        <v>0</v>
      </c>
      <c r="AE61">
        <v>0.3</v>
      </c>
    </row>
    <row r="62" spans="1:31">
      <c r="A62" s="5">
        <v>60</v>
      </c>
      <c r="B62">
        <v>17</v>
      </c>
      <c r="C62">
        <v>3</v>
      </c>
      <c r="D62">
        <v>10</v>
      </c>
      <c r="E62">
        <v>10</v>
      </c>
      <c r="F62">
        <v>10</v>
      </c>
      <c r="G62">
        <v>0</v>
      </c>
      <c r="H62">
        <v>7</v>
      </c>
      <c r="I62">
        <v>3</v>
      </c>
      <c r="J62">
        <v>0.85</v>
      </c>
      <c r="K62" s="4">
        <v>6.0510196685791</v>
      </c>
      <c r="L62" s="9">
        <v>1.29405403137207</v>
      </c>
      <c r="M62">
        <v>0.840627670288086</v>
      </c>
      <c r="N62">
        <v>5.28425025939941</v>
      </c>
      <c r="O62">
        <v>6</v>
      </c>
      <c r="P62">
        <v>6</v>
      </c>
      <c r="Q62">
        <v>16</v>
      </c>
      <c r="R62" s="15">
        <v>0.375</v>
      </c>
      <c r="S62" s="15">
        <f t="shared" si="0"/>
        <v>0.6</v>
      </c>
      <c r="T62">
        <v>3.63797187805176</v>
      </c>
      <c r="U62">
        <v>3.29317140579224</v>
      </c>
      <c r="V62">
        <v>3.23995590209961</v>
      </c>
      <c r="W62" s="11">
        <v>0.053215503692627</v>
      </c>
      <c r="X62">
        <v>0.398015975952148</v>
      </c>
      <c r="Y62">
        <v>0.398015975952148</v>
      </c>
      <c r="Z62">
        <v>0.6</v>
      </c>
      <c r="AA62">
        <v>1</v>
      </c>
      <c r="AB62">
        <v>0.625</v>
      </c>
      <c r="AC62">
        <v>0.769230769230769</v>
      </c>
      <c r="AD62">
        <v>0</v>
      </c>
      <c r="AE62">
        <v>0.4</v>
      </c>
    </row>
    <row r="63" spans="1:31">
      <c r="A63" s="5">
        <v>61</v>
      </c>
      <c r="B63">
        <v>19</v>
      </c>
      <c r="C63">
        <v>1</v>
      </c>
      <c r="D63">
        <v>10</v>
      </c>
      <c r="E63">
        <v>10</v>
      </c>
      <c r="F63">
        <v>10</v>
      </c>
      <c r="G63">
        <v>0</v>
      </c>
      <c r="H63">
        <v>9</v>
      </c>
      <c r="I63">
        <v>1</v>
      </c>
      <c r="J63">
        <v>0.95</v>
      </c>
      <c r="K63" s="4">
        <v>10.6257991790772</v>
      </c>
      <c r="L63" s="9">
        <v>1.14323806762695</v>
      </c>
      <c r="M63">
        <v>0.99237060546875</v>
      </c>
      <c r="N63">
        <v>9.02749633789062</v>
      </c>
      <c r="O63">
        <v>5</v>
      </c>
      <c r="P63">
        <v>5</v>
      </c>
      <c r="Q63">
        <v>14</v>
      </c>
      <c r="R63" s="15">
        <v>0.3571</v>
      </c>
      <c r="S63" s="15">
        <f t="shared" si="0"/>
        <v>0.5</v>
      </c>
      <c r="T63">
        <v>3.97028923034668</v>
      </c>
      <c r="U63">
        <v>3.67376279830933</v>
      </c>
      <c r="V63">
        <v>3.51807713508606</v>
      </c>
      <c r="W63" s="11">
        <v>0.155685663223267</v>
      </c>
      <c r="X63">
        <v>0.45221209526062</v>
      </c>
      <c r="Y63">
        <v>0.45221209526062</v>
      </c>
      <c r="Z63">
        <v>0.5</v>
      </c>
      <c r="AA63">
        <v>0.9</v>
      </c>
      <c r="AB63">
        <v>0.642857142857143</v>
      </c>
      <c r="AC63">
        <v>0.75</v>
      </c>
      <c r="AD63">
        <v>0.1</v>
      </c>
      <c r="AE63">
        <v>0.4</v>
      </c>
    </row>
    <row r="64" spans="1:31">
      <c r="A64" s="5">
        <v>62</v>
      </c>
      <c r="B64">
        <v>17</v>
      </c>
      <c r="C64">
        <v>3</v>
      </c>
      <c r="D64">
        <v>10</v>
      </c>
      <c r="E64">
        <v>10</v>
      </c>
      <c r="F64">
        <v>10</v>
      </c>
      <c r="G64">
        <v>0</v>
      </c>
      <c r="H64">
        <v>7</v>
      </c>
      <c r="I64">
        <v>3</v>
      </c>
      <c r="J64">
        <v>0.85</v>
      </c>
      <c r="K64" s="4">
        <v>6.43674087524414</v>
      </c>
      <c r="L64" s="9">
        <v>2.19828605651856</v>
      </c>
      <c r="M64">
        <v>1.60877799987793</v>
      </c>
      <c r="N64">
        <v>4.08989334106445</v>
      </c>
      <c r="O64">
        <v>4</v>
      </c>
      <c r="P64">
        <v>4</v>
      </c>
      <c r="Q64">
        <v>14</v>
      </c>
      <c r="R64" s="15">
        <v>0.2857</v>
      </c>
      <c r="S64" s="15">
        <f t="shared" si="0"/>
        <v>0.4</v>
      </c>
      <c r="T64">
        <v>3.19769287109375</v>
      </c>
      <c r="U64">
        <v>2.98229598999023</v>
      </c>
      <c r="V64">
        <v>2.81377530097961</v>
      </c>
      <c r="W64" s="11">
        <v>0.16852068901062</v>
      </c>
      <c r="X64">
        <v>0.383917570114136</v>
      </c>
      <c r="Y64">
        <v>0.383917570114136</v>
      </c>
      <c r="Z64">
        <v>0.4</v>
      </c>
      <c r="AA64">
        <v>1</v>
      </c>
      <c r="AB64">
        <v>0.714285714285714</v>
      </c>
      <c r="AC64">
        <v>0.833333333333333</v>
      </c>
      <c r="AD64">
        <v>0</v>
      </c>
      <c r="AE64">
        <v>0.6</v>
      </c>
    </row>
    <row r="65" spans="1:31">
      <c r="A65" s="5">
        <v>63</v>
      </c>
      <c r="B65">
        <v>17</v>
      </c>
      <c r="C65">
        <v>3</v>
      </c>
      <c r="D65">
        <v>10</v>
      </c>
      <c r="E65">
        <v>10</v>
      </c>
      <c r="F65">
        <v>10</v>
      </c>
      <c r="G65">
        <v>0</v>
      </c>
      <c r="H65">
        <v>7</v>
      </c>
      <c r="I65">
        <v>3</v>
      </c>
      <c r="J65">
        <v>0.85</v>
      </c>
      <c r="K65" s="4">
        <v>7.43708038330078</v>
      </c>
      <c r="L65" s="9">
        <v>1.48202133178711</v>
      </c>
      <c r="M65">
        <v>0.755367279052734</v>
      </c>
      <c r="N65">
        <v>6.08505249023437</v>
      </c>
      <c r="O65">
        <v>6</v>
      </c>
      <c r="P65">
        <v>6</v>
      </c>
      <c r="Q65">
        <v>16</v>
      </c>
      <c r="R65" s="15">
        <v>0.375</v>
      </c>
      <c r="S65" s="15">
        <f t="shared" si="0"/>
        <v>0.6</v>
      </c>
      <c r="T65">
        <v>3.68939018249512</v>
      </c>
      <c r="U65">
        <v>3.33024024963379</v>
      </c>
      <c r="V65">
        <v>3.20700597763061</v>
      </c>
      <c r="W65" s="11">
        <v>0.123234272003174</v>
      </c>
      <c r="X65">
        <v>0.482384204864502</v>
      </c>
      <c r="Y65">
        <v>0.482384204864502</v>
      </c>
      <c r="Z65">
        <v>0.6</v>
      </c>
      <c r="AA65">
        <v>1</v>
      </c>
      <c r="AB65">
        <v>0.625</v>
      </c>
      <c r="AC65">
        <v>0.769230769230769</v>
      </c>
      <c r="AD65">
        <v>0</v>
      </c>
      <c r="AE65">
        <v>0.4</v>
      </c>
    </row>
    <row r="66" spans="1:31">
      <c r="A66" s="5">
        <v>64</v>
      </c>
      <c r="B66">
        <v>19</v>
      </c>
      <c r="C66">
        <v>1</v>
      </c>
      <c r="D66">
        <v>10</v>
      </c>
      <c r="E66">
        <v>10</v>
      </c>
      <c r="F66">
        <v>10</v>
      </c>
      <c r="G66">
        <v>0</v>
      </c>
      <c r="H66">
        <v>9</v>
      </c>
      <c r="I66">
        <v>1</v>
      </c>
      <c r="J66">
        <v>0.95</v>
      </c>
      <c r="K66" s="4">
        <v>9.65124130249023</v>
      </c>
      <c r="L66" s="9">
        <v>1.28952598571777</v>
      </c>
      <c r="M66">
        <v>1.15951538085937</v>
      </c>
      <c r="N66">
        <v>7.99066734313965</v>
      </c>
      <c r="O66">
        <v>5</v>
      </c>
      <c r="P66">
        <v>5</v>
      </c>
      <c r="Q66">
        <v>14</v>
      </c>
      <c r="R66" s="15">
        <v>0.3571</v>
      </c>
      <c r="S66" s="15">
        <f t="shared" ref="S66:S129" si="1">O66/E66</f>
        <v>0.5</v>
      </c>
      <c r="T66">
        <v>3.68314933776855</v>
      </c>
      <c r="U66">
        <v>3.42205047607422</v>
      </c>
      <c r="V66">
        <v>3.30166482925415</v>
      </c>
      <c r="W66" s="11">
        <v>0.120385646820068</v>
      </c>
      <c r="X66">
        <v>0.381484508514404</v>
      </c>
      <c r="Y66">
        <v>0.381484508514404</v>
      </c>
      <c r="Z66">
        <v>0.5</v>
      </c>
      <c r="AA66">
        <v>0.9</v>
      </c>
      <c r="AB66">
        <v>0.642857142857143</v>
      </c>
      <c r="AC66">
        <v>0.75</v>
      </c>
      <c r="AD66">
        <v>0.1</v>
      </c>
      <c r="AE66">
        <v>0.4</v>
      </c>
    </row>
    <row r="67" spans="1:31">
      <c r="A67" s="5">
        <v>65</v>
      </c>
      <c r="B67">
        <v>20</v>
      </c>
      <c r="C67">
        <v>0</v>
      </c>
      <c r="D67">
        <v>10</v>
      </c>
      <c r="E67">
        <v>10</v>
      </c>
      <c r="F67">
        <v>10</v>
      </c>
      <c r="G67">
        <v>0</v>
      </c>
      <c r="H67">
        <v>10</v>
      </c>
      <c r="I67">
        <v>0</v>
      </c>
      <c r="J67">
        <v>1</v>
      </c>
      <c r="K67" s="4">
        <v>9999</v>
      </c>
      <c r="L67" s="9">
        <v>0.853315353393555</v>
      </c>
      <c r="M67">
        <v>9999</v>
      </c>
      <c r="N67">
        <v>9999</v>
      </c>
      <c r="O67">
        <v>8</v>
      </c>
      <c r="P67">
        <v>8</v>
      </c>
      <c r="Q67">
        <v>18</v>
      </c>
      <c r="R67" s="15">
        <v>0.4444</v>
      </c>
      <c r="S67" s="15">
        <f t="shared" si="1"/>
        <v>0.8</v>
      </c>
      <c r="T67">
        <v>4.04557800292969</v>
      </c>
      <c r="U67">
        <v>3.75337839126587</v>
      </c>
      <c r="V67">
        <v>3.66607904434204</v>
      </c>
      <c r="W67" s="11">
        <v>0.0872993469238281</v>
      </c>
      <c r="X67">
        <v>0.379498958587646</v>
      </c>
      <c r="Y67">
        <v>0.379498958587646</v>
      </c>
      <c r="Z67">
        <v>0.8</v>
      </c>
      <c r="AA67">
        <v>1</v>
      </c>
      <c r="AB67">
        <v>0.555555555555556</v>
      </c>
      <c r="AC67">
        <v>0.714285714285714</v>
      </c>
      <c r="AD67">
        <v>0</v>
      </c>
      <c r="AE67">
        <v>0.2</v>
      </c>
    </row>
    <row r="68" spans="1:31">
      <c r="A68" s="5">
        <v>66</v>
      </c>
      <c r="B68">
        <v>17</v>
      </c>
      <c r="C68">
        <v>3</v>
      </c>
      <c r="D68">
        <v>10</v>
      </c>
      <c r="E68">
        <v>10</v>
      </c>
      <c r="F68">
        <v>10</v>
      </c>
      <c r="G68">
        <v>0</v>
      </c>
      <c r="H68">
        <v>7</v>
      </c>
      <c r="I68">
        <v>3</v>
      </c>
      <c r="J68">
        <v>0.85</v>
      </c>
      <c r="K68" s="4">
        <v>7.23930549621582</v>
      </c>
      <c r="L68" s="9">
        <v>1.33141899108887</v>
      </c>
      <c r="M68">
        <v>0.733076095581055</v>
      </c>
      <c r="N68">
        <v>6.44536018371582</v>
      </c>
      <c r="O68">
        <v>6</v>
      </c>
      <c r="P68">
        <v>6</v>
      </c>
      <c r="Q68">
        <v>16</v>
      </c>
      <c r="R68" s="15">
        <v>0.375</v>
      </c>
      <c r="S68" s="15">
        <f t="shared" si="1"/>
        <v>0.6</v>
      </c>
      <c r="T68">
        <v>3.76811218261719</v>
      </c>
      <c r="U68">
        <v>3.37094306945801</v>
      </c>
      <c r="V68">
        <v>3.29817509651184</v>
      </c>
      <c r="W68" s="11">
        <v>0.072767972946167</v>
      </c>
      <c r="X68">
        <v>0.469937086105347</v>
      </c>
      <c r="Y68">
        <v>0.469937086105347</v>
      </c>
      <c r="Z68">
        <v>0.6</v>
      </c>
      <c r="AA68">
        <v>1</v>
      </c>
      <c r="AB68">
        <v>0.625</v>
      </c>
      <c r="AC68">
        <v>0.769230769230769</v>
      </c>
      <c r="AD68">
        <v>0</v>
      </c>
      <c r="AE68">
        <v>0.4</v>
      </c>
    </row>
    <row r="69" spans="1:31">
      <c r="A69" s="5">
        <v>67</v>
      </c>
      <c r="B69">
        <v>17</v>
      </c>
      <c r="C69">
        <v>3</v>
      </c>
      <c r="D69">
        <v>10</v>
      </c>
      <c r="E69">
        <v>10</v>
      </c>
      <c r="F69">
        <v>10</v>
      </c>
      <c r="G69">
        <v>0</v>
      </c>
      <c r="H69">
        <v>7</v>
      </c>
      <c r="I69">
        <v>3</v>
      </c>
      <c r="J69">
        <v>0.85</v>
      </c>
      <c r="K69" s="4">
        <v>6.97584533691406</v>
      </c>
      <c r="L69" s="9">
        <v>1.43239402770996</v>
      </c>
      <c r="M69">
        <v>1.48643684387207</v>
      </c>
      <c r="N69">
        <v>8.0993537902832</v>
      </c>
      <c r="O69">
        <v>7</v>
      </c>
      <c r="P69">
        <v>7</v>
      </c>
      <c r="Q69">
        <v>17</v>
      </c>
      <c r="R69" s="15">
        <v>0.4118</v>
      </c>
      <c r="S69" s="15">
        <f t="shared" si="1"/>
        <v>0.7</v>
      </c>
      <c r="T69">
        <v>3.85037803649902</v>
      </c>
      <c r="U69">
        <v>3.37372374534607</v>
      </c>
      <c r="V69">
        <v>3.43346333503723</v>
      </c>
      <c r="W69" s="11">
        <v>0.0597395896911621</v>
      </c>
      <c r="X69">
        <v>0.416914701461792</v>
      </c>
      <c r="Y69">
        <v>0.416914701461792</v>
      </c>
      <c r="Z69">
        <v>0.7</v>
      </c>
      <c r="AA69">
        <v>1</v>
      </c>
      <c r="AB69">
        <v>0.588235294117647</v>
      </c>
      <c r="AC69">
        <v>0.740740740740741</v>
      </c>
      <c r="AD69">
        <v>0</v>
      </c>
      <c r="AE69">
        <v>0.3</v>
      </c>
    </row>
    <row r="70" spans="1:31">
      <c r="A70" s="5">
        <v>68</v>
      </c>
      <c r="B70">
        <v>20</v>
      </c>
      <c r="C70">
        <v>0</v>
      </c>
      <c r="D70">
        <v>10</v>
      </c>
      <c r="E70">
        <v>10</v>
      </c>
      <c r="F70">
        <v>10</v>
      </c>
      <c r="G70">
        <v>0</v>
      </c>
      <c r="H70">
        <v>10</v>
      </c>
      <c r="I70">
        <v>0</v>
      </c>
      <c r="J70">
        <v>1</v>
      </c>
      <c r="K70" s="4">
        <v>9999</v>
      </c>
      <c r="L70" s="9">
        <v>0.482078552246094</v>
      </c>
      <c r="M70">
        <v>9999</v>
      </c>
      <c r="N70">
        <v>9999</v>
      </c>
      <c r="O70">
        <v>10</v>
      </c>
      <c r="P70">
        <v>10</v>
      </c>
      <c r="Q70">
        <v>20</v>
      </c>
      <c r="R70" s="15">
        <v>0.5</v>
      </c>
      <c r="S70" s="15">
        <f t="shared" si="1"/>
        <v>1</v>
      </c>
      <c r="T70">
        <v>5.22106170654297</v>
      </c>
      <c r="U70">
        <v>4.79129123687744</v>
      </c>
      <c r="V70">
        <v>4.7376275062561</v>
      </c>
      <c r="W70" s="11">
        <v>0.0536637306213379</v>
      </c>
      <c r="X70">
        <v>0.483434200286865</v>
      </c>
      <c r="Y70">
        <v>0.483434200286865</v>
      </c>
      <c r="Z70">
        <v>1</v>
      </c>
      <c r="AA70">
        <v>1</v>
      </c>
      <c r="AB70">
        <v>0.5</v>
      </c>
      <c r="AC70">
        <v>0.666666666666667</v>
      </c>
      <c r="AD70">
        <v>0</v>
      </c>
      <c r="AE70">
        <v>0</v>
      </c>
    </row>
    <row r="71" spans="1:31">
      <c r="A71" s="5">
        <v>69</v>
      </c>
      <c r="B71">
        <v>19</v>
      </c>
      <c r="C71">
        <v>1</v>
      </c>
      <c r="D71">
        <v>10</v>
      </c>
      <c r="E71">
        <v>10</v>
      </c>
      <c r="F71">
        <v>10</v>
      </c>
      <c r="G71">
        <v>0</v>
      </c>
      <c r="H71">
        <v>9</v>
      </c>
      <c r="I71">
        <v>1</v>
      </c>
      <c r="J71">
        <v>0.95</v>
      </c>
      <c r="K71" s="4">
        <v>10.0285949707031</v>
      </c>
      <c r="L71" s="9">
        <v>0.747514724731445</v>
      </c>
      <c r="M71">
        <v>0.625762939453125</v>
      </c>
      <c r="N71">
        <v>9.09481048583984</v>
      </c>
      <c r="O71">
        <v>6</v>
      </c>
      <c r="P71">
        <v>6</v>
      </c>
      <c r="Q71">
        <v>14</v>
      </c>
      <c r="R71" s="15">
        <v>0.4286</v>
      </c>
      <c r="S71" s="15">
        <f t="shared" si="1"/>
        <v>0.6</v>
      </c>
      <c r="T71">
        <v>3.83040618896484</v>
      </c>
      <c r="U71">
        <v>3.52026915550232</v>
      </c>
      <c r="V71">
        <v>3.42554235458374</v>
      </c>
      <c r="W71" s="11">
        <v>0.0947268009185791</v>
      </c>
      <c r="X71">
        <v>0.404863834381104</v>
      </c>
      <c r="Y71">
        <v>0.404863834381104</v>
      </c>
      <c r="Z71">
        <v>0.6</v>
      </c>
      <c r="AA71">
        <v>0.8</v>
      </c>
      <c r="AB71">
        <v>0.571428571428571</v>
      </c>
      <c r="AC71">
        <v>0.666666666666667</v>
      </c>
      <c r="AD71">
        <v>0.2</v>
      </c>
      <c r="AE71">
        <v>0.2</v>
      </c>
    </row>
    <row r="72" spans="1:31">
      <c r="A72" s="5">
        <v>70</v>
      </c>
      <c r="B72">
        <v>17</v>
      </c>
      <c r="C72">
        <v>3</v>
      </c>
      <c r="D72">
        <v>10</v>
      </c>
      <c r="E72">
        <v>10</v>
      </c>
      <c r="F72">
        <v>10</v>
      </c>
      <c r="G72">
        <v>0</v>
      </c>
      <c r="H72">
        <v>7</v>
      </c>
      <c r="I72">
        <v>3</v>
      </c>
      <c r="J72">
        <v>0.85</v>
      </c>
      <c r="K72" s="4">
        <v>6.20821762084961</v>
      </c>
      <c r="L72" s="9">
        <v>1.50602722167969</v>
      </c>
      <c r="M72">
        <v>1.01017951965332</v>
      </c>
      <c r="N72">
        <v>5.0645694732666</v>
      </c>
      <c r="O72">
        <v>4</v>
      </c>
      <c r="P72">
        <v>4</v>
      </c>
      <c r="Q72">
        <v>12</v>
      </c>
      <c r="R72" s="15">
        <v>0.3333</v>
      </c>
      <c r="S72" s="15">
        <f t="shared" si="1"/>
        <v>0.4</v>
      </c>
      <c r="T72">
        <v>3.08554649353027</v>
      </c>
      <c r="U72">
        <v>2.82622003555298</v>
      </c>
      <c r="V72">
        <v>2.7313539981842</v>
      </c>
      <c r="W72" s="11">
        <v>0.0948660373687744</v>
      </c>
      <c r="X72">
        <v>0.354192495346069</v>
      </c>
      <c r="Y72">
        <v>0.354192495346069</v>
      </c>
      <c r="Z72">
        <v>0.4</v>
      </c>
      <c r="AA72">
        <v>0.8</v>
      </c>
      <c r="AB72">
        <v>0.666666666666667</v>
      </c>
      <c r="AC72">
        <v>0.727272727272727</v>
      </c>
      <c r="AD72">
        <v>0.2</v>
      </c>
      <c r="AE72">
        <v>0.4</v>
      </c>
    </row>
    <row r="73" spans="1:31">
      <c r="A73" s="5">
        <v>71</v>
      </c>
      <c r="B73">
        <v>18</v>
      </c>
      <c r="C73">
        <v>2</v>
      </c>
      <c r="D73">
        <v>10</v>
      </c>
      <c r="E73">
        <v>10</v>
      </c>
      <c r="F73">
        <v>10</v>
      </c>
      <c r="G73">
        <v>0</v>
      </c>
      <c r="H73">
        <v>8</v>
      </c>
      <c r="I73">
        <v>2</v>
      </c>
      <c r="J73">
        <v>0.9</v>
      </c>
      <c r="K73" s="4">
        <v>7.40899276733398</v>
      </c>
      <c r="L73" s="9">
        <v>1.43877410888672</v>
      </c>
      <c r="M73">
        <v>1.16422653198242</v>
      </c>
      <c r="N73">
        <v>6.09002113342285</v>
      </c>
      <c r="O73">
        <v>7</v>
      </c>
      <c r="P73">
        <v>7</v>
      </c>
      <c r="Q73">
        <v>17</v>
      </c>
      <c r="R73" s="15">
        <v>0.4118</v>
      </c>
      <c r="S73" s="15">
        <f t="shared" si="1"/>
        <v>0.7</v>
      </c>
      <c r="T73">
        <v>3.65265464782715</v>
      </c>
      <c r="U73">
        <v>3.35487127304077</v>
      </c>
      <c r="V73">
        <v>3.24499082565308</v>
      </c>
      <c r="W73" s="11">
        <v>0.109880447387695</v>
      </c>
      <c r="X73">
        <v>0.407663822174072</v>
      </c>
      <c r="Y73">
        <v>0.407663822174072</v>
      </c>
      <c r="Z73">
        <v>0.7</v>
      </c>
      <c r="AA73">
        <v>1</v>
      </c>
      <c r="AB73">
        <v>0.588235294117647</v>
      </c>
      <c r="AC73">
        <v>0.740740740740741</v>
      </c>
      <c r="AD73">
        <v>0</v>
      </c>
      <c r="AE73">
        <v>0.3</v>
      </c>
    </row>
    <row r="74" spans="1:31">
      <c r="A74" s="5">
        <v>72</v>
      </c>
      <c r="B74">
        <v>19</v>
      </c>
      <c r="C74">
        <v>1</v>
      </c>
      <c r="D74">
        <v>10</v>
      </c>
      <c r="E74">
        <v>10</v>
      </c>
      <c r="F74">
        <v>10</v>
      </c>
      <c r="G74">
        <v>0</v>
      </c>
      <c r="H74">
        <v>9</v>
      </c>
      <c r="I74">
        <v>1</v>
      </c>
      <c r="J74">
        <v>0.95</v>
      </c>
      <c r="K74" s="4">
        <v>10.280424118042</v>
      </c>
      <c r="L74" s="9">
        <v>1.19344139099121</v>
      </c>
      <c r="M74">
        <v>1.01746940612793</v>
      </c>
      <c r="N74">
        <v>8.33690643310547</v>
      </c>
      <c r="O74">
        <v>7</v>
      </c>
      <c r="P74">
        <v>7</v>
      </c>
      <c r="Q74">
        <v>15</v>
      </c>
      <c r="R74" s="15">
        <v>0.4667</v>
      </c>
      <c r="S74" s="15">
        <f t="shared" si="1"/>
        <v>0.7</v>
      </c>
      <c r="T74">
        <v>4.19150733947754</v>
      </c>
      <c r="U74">
        <v>3.89750242233276</v>
      </c>
      <c r="V74">
        <v>3.73928308486938</v>
      </c>
      <c r="W74" s="11">
        <v>0.158219337463379</v>
      </c>
      <c r="X74">
        <v>0.452224254608154</v>
      </c>
      <c r="Y74">
        <v>0.452224254608154</v>
      </c>
      <c r="Z74">
        <v>0.7</v>
      </c>
      <c r="AA74">
        <v>0.8</v>
      </c>
      <c r="AB74">
        <v>0.533333333333333</v>
      </c>
      <c r="AC74">
        <v>0.64</v>
      </c>
      <c r="AD74">
        <v>0.2</v>
      </c>
      <c r="AE74">
        <v>0.1</v>
      </c>
    </row>
    <row r="75" spans="1:31">
      <c r="A75" s="5">
        <v>73</v>
      </c>
      <c r="B75">
        <v>16</v>
      </c>
      <c r="C75">
        <v>4</v>
      </c>
      <c r="D75">
        <v>10</v>
      </c>
      <c r="E75">
        <v>10</v>
      </c>
      <c r="F75">
        <v>10</v>
      </c>
      <c r="G75">
        <v>0</v>
      </c>
      <c r="H75">
        <v>6</v>
      </c>
      <c r="I75">
        <v>4</v>
      </c>
      <c r="J75">
        <v>0.8</v>
      </c>
      <c r="K75" s="4">
        <v>6.37898635864258</v>
      </c>
      <c r="L75" s="9">
        <v>1.3029842376709</v>
      </c>
      <c r="M75">
        <v>0.837583541870117</v>
      </c>
      <c r="N75">
        <v>7.2965145111084</v>
      </c>
      <c r="O75">
        <v>6</v>
      </c>
      <c r="P75">
        <v>6</v>
      </c>
      <c r="Q75">
        <v>16</v>
      </c>
      <c r="R75" s="15">
        <v>0.375</v>
      </c>
      <c r="S75" s="15">
        <f t="shared" si="1"/>
        <v>0.6</v>
      </c>
      <c r="T75">
        <v>3.37005996704102</v>
      </c>
      <c r="U75">
        <v>2.91171383857727</v>
      </c>
      <c r="V75">
        <v>2.95935487747192</v>
      </c>
      <c r="W75" s="11">
        <v>0.0476410388946533</v>
      </c>
      <c r="X75">
        <v>0.410705089569092</v>
      </c>
      <c r="Y75">
        <v>0.410705089569092</v>
      </c>
      <c r="Z75">
        <v>0.6</v>
      </c>
      <c r="AA75">
        <v>1</v>
      </c>
      <c r="AB75">
        <v>0.625</v>
      </c>
      <c r="AC75">
        <v>0.769230769230769</v>
      </c>
      <c r="AD75">
        <v>0</v>
      </c>
      <c r="AE75">
        <v>0.4</v>
      </c>
    </row>
    <row r="76" spans="1:31">
      <c r="A76" s="5">
        <v>74</v>
      </c>
      <c r="B76">
        <v>19</v>
      </c>
      <c r="C76">
        <v>1</v>
      </c>
      <c r="D76">
        <v>10</v>
      </c>
      <c r="E76">
        <v>10</v>
      </c>
      <c r="F76">
        <v>9</v>
      </c>
      <c r="G76">
        <v>1</v>
      </c>
      <c r="H76">
        <v>10</v>
      </c>
      <c r="I76">
        <v>0</v>
      </c>
      <c r="J76">
        <v>0.95</v>
      </c>
      <c r="K76" s="4">
        <v>9999</v>
      </c>
      <c r="L76" s="9">
        <v>0.927766799926758</v>
      </c>
      <c r="M76">
        <v>9999</v>
      </c>
      <c r="N76">
        <v>9999</v>
      </c>
      <c r="O76">
        <v>10</v>
      </c>
      <c r="P76">
        <v>10</v>
      </c>
      <c r="Q76">
        <v>18</v>
      </c>
      <c r="R76" s="15">
        <v>0.5556</v>
      </c>
      <c r="S76" s="15">
        <f t="shared" si="1"/>
        <v>1</v>
      </c>
      <c r="T76">
        <v>4.40181159973145</v>
      </c>
      <c r="U76">
        <v>3.95356178283691</v>
      </c>
      <c r="V76">
        <v>4.1050820350647</v>
      </c>
      <c r="W76" s="11">
        <v>0.151520252227783</v>
      </c>
      <c r="X76">
        <v>0.296729564666748</v>
      </c>
      <c r="Y76">
        <v>0.296729564666748</v>
      </c>
      <c r="Z76">
        <v>1</v>
      </c>
      <c r="AA76">
        <v>0.8</v>
      </c>
      <c r="AB76">
        <v>0.444444444444444</v>
      </c>
      <c r="AC76">
        <v>0.571428571428571</v>
      </c>
      <c r="AD76">
        <v>0.2</v>
      </c>
      <c r="AE76">
        <v>-0.2</v>
      </c>
    </row>
    <row r="77" spans="1:31">
      <c r="A77" s="5">
        <v>75</v>
      </c>
      <c r="B77">
        <v>18</v>
      </c>
      <c r="C77">
        <v>2</v>
      </c>
      <c r="D77">
        <v>10</v>
      </c>
      <c r="E77">
        <v>10</v>
      </c>
      <c r="F77">
        <v>10</v>
      </c>
      <c r="G77">
        <v>0</v>
      </c>
      <c r="H77">
        <v>8</v>
      </c>
      <c r="I77">
        <v>2</v>
      </c>
      <c r="J77">
        <v>0.9</v>
      </c>
      <c r="K77" s="4">
        <v>7.85711288452148</v>
      </c>
      <c r="L77" s="9">
        <v>1.95977401733398</v>
      </c>
      <c r="M77">
        <v>1.5081729888916</v>
      </c>
      <c r="N77">
        <v>5.1136531829834</v>
      </c>
      <c r="O77">
        <v>5</v>
      </c>
      <c r="P77">
        <v>5</v>
      </c>
      <c r="Q77">
        <v>15</v>
      </c>
      <c r="R77" s="15">
        <v>0.3333</v>
      </c>
      <c r="S77" s="15">
        <f t="shared" si="1"/>
        <v>0.5</v>
      </c>
      <c r="T77">
        <v>3.73113059997559</v>
      </c>
      <c r="U77">
        <v>3.49054074287415</v>
      </c>
      <c r="V77">
        <v>3.28769683837891</v>
      </c>
      <c r="W77" s="11">
        <v>0.202843904495239</v>
      </c>
      <c r="X77">
        <v>0.44343376159668</v>
      </c>
      <c r="Y77">
        <v>0.44343376159668</v>
      </c>
      <c r="Z77">
        <v>0.5</v>
      </c>
      <c r="AA77">
        <v>1</v>
      </c>
      <c r="AB77">
        <v>0.666666666666667</v>
      </c>
      <c r="AC77">
        <v>0.8</v>
      </c>
      <c r="AD77">
        <v>0</v>
      </c>
      <c r="AE77">
        <v>0.5</v>
      </c>
    </row>
    <row r="78" spans="1:31">
      <c r="A78" s="5">
        <v>76</v>
      </c>
      <c r="B78">
        <v>19</v>
      </c>
      <c r="C78">
        <v>1</v>
      </c>
      <c r="D78">
        <v>10</v>
      </c>
      <c r="E78">
        <v>10</v>
      </c>
      <c r="F78">
        <v>10</v>
      </c>
      <c r="G78">
        <v>0</v>
      </c>
      <c r="H78">
        <v>9</v>
      </c>
      <c r="I78">
        <v>1</v>
      </c>
      <c r="J78">
        <v>0.95</v>
      </c>
      <c r="K78" s="4">
        <v>9.62340354919434</v>
      </c>
      <c r="L78" s="9">
        <v>1.08572578430176</v>
      </c>
      <c r="M78">
        <v>0.960931777954102</v>
      </c>
      <c r="N78">
        <v>8.23837280273437</v>
      </c>
      <c r="O78">
        <v>6</v>
      </c>
      <c r="P78">
        <v>6</v>
      </c>
      <c r="Q78">
        <v>15</v>
      </c>
      <c r="R78" s="15">
        <v>0.4</v>
      </c>
      <c r="S78" s="15">
        <f t="shared" si="1"/>
        <v>0.6</v>
      </c>
      <c r="T78">
        <v>3.65797805786133</v>
      </c>
      <c r="U78">
        <v>3.39453125</v>
      </c>
      <c r="V78">
        <v>3.28046870231628</v>
      </c>
      <c r="W78" s="11">
        <v>0.114062547683716</v>
      </c>
      <c r="X78">
        <v>0.377509355545044</v>
      </c>
      <c r="Y78">
        <v>0.377509355545044</v>
      </c>
      <c r="Z78">
        <v>0.6</v>
      </c>
      <c r="AA78">
        <v>0.9</v>
      </c>
      <c r="AB78">
        <v>0.6</v>
      </c>
      <c r="AC78">
        <v>0.72</v>
      </c>
      <c r="AD78">
        <v>0.1</v>
      </c>
      <c r="AE78">
        <v>0.3</v>
      </c>
    </row>
    <row r="79" spans="1:31">
      <c r="A79" s="5">
        <v>77</v>
      </c>
      <c r="B79">
        <v>17</v>
      </c>
      <c r="C79">
        <v>3</v>
      </c>
      <c r="D79">
        <v>10</v>
      </c>
      <c r="E79">
        <v>10</v>
      </c>
      <c r="F79">
        <v>10</v>
      </c>
      <c r="G79">
        <v>0</v>
      </c>
      <c r="H79">
        <v>7</v>
      </c>
      <c r="I79">
        <v>3</v>
      </c>
      <c r="J79">
        <v>0.85</v>
      </c>
      <c r="K79" s="4">
        <v>6.76483726501465</v>
      </c>
      <c r="L79" s="9">
        <v>2.19599914550781</v>
      </c>
      <c r="M79">
        <v>1.52364540100098</v>
      </c>
      <c r="N79">
        <v>4.28574180603027</v>
      </c>
      <c r="O79">
        <v>4</v>
      </c>
      <c r="P79">
        <v>4</v>
      </c>
      <c r="Q79">
        <v>14</v>
      </c>
      <c r="R79" s="15">
        <v>0.2857</v>
      </c>
      <c r="S79" s="15">
        <f t="shared" si="1"/>
        <v>0.4</v>
      </c>
      <c r="T79">
        <v>3.29983711242676</v>
      </c>
      <c r="U79">
        <v>3.0693199634552</v>
      </c>
      <c r="V79">
        <v>2.88389730453491</v>
      </c>
      <c r="W79" s="11">
        <v>0.185422658920288</v>
      </c>
      <c r="X79">
        <v>0.415939807891846</v>
      </c>
      <c r="Y79">
        <v>0.415939807891846</v>
      </c>
      <c r="Z79">
        <v>0.4</v>
      </c>
      <c r="AA79">
        <v>1</v>
      </c>
      <c r="AB79">
        <v>0.714285714285714</v>
      </c>
      <c r="AC79">
        <v>0.833333333333333</v>
      </c>
      <c r="AD79">
        <v>0</v>
      </c>
      <c r="AE79">
        <v>0.6</v>
      </c>
    </row>
    <row r="80" spans="1:31">
      <c r="A80" s="5">
        <v>78</v>
      </c>
      <c r="B80">
        <v>19</v>
      </c>
      <c r="C80">
        <v>1</v>
      </c>
      <c r="D80">
        <v>10</v>
      </c>
      <c r="E80">
        <v>10</v>
      </c>
      <c r="F80">
        <v>10</v>
      </c>
      <c r="G80">
        <v>0</v>
      </c>
      <c r="H80">
        <v>9</v>
      </c>
      <c r="I80">
        <v>1</v>
      </c>
      <c r="J80">
        <v>0.95</v>
      </c>
      <c r="K80" s="4">
        <v>11.2678680419922</v>
      </c>
      <c r="L80" s="9">
        <v>0.992507934570312</v>
      </c>
      <c r="M80">
        <v>0.871532440185547</v>
      </c>
      <c r="N80">
        <v>10.2073211669922</v>
      </c>
      <c r="O80">
        <v>9</v>
      </c>
      <c r="P80">
        <v>9</v>
      </c>
      <c r="Q80">
        <v>18</v>
      </c>
      <c r="R80" s="15">
        <v>0.5</v>
      </c>
      <c r="S80" s="15">
        <f t="shared" si="1"/>
        <v>0.9</v>
      </c>
      <c r="T80">
        <v>4.75438117980957</v>
      </c>
      <c r="U80">
        <v>4.35092735290527</v>
      </c>
      <c r="V80">
        <v>4.25128555297852</v>
      </c>
      <c r="W80" s="11">
        <v>0.0996417999267578</v>
      </c>
      <c r="X80">
        <v>0.503095626831055</v>
      </c>
      <c r="Y80">
        <v>0.503095626831055</v>
      </c>
      <c r="Z80">
        <v>0.9</v>
      </c>
      <c r="AA80">
        <v>0.9</v>
      </c>
      <c r="AB80">
        <v>0.5</v>
      </c>
      <c r="AC80">
        <v>0.642857142857143</v>
      </c>
      <c r="AD80">
        <v>0.1</v>
      </c>
      <c r="AE80">
        <v>0</v>
      </c>
    </row>
    <row r="81" spans="1:31">
      <c r="A81" s="5">
        <v>79</v>
      </c>
      <c r="B81">
        <v>20</v>
      </c>
      <c r="C81">
        <v>0</v>
      </c>
      <c r="D81">
        <v>10</v>
      </c>
      <c r="E81">
        <v>10</v>
      </c>
      <c r="F81">
        <v>10</v>
      </c>
      <c r="G81">
        <v>0</v>
      </c>
      <c r="H81">
        <v>10</v>
      </c>
      <c r="I81">
        <v>0</v>
      </c>
      <c r="J81">
        <v>1</v>
      </c>
      <c r="K81" s="4">
        <v>9999</v>
      </c>
      <c r="L81" s="9">
        <v>0.904653549194336</v>
      </c>
      <c r="M81">
        <v>9999</v>
      </c>
      <c r="N81">
        <v>9999</v>
      </c>
      <c r="O81">
        <v>7</v>
      </c>
      <c r="P81">
        <v>7</v>
      </c>
      <c r="Q81">
        <v>16</v>
      </c>
      <c r="R81" s="15">
        <v>0.4375</v>
      </c>
      <c r="S81" s="15">
        <f t="shared" si="1"/>
        <v>0.7</v>
      </c>
      <c r="T81">
        <v>4.4958438873291</v>
      </c>
      <c r="U81">
        <v>4.18574857711792</v>
      </c>
      <c r="V81">
        <v>4.04067134857178</v>
      </c>
      <c r="W81" s="11">
        <v>0.145077228546143</v>
      </c>
      <c r="X81">
        <v>0.455172538757324</v>
      </c>
      <c r="Y81">
        <v>0.455172538757324</v>
      </c>
      <c r="Z81">
        <v>0.7</v>
      </c>
      <c r="AA81">
        <v>0.9</v>
      </c>
      <c r="AB81">
        <v>0.5625</v>
      </c>
      <c r="AC81">
        <v>0.692307692307692</v>
      </c>
      <c r="AD81">
        <v>0.1</v>
      </c>
      <c r="AE81">
        <v>0.2</v>
      </c>
    </row>
    <row r="82" spans="1:31">
      <c r="A82" s="5">
        <v>80</v>
      </c>
      <c r="B82">
        <v>17</v>
      </c>
      <c r="C82">
        <v>3</v>
      </c>
      <c r="D82">
        <v>10</v>
      </c>
      <c r="E82">
        <v>10</v>
      </c>
      <c r="F82">
        <v>10</v>
      </c>
      <c r="G82">
        <v>0</v>
      </c>
      <c r="H82">
        <v>7</v>
      </c>
      <c r="I82">
        <v>3</v>
      </c>
      <c r="J82">
        <v>0.85</v>
      </c>
      <c r="K82" s="4">
        <v>7.32690238952637</v>
      </c>
      <c r="L82" s="9">
        <v>1.13946342468262</v>
      </c>
      <c r="M82">
        <v>0.499259948730469</v>
      </c>
      <c r="N82">
        <v>6.7051830291748</v>
      </c>
      <c r="O82">
        <v>6</v>
      </c>
      <c r="P82">
        <v>6</v>
      </c>
      <c r="Q82">
        <v>16</v>
      </c>
      <c r="R82" s="15">
        <v>0.375</v>
      </c>
      <c r="S82" s="15">
        <f t="shared" si="1"/>
        <v>0.6</v>
      </c>
      <c r="T82">
        <v>3.68622779846191</v>
      </c>
      <c r="U82">
        <v>3.28877472877502</v>
      </c>
      <c r="V82">
        <v>3.23111581802368</v>
      </c>
      <c r="W82" s="11">
        <v>0.0576589107513428</v>
      </c>
      <c r="X82">
        <v>0.455111980438232</v>
      </c>
      <c r="Y82">
        <v>0.455111980438232</v>
      </c>
      <c r="Z82">
        <v>0.6</v>
      </c>
      <c r="AA82">
        <v>1</v>
      </c>
      <c r="AB82">
        <v>0.625</v>
      </c>
      <c r="AC82">
        <v>0.769230769230769</v>
      </c>
      <c r="AD82">
        <v>0</v>
      </c>
      <c r="AE82">
        <v>0.4</v>
      </c>
    </row>
    <row r="83" spans="1:31">
      <c r="A83" s="5">
        <v>81</v>
      </c>
      <c r="B83">
        <v>16</v>
      </c>
      <c r="C83">
        <v>4</v>
      </c>
      <c r="D83">
        <v>10</v>
      </c>
      <c r="E83">
        <v>10</v>
      </c>
      <c r="F83">
        <v>10</v>
      </c>
      <c r="G83">
        <v>0</v>
      </c>
      <c r="H83">
        <v>6</v>
      </c>
      <c r="I83">
        <v>4</v>
      </c>
      <c r="J83">
        <v>0.8</v>
      </c>
      <c r="K83" s="4">
        <v>5.22684097290039</v>
      </c>
      <c r="L83" s="9">
        <v>1.39222145080566</v>
      </c>
      <c r="M83">
        <v>1.2137393951416</v>
      </c>
      <c r="N83">
        <v>5.9448299407959</v>
      </c>
      <c r="O83">
        <v>5</v>
      </c>
      <c r="P83">
        <v>5</v>
      </c>
      <c r="Q83">
        <v>13</v>
      </c>
      <c r="R83" s="15">
        <v>0.3846</v>
      </c>
      <c r="S83" s="15">
        <f t="shared" si="1"/>
        <v>0.5</v>
      </c>
      <c r="T83">
        <v>3.06912994384766</v>
      </c>
      <c r="U83">
        <v>2.68255996704102</v>
      </c>
      <c r="V83">
        <v>2.71582293510437</v>
      </c>
      <c r="W83" s="11">
        <v>0.0332629680633545</v>
      </c>
      <c r="X83">
        <v>0.353307008743286</v>
      </c>
      <c r="Y83">
        <v>0.353307008743286</v>
      </c>
      <c r="Z83">
        <v>0.5</v>
      </c>
      <c r="AA83">
        <v>0.8</v>
      </c>
      <c r="AB83">
        <v>0.615384615384615</v>
      </c>
      <c r="AC83">
        <v>0.695652173913043</v>
      </c>
      <c r="AD83">
        <v>0.2</v>
      </c>
      <c r="AE83">
        <v>0.3</v>
      </c>
    </row>
    <row r="84" spans="1:31">
      <c r="A84" s="5">
        <v>82</v>
      </c>
      <c r="B84">
        <v>18</v>
      </c>
      <c r="C84">
        <v>2</v>
      </c>
      <c r="D84">
        <v>10</v>
      </c>
      <c r="E84">
        <v>10</v>
      </c>
      <c r="F84">
        <v>10</v>
      </c>
      <c r="G84">
        <v>0</v>
      </c>
      <c r="H84">
        <v>8</v>
      </c>
      <c r="I84">
        <v>2</v>
      </c>
      <c r="J84">
        <v>0.9</v>
      </c>
      <c r="K84" s="4">
        <v>7.04624176025391</v>
      </c>
      <c r="L84" s="9">
        <v>1.33107566833496</v>
      </c>
      <c r="M84">
        <v>1.06509590148926</v>
      </c>
      <c r="N84">
        <v>5.81407356262207</v>
      </c>
      <c r="O84">
        <v>6</v>
      </c>
      <c r="P84">
        <v>6</v>
      </c>
      <c r="Q84">
        <v>16</v>
      </c>
      <c r="R84" s="15">
        <v>0.375</v>
      </c>
      <c r="S84" s="15">
        <f t="shared" si="1"/>
        <v>0.6</v>
      </c>
      <c r="T84">
        <v>3.41574859619141</v>
      </c>
      <c r="U84">
        <v>3.13605880737305</v>
      </c>
      <c r="V84">
        <v>3.02554988861084</v>
      </c>
      <c r="W84" s="11">
        <v>0.110508918762207</v>
      </c>
      <c r="X84">
        <v>0.390198707580566</v>
      </c>
      <c r="Y84">
        <v>0.390198707580566</v>
      </c>
      <c r="Z84">
        <v>0.6</v>
      </c>
      <c r="AA84">
        <v>1</v>
      </c>
      <c r="AB84">
        <v>0.625</v>
      </c>
      <c r="AC84">
        <v>0.769230769230769</v>
      </c>
      <c r="AD84">
        <v>0</v>
      </c>
      <c r="AE84">
        <v>0.4</v>
      </c>
    </row>
    <row r="85" spans="1:31">
      <c r="A85" s="5">
        <v>83</v>
      </c>
      <c r="B85">
        <v>18</v>
      </c>
      <c r="C85">
        <v>2</v>
      </c>
      <c r="D85">
        <v>10</v>
      </c>
      <c r="E85">
        <v>10</v>
      </c>
      <c r="F85">
        <v>10</v>
      </c>
      <c r="G85">
        <v>0</v>
      </c>
      <c r="H85">
        <v>8</v>
      </c>
      <c r="I85">
        <v>2</v>
      </c>
      <c r="J85">
        <v>0.9</v>
      </c>
      <c r="K85" s="4">
        <v>7.67514991760254</v>
      </c>
      <c r="L85" s="9">
        <v>1.27358245849609</v>
      </c>
      <c r="M85">
        <v>0.930805206298828</v>
      </c>
      <c r="N85">
        <v>6.28809356689453</v>
      </c>
      <c r="O85">
        <v>7</v>
      </c>
      <c r="P85">
        <v>7</v>
      </c>
      <c r="Q85">
        <v>17</v>
      </c>
      <c r="R85" s="15">
        <v>0.4118</v>
      </c>
      <c r="S85" s="15">
        <f t="shared" si="1"/>
        <v>0.7</v>
      </c>
      <c r="T85">
        <v>3.68362808227539</v>
      </c>
      <c r="U85">
        <v>3.38397908210754</v>
      </c>
      <c r="V85">
        <v>3.26483154296875</v>
      </c>
      <c r="W85" s="11">
        <v>0.119147539138794</v>
      </c>
      <c r="X85">
        <v>0.418796539306641</v>
      </c>
      <c r="Y85">
        <v>0.418796539306641</v>
      </c>
      <c r="Z85">
        <v>0.7</v>
      </c>
      <c r="AA85">
        <v>1</v>
      </c>
      <c r="AB85">
        <v>0.588235294117647</v>
      </c>
      <c r="AC85">
        <v>0.740740740740741</v>
      </c>
      <c r="AD85">
        <v>0</v>
      </c>
      <c r="AE85">
        <v>0.3</v>
      </c>
    </row>
    <row r="86" spans="1:31">
      <c r="A86" s="5">
        <v>84</v>
      </c>
      <c r="B86">
        <v>17</v>
      </c>
      <c r="C86">
        <v>3</v>
      </c>
      <c r="D86">
        <v>10</v>
      </c>
      <c r="E86">
        <v>10</v>
      </c>
      <c r="F86">
        <v>10</v>
      </c>
      <c r="G86">
        <v>0</v>
      </c>
      <c r="H86">
        <v>7</v>
      </c>
      <c r="I86">
        <v>3</v>
      </c>
      <c r="J86">
        <v>0.85</v>
      </c>
      <c r="K86" s="4">
        <v>7.79148483276367</v>
      </c>
      <c r="L86" s="9">
        <v>2.34443283081055</v>
      </c>
      <c r="M86">
        <v>1.53893280029297</v>
      </c>
      <c r="N86">
        <v>5.09651374816895</v>
      </c>
      <c r="O86">
        <v>3</v>
      </c>
      <c r="P86">
        <v>3</v>
      </c>
      <c r="Q86">
        <v>12</v>
      </c>
      <c r="R86" s="15">
        <v>0.25</v>
      </c>
      <c r="S86" s="15">
        <f t="shared" si="1"/>
        <v>0.3</v>
      </c>
      <c r="T86">
        <v>3.77038764953613</v>
      </c>
      <c r="U86">
        <v>3.48172307014465</v>
      </c>
      <c r="V86">
        <v>3.24515295028686</v>
      </c>
      <c r="W86" s="11">
        <v>0.236570119857788</v>
      </c>
      <c r="X86">
        <v>0.525234699249268</v>
      </c>
      <c r="Y86">
        <v>0.525234699249268</v>
      </c>
      <c r="Z86">
        <v>0.3</v>
      </c>
      <c r="AA86">
        <v>0.9</v>
      </c>
      <c r="AB86">
        <v>0.75</v>
      </c>
      <c r="AC86">
        <v>0.818181818181818</v>
      </c>
      <c r="AD86">
        <v>0.1</v>
      </c>
      <c r="AE86">
        <v>0.6</v>
      </c>
    </row>
    <row r="87" spans="1:31">
      <c r="A87" s="5">
        <v>85</v>
      </c>
      <c r="B87">
        <v>19</v>
      </c>
      <c r="C87">
        <v>1</v>
      </c>
      <c r="D87">
        <v>10</v>
      </c>
      <c r="E87">
        <v>10</v>
      </c>
      <c r="F87">
        <v>10</v>
      </c>
      <c r="G87">
        <v>0</v>
      </c>
      <c r="H87">
        <v>9</v>
      </c>
      <c r="I87">
        <v>1</v>
      </c>
      <c r="J87">
        <v>0.95</v>
      </c>
      <c r="K87" s="4">
        <v>9.67426681518555</v>
      </c>
      <c r="L87" s="9">
        <v>1.15453147888184</v>
      </c>
      <c r="M87">
        <v>1.01817321777344</v>
      </c>
      <c r="N87">
        <v>8.10276222229004</v>
      </c>
      <c r="O87">
        <v>7</v>
      </c>
      <c r="P87">
        <v>7</v>
      </c>
      <c r="Q87">
        <v>17</v>
      </c>
      <c r="R87" s="15">
        <v>0.4118</v>
      </c>
      <c r="S87" s="15">
        <f t="shared" si="1"/>
        <v>0.7</v>
      </c>
      <c r="T87">
        <v>3.56271362304687</v>
      </c>
      <c r="U87">
        <v>3.31436419486999</v>
      </c>
      <c r="V87">
        <v>3.18829298019409</v>
      </c>
      <c r="W87" s="11">
        <v>0.126071214675903</v>
      </c>
      <c r="X87">
        <v>0.374420642852783</v>
      </c>
      <c r="Y87">
        <v>0.374420642852783</v>
      </c>
      <c r="Z87">
        <v>0.7</v>
      </c>
      <c r="AA87">
        <v>1</v>
      </c>
      <c r="AB87">
        <v>0.588235294117647</v>
      </c>
      <c r="AC87">
        <v>0.740740740740741</v>
      </c>
      <c r="AD87">
        <v>0</v>
      </c>
      <c r="AE87">
        <v>0.3</v>
      </c>
    </row>
    <row r="88" spans="1:31">
      <c r="A88" s="5">
        <v>86</v>
      </c>
      <c r="B88">
        <v>17</v>
      </c>
      <c r="C88">
        <v>3</v>
      </c>
      <c r="D88">
        <v>10</v>
      </c>
      <c r="E88">
        <v>10</v>
      </c>
      <c r="F88">
        <v>10</v>
      </c>
      <c r="G88">
        <v>0</v>
      </c>
      <c r="H88">
        <v>7</v>
      </c>
      <c r="I88">
        <v>3</v>
      </c>
      <c r="J88">
        <v>0.85</v>
      </c>
      <c r="K88" s="4">
        <v>6.54656028747559</v>
      </c>
      <c r="L88" s="9">
        <v>1.43948173522949</v>
      </c>
      <c r="M88">
        <v>0.952493667602539</v>
      </c>
      <c r="N88">
        <v>5.67252922058105</v>
      </c>
      <c r="O88">
        <v>5</v>
      </c>
      <c r="P88">
        <v>5</v>
      </c>
      <c r="Q88">
        <v>14</v>
      </c>
      <c r="R88" s="15">
        <v>0.3571</v>
      </c>
      <c r="S88" s="15">
        <f t="shared" si="1"/>
        <v>0.5</v>
      </c>
      <c r="T88">
        <v>3.73326110839844</v>
      </c>
      <c r="U88">
        <v>3.37700819969177</v>
      </c>
      <c r="V88">
        <v>3.30233311653137</v>
      </c>
      <c r="W88" s="11">
        <v>0.0746750831604004</v>
      </c>
      <c r="X88">
        <v>0.430927991867065</v>
      </c>
      <c r="Y88">
        <v>0.430927991867065</v>
      </c>
      <c r="Z88">
        <v>0.5</v>
      </c>
      <c r="AA88">
        <v>0.9</v>
      </c>
      <c r="AB88">
        <v>0.642857142857143</v>
      </c>
      <c r="AC88">
        <v>0.75</v>
      </c>
      <c r="AD88">
        <v>0.1</v>
      </c>
      <c r="AE88">
        <v>0.4</v>
      </c>
    </row>
    <row r="89" spans="1:31">
      <c r="A89" s="5">
        <v>87</v>
      </c>
      <c r="B89">
        <v>15</v>
      </c>
      <c r="C89">
        <v>5</v>
      </c>
      <c r="D89">
        <v>10</v>
      </c>
      <c r="E89">
        <v>10</v>
      </c>
      <c r="F89">
        <v>9</v>
      </c>
      <c r="G89">
        <v>1</v>
      </c>
      <c r="H89">
        <v>6</v>
      </c>
      <c r="I89">
        <v>4</v>
      </c>
      <c r="J89">
        <v>0.75</v>
      </c>
      <c r="K89" s="4">
        <v>5.965576171875</v>
      </c>
      <c r="L89" s="9">
        <v>1.96604919433594</v>
      </c>
      <c r="M89">
        <v>1.30701446533203</v>
      </c>
      <c r="N89">
        <v>5.0182933807373</v>
      </c>
      <c r="O89">
        <v>4</v>
      </c>
      <c r="P89">
        <v>4</v>
      </c>
      <c r="Q89">
        <v>12</v>
      </c>
      <c r="R89" s="15">
        <v>0.3333</v>
      </c>
      <c r="S89" s="15">
        <f t="shared" si="1"/>
        <v>0.4</v>
      </c>
      <c r="T89">
        <v>2.74654388427734</v>
      </c>
      <c r="U89">
        <v>2.45803046226501</v>
      </c>
      <c r="V89">
        <v>2.42247819900513</v>
      </c>
      <c r="W89" s="11">
        <v>0.0355522632598877</v>
      </c>
      <c r="X89">
        <v>0.324065685272217</v>
      </c>
      <c r="Y89">
        <v>0.324065685272217</v>
      </c>
      <c r="Z89">
        <v>0.4</v>
      </c>
      <c r="AA89">
        <v>0.8</v>
      </c>
      <c r="AB89">
        <v>0.666666666666667</v>
      </c>
      <c r="AC89">
        <v>0.727272727272727</v>
      </c>
      <c r="AD89">
        <v>0.2</v>
      </c>
      <c r="AE89">
        <v>0.4</v>
      </c>
    </row>
    <row r="90" spans="1:31">
      <c r="A90" s="5">
        <v>88</v>
      </c>
      <c r="B90">
        <v>16</v>
      </c>
      <c r="C90">
        <v>4</v>
      </c>
      <c r="D90">
        <v>10</v>
      </c>
      <c r="E90">
        <v>10</v>
      </c>
      <c r="F90">
        <v>9</v>
      </c>
      <c r="G90">
        <v>1</v>
      </c>
      <c r="H90">
        <v>7</v>
      </c>
      <c r="I90">
        <v>3</v>
      </c>
      <c r="J90">
        <v>0.8</v>
      </c>
      <c r="K90" s="4">
        <v>6.7324047088623</v>
      </c>
      <c r="L90" s="9">
        <v>1.61456680297852</v>
      </c>
      <c r="M90">
        <v>1.08119773864746</v>
      </c>
      <c r="N90">
        <v>5.53327941894531</v>
      </c>
      <c r="O90">
        <v>5</v>
      </c>
      <c r="P90">
        <v>5</v>
      </c>
      <c r="Q90">
        <v>13</v>
      </c>
      <c r="R90" s="15">
        <v>0.3846</v>
      </c>
      <c r="S90" s="15">
        <f t="shared" si="1"/>
        <v>0.5</v>
      </c>
      <c r="T90">
        <v>3.23104858398437</v>
      </c>
      <c r="U90">
        <v>2.92253375053406</v>
      </c>
      <c r="V90">
        <v>2.8886866569519</v>
      </c>
      <c r="W90" s="11">
        <v>0.0338470935821533</v>
      </c>
      <c r="X90">
        <v>0.342361927032471</v>
      </c>
      <c r="Y90">
        <v>0.342361927032471</v>
      </c>
      <c r="Z90">
        <v>0.5</v>
      </c>
      <c r="AA90">
        <v>0.8</v>
      </c>
      <c r="AB90">
        <v>0.615384615384615</v>
      </c>
      <c r="AC90">
        <v>0.695652173913043</v>
      </c>
      <c r="AD90">
        <v>0.2</v>
      </c>
      <c r="AE90">
        <v>0.3</v>
      </c>
    </row>
    <row r="91" spans="1:31">
      <c r="A91" s="5">
        <v>89</v>
      </c>
      <c r="B91">
        <v>18</v>
      </c>
      <c r="C91">
        <v>2</v>
      </c>
      <c r="D91">
        <v>10</v>
      </c>
      <c r="E91">
        <v>10</v>
      </c>
      <c r="F91">
        <v>10</v>
      </c>
      <c r="G91">
        <v>0</v>
      </c>
      <c r="H91">
        <v>8</v>
      </c>
      <c r="I91">
        <v>2</v>
      </c>
      <c r="J91">
        <v>0.9</v>
      </c>
      <c r="K91" s="4">
        <v>6.97077560424805</v>
      </c>
      <c r="L91" s="9">
        <v>1.72053337097168</v>
      </c>
      <c r="M91">
        <v>1.60125923156738</v>
      </c>
      <c r="N91">
        <v>5.9664134979248</v>
      </c>
      <c r="O91">
        <v>7</v>
      </c>
      <c r="P91">
        <v>7</v>
      </c>
      <c r="Q91">
        <v>16</v>
      </c>
      <c r="R91" s="15">
        <v>0.4375</v>
      </c>
      <c r="S91" s="15">
        <f t="shared" si="1"/>
        <v>0.7</v>
      </c>
      <c r="T91">
        <v>3.80342292785644</v>
      </c>
      <c r="U91">
        <v>3.48171353340149</v>
      </c>
      <c r="V91">
        <v>3.39324641227722</v>
      </c>
      <c r="W91" s="11">
        <v>0.0884671211242676</v>
      </c>
      <c r="X91">
        <v>0.410176515579224</v>
      </c>
      <c r="Y91">
        <v>0.410176515579224</v>
      </c>
      <c r="Z91">
        <v>0.7</v>
      </c>
      <c r="AA91">
        <v>0.9</v>
      </c>
      <c r="AB91">
        <v>0.5625</v>
      </c>
      <c r="AC91">
        <v>0.692307692307692</v>
      </c>
      <c r="AD91">
        <v>0.1</v>
      </c>
      <c r="AE91">
        <v>0.2</v>
      </c>
    </row>
    <row r="92" spans="1:31">
      <c r="A92" s="5">
        <v>90</v>
      </c>
      <c r="B92">
        <v>19</v>
      </c>
      <c r="C92">
        <v>1</v>
      </c>
      <c r="D92">
        <v>10</v>
      </c>
      <c r="E92">
        <v>10</v>
      </c>
      <c r="F92">
        <v>10</v>
      </c>
      <c r="G92">
        <v>0</v>
      </c>
      <c r="H92">
        <v>9</v>
      </c>
      <c r="I92">
        <v>1</v>
      </c>
      <c r="J92">
        <v>0.95</v>
      </c>
      <c r="K92" s="4">
        <v>10.1075839996338</v>
      </c>
      <c r="L92" s="9">
        <v>0.614130020141602</v>
      </c>
      <c r="M92">
        <v>0.511381149291992</v>
      </c>
      <c r="N92">
        <v>9.52082443237305</v>
      </c>
      <c r="O92">
        <v>8</v>
      </c>
      <c r="P92">
        <v>8</v>
      </c>
      <c r="Q92">
        <v>17</v>
      </c>
      <c r="R92" s="15">
        <v>0.4706</v>
      </c>
      <c r="S92" s="15">
        <f t="shared" si="1"/>
        <v>0.8</v>
      </c>
      <c r="T92">
        <v>4.15169715881348</v>
      </c>
      <c r="U92">
        <v>3.7891092300415</v>
      </c>
      <c r="V92">
        <v>3.73117065429687</v>
      </c>
      <c r="W92" s="11">
        <v>0.0579385757446289</v>
      </c>
      <c r="X92">
        <v>0.420526504516602</v>
      </c>
      <c r="Y92">
        <v>0.420526504516602</v>
      </c>
      <c r="Z92">
        <v>0.8</v>
      </c>
      <c r="AA92">
        <v>0.9</v>
      </c>
      <c r="AB92">
        <v>0.529411764705882</v>
      </c>
      <c r="AC92">
        <v>0.666666666666667</v>
      </c>
      <c r="AD92">
        <v>0.1</v>
      </c>
      <c r="AE92">
        <v>0.1</v>
      </c>
    </row>
    <row r="93" spans="1:31">
      <c r="A93" s="5">
        <v>91</v>
      </c>
      <c r="B93">
        <v>20</v>
      </c>
      <c r="C93">
        <v>0</v>
      </c>
      <c r="D93">
        <v>10</v>
      </c>
      <c r="E93">
        <v>10</v>
      </c>
      <c r="F93">
        <v>10</v>
      </c>
      <c r="G93">
        <v>0</v>
      </c>
      <c r="H93">
        <v>10</v>
      </c>
      <c r="I93">
        <v>0</v>
      </c>
      <c r="J93">
        <v>1</v>
      </c>
      <c r="K93" s="4">
        <v>9999</v>
      </c>
      <c r="L93" s="9">
        <v>1.27597808837891</v>
      </c>
      <c r="M93">
        <v>9999</v>
      </c>
      <c r="N93">
        <v>9999</v>
      </c>
      <c r="O93">
        <v>10</v>
      </c>
      <c r="P93">
        <v>10</v>
      </c>
      <c r="Q93">
        <v>20</v>
      </c>
      <c r="R93" s="15">
        <v>0.5</v>
      </c>
      <c r="S93" s="15">
        <f t="shared" si="1"/>
        <v>1</v>
      </c>
      <c r="T93">
        <v>4.20392990112305</v>
      </c>
      <c r="U93">
        <v>3.93733978271484</v>
      </c>
      <c r="V93">
        <v>3.76677012443542</v>
      </c>
      <c r="W93" s="11">
        <v>0.170569658279419</v>
      </c>
      <c r="X93">
        <v>0.437159776687622</v>
      </c>
      <c r="Y93">
        <v>0.437159776687622</v>
      </c>
      <c r="Z93">
        <v>1</v>
      </c>
      <c r="AA93">
        <v>1</v>
      </c>
      <c r="AB93">
        <v>0.5</v>
      </c>
      <c r="AC93">
        <v>0.666666666666667</v>
      </c>
      <c r="AD93">
        <v>0</v>
      </c>
      <c r="AE93">
        <v>0</v>
      </c>
    </row>
    <row r="94" spans="1:31">
      <c r="A94" s="5">
        <v>92</v>
      </c>
      <c r="B94">
        <v>18</v>
      </c>
      <c r="C94">
        <v>2</v>
      </c>
      <c r="D94">
        <v>10</v>
      </c>
      <c r="E94">
        <v>10</v>
      </c>
      <c r="F94">
        <v>10</v>
      </c>
      <c r="G94">
        <v>0</v>
      </c>
      <c r="H94">
        <v>8</v>
      </c>
      <c r="I94">
        <v>2</v>
      </c>
      <c r="J94">
        <v>0.9</v>
      </c>
      <c r="K94" s="4">
        <v>7.06573867797852</v>
      </c>
      <c r="L94" s="9">
        <v>1.13097763061523</v>
      </c>
      <c r="M94">
        <v>1.01388359069824</v>
      </c>
      <c r="N94">
        <v>6.83296966552734</v>
      </c>
      <c r="O94">
        <v>6</v>
      </c>
      <c r="P94">
        <v>6</v>
      </c>
      <c r="Q94">
        <v>14</v>
      </c>
      <c r="R94" s="15">
        <v>0.4286</v>
      </c>
      <c r="S94" s="15">
        <f t="shared" si="1"/>
        <v>0.6</v>
      </c>
      <c r="T94">
        <v>3.97513961791992</v>
      </c>
      <c r="U94">
        <v>3.59908699989319</v>
      </c>
      <c r="V94">
        <v>3.57068681716919</v>
      </c>
      <c r="W94" s="11">
        <v>0.028400182723999</v>
      </c>
      <c r="X94">
        <v>0.404452800750732</v>
      </c>
      <c r="Y94">
        <v>0.404452800750732</v>
      </c>
      <c r="Z94">
        <v>0.6</v>
      </c>
      <c r="AA94">
        <v>0.8</v>
      </c>
      <c r="AB94">
        <v>0.571428571428571</v>
      </c>
      <c r="AC94">
        <v>0.666666666666667</v>
      </c>
      <c r="AD94">
        <v>0.2</v>
      </c>
      <c r="AE94">
        <v>0.2</v>
      </c>
    </row>
    <row r="95" spans="1:31">
      <c r="A95" s="5">
        <v>93</v>
      </c>
      <c r="B95">
        <v>19</v>
      </c>
      <c r="C95">
        <v>1</v>
      </c>
      <c r="D95">
        <v>10</v>
      </c>
      <c r="E95">
        <v>10</v>
      </c>
      <c r="F95">
        <v>10</v>
      </c>
      <c r="G95">
        <v>0</v>
      </c>
      <c r="H95">
        <v>9</v>
      </c>
      <c r="I95">
        <v>1</v>
      </c>
      <c r="J95">
        <v>0.95</v>
      </c>
      <c r="K95" s="4">
        <v>10.4066944122315</v>
      </c>
      <c r="L95" s="9">
        <v>1.28925704956055</v>
      </c>
      <c r="M95">
        <v>1.12779426574707</v>
      </c>
      <c r="N95">
        <v>8.51591873168945</v>
      </c>
      <c r="O95">
        <v>6</v>
      </c>
      <c r="P95">
        <v>6</v>
      </c>
      <c r="Q95">
        <v>16</v>
      </c>
      <c r="R95" s="15">
        <v>0.375</v>
      </c>
      <c r="S95" s="15">
        <f t="shared" si="1"/>
        <v>0.6</v>
      </c>
      <c r="T95">
        <v>3.78498268127441</v>
      </c>
      <c r="U95">
        <v>3.53165054321289</v>
      </c>
      <c r="V95">
        <v>3.34699487686157</v>
      </c>
      <c r="W95" s="11">
        <v>0.184655666351318</v>
      </c>
      <c r="X95">
        <v>0.437987804412842</v>
      </c>
      <c r="Y95">
        <v>0.437987804412842</v>
      </c>
      <c r="Z95">
        <v>0.6</v>
      </c>
      <c r="AA95">
        <v>1</v>
      </c>
      <c r="AB95">
        <v>0.625</v>
      </c>
      <c r="AC95">
        <v>0.769230769230769</v>
      </c>
      <c r="AD95">
        <v>0</v>
      </c>
      <c r="AE95">
        <v>0.4</v>
      </c>
    </row>
    <row r="96" spans="1:31">
      <c r="A96" s="5">
        <v>94</v>
      </c>
      <c r="B96">
        <v>18</v>
      </c>
      <c r="C96">
        <v>2</v>
      </c>
      <c r="D96">
        <v>10</v>
      </c>
      <c r="E96">
        <v>10</v>
      </c>
      <c r="F96">
        <v>10</v>
      </c>
      <c r="G96">
        <v>0</v>
      </c>
      <c r="H96">
        <v>8</v>
      </c>
      <c r="I96">
        <v>2</v>
      </c>
      <c r="J96">
        <v>0.9</v>
      </c>
      <c r="K96" s="4">
        <v>6.99563407897949</v>
      </c>
      <c r="L96" s="9">
        <v>0.894683837890625</v>
      </c>
      <c r="M96">
        <v>0.686126708984375</v>
      </c>
      <c r="N96">
        <v>6.58339309692383</v>
      </c>
      <c r="O96">
        <v>6</v>
      </c>
      <c r="P96">
        <v>6</v>
      </c>
      <c r="Q96">
        <v>15</v>
      </c>
      <c r="R96" s="15">
        <v>0.4</v>
      </c>
      <c r="S96" s="15">
        <f t="shared" si="1"/>
        <v>0.6</v>
      </c>
      <c r="T96">
        <v>3.63293838500977</v>
      </c>
      <c r="U96">
        <v>3.28671884536743</v>
      </c>
      <c r="V96">
        <v>3.24048757553101</v>
      </c>
      <c r="W96" s="11">
        <v>0.0462312698364258</v>
      </c>
      <c r="X96">
        <v>0.39245080947876</v>
      </c>
      <c r="Y96">
        <v>0.39245080947876</v>
      </c>
      <c r="Z96">
        <v>0.6</v>
      </c>
      <c r="AA96">
        <v>0.9</v>
      </c>
      <c r="AB96">
        <v>0.6</v>
      </c>
      <c r="AC96">
        <v>0.72</v>
      </c>
      <c r="AD96">
        <v>0.1</v>
      </c>
      <c r="AE96">
        <v>0.3</v>
      </c>
    </row>
    <row r="97" spans="1:31">
      <c r="A97" s="5">
        <v>95</v>
      </c>
      <c r="B97">
        <v>18</v>
      </c>
      <c r="C97">
        <v>2</v>
      </c>
      <c r="D97">
        <v>10</v>
      </c>
      <c r="E97">
        <v>10</v>
      </c>
      <c r="F97">
        <v>10</v>
      </c>
      <c r="G97">
        <v>0</v>
      </c>
      <c r="H97">
        <v>8</v>
      </c>
      <c r="I97">
        <v>2</v>
      </c>
      <c r="J97">
        <v>0.9</v>
      </c>
      <c r="K97" s="4">
        <v>6.87766265869141</v>
      </c>
      <c r="L97" s="9">
        <v>1.12471771240234</v>
      </c>
      <c r="M97">
        <v>0.823202133178711</v>
      </c>
      <c r="N97">
        <v>5.6836051940918</v>
      </c>
      <c r="O97">
        <v>5</v>
      </c>
      <c r="P97">
        <v>5</v>
      </c>
      <c r="Q97">
        <v>14</v>
      </c>
      <c r="R97" s="15">
        <v>0.3571</v>
      </c>
      <c r="S97" s="15">
        <f t="shared" si="1"/>
        <v>0.5</v>
      </c>
      <c r="T97">
        <v>3.36219787597656</v>
      </c>
      <c r="U97">
        <v>3.0828812122345</v>
      </c>
      <c r="V97">
        <v>2.97545099258423</v>
      </c>
      <c r="W97" s="11">
        <v>0.107430219650269</v>
      </c>
      <c r="X97">
        <v>0.386746883392334</v>
      </c>
      <c r="Y97">
        <v>0.386746883392334</v>
      </c>
      <c r="Z97">
        <v>0.5</v>
      </c>
      <c r="AA97">
        <v>0.9</v>
      </c>
      <c r="AB97">
        <v>0.642857142857143</v>
      </c>
      <c r="AC97">
        <v>0.75</v>
      </c>
      <c r="AD97">
        <v>0.1</v>
      </c>
      <c r="AE97">
        <v>0.4</v>
      </c>
    </row>
    <row r="98" spans="1:31">
      <c r="A98" s="5">
        <v>96</v>
      </c>
      <c r="B98">
        <v>17</v>
      </c>
      <c r="C98">
        <v>3</v>
      </c>
      <c r="D98">
        <v>10</v>
      </c>
      <c r="E98">
        <v>10</v>
      </c>
      <c r="F98">
        <v>10</v>
      </c>
      <c r="G98">
        <v>0</v>
      </c>
      <c r="H98">
        <v>7</v>
      </c>
      <c r="I98">
        <v>3</v>
      </c>
      <c r="J98">
        <v>0.85</v>
      </c>
      <c r="K98" s="4">
        <v>5.74261093139648</v>
      </c>
      <c r="L98" s="9">
        <v>1.61087608337402</v>
      </c>
      <c r="M98">
        <v>1.20277786254883</v>
      </c>
      <c r="N98">
        <v>4.54215049743652</v>
      </c>
      <c r="O98">
        <v>6</v>
      </c>
      <c r="P98">
        <v>6</v>
      </c>
      <c r="Q98">
        <v>16</v>
      </c>
      <c r="R98" s="15">
        <v>0.375</v>
      </c>
      <c r="S98" s="15">
        <f t="shared" si="1"/>
        <v>0.6</v>
      </c>
      <c r="T98">
        <v>3.05898284912109</v>
      </c>
      <c r="U98">
        <v>2.798011302948</v>
      </c>
      <c r="V98">
        <v>2.70229864120483</v>
      </c>
      <c r="W98" s="11">
        <v>0.0957126617431641</v>
      </c>
      <c r="X98">
        <v>0.35668420791626</v>
      </c>
      <c r="Y98">
        <v>0.35668420791626</v>
      </c>
      <c r="Z98">
        <v>0.6</v>
      </c>
      <c r="AA98">
        <v>1</v>
      </c>
      <c r="AB98">
        <v>0.625</v>
      </c>
      <c r="AC98">
        <v>0.769230769230769</v>
      </c>
      <c r="AD98">
        <v>0</v>
      </c>
      <c r="AE98">
        <v>0.4</v>
      </c>
    </row>
    <row r="99" spans="1:31">
      <c r="A99" s="5">
        <v>97</v>
      </c>
      <c r="B99">
        <v>18</v>
      </c>
      <c r="C99">
        <v>2</v>
      </c>
      <c r="D99">
        <v>10</v>
      </c>
      <c r="E99">
        <v>10</v>
      </c>
      <c r="F99">
        <v>10</v>
      </c>
      <c r="G99">
        <v>0</v>
      </c>
      <c r="H99">
        <v>8</v>
      </c>
      <c r="I99">
        <v>2</v>
      </c>
      <c r="J99">
        <v>0.9</v>
      </c>
      <c r="K99" s="4">
        <v>8.7938404083252</v>
      </c>
      <c r="L99" s="9">
        <v>2.09990119934082</v>
      </c>
      <c r="M99">
        <v>1.68595314025879</v>
      </c>
      <c r="N99">
        <v>6.29766464233398</v>
      </c>
      <c r="O99">
        <v>5</v>
      </c>
      <c r="P99">
        <v>5</v>
      </c>
      <c r="Q99">
        <v>15</v>
      </c>
      <c r="R99" s="15">
        <v>0.3333</v>
      </c>
      <c r="S99" s="15">
        <f t="shared" si="1"/>
        <v>0.5</v>
      </c>
      <c r="T99">
        <v>3.64662933349609</v>
      </c>
      <c r="U99">
        <v>3.40152192115784</v>
      </c>
      <c r="V99">
        <v>3.16915655136108</v>
      </c>
      <c r="W99" s="11">
        <v>0.232365369796753</v>
      </c>
      <c r="X99">
        <v>0.47747278213501</v>
      </c>
      <c r="Y99">
        <v>0.47747278213501</v>
      </c>
      <c r="Z99">
        <v>0.5</v>
      </c>
      <c r="AA99">
        <v>1</v>
      </c>
      <c r="AB99">
        <v>0.666666666666667</v>
      </c>
      <c r="AC99">
        <v>0.8</v>
      </c>
      <c r="AD99">
        <v>0</v>
      </c>
      <c r="AE99">
        <v>0.5</v>
      </c>
    </row>
    <row r="100" spans="1:31">
      <c r="A100" s="5">
        <v>98</v>
      </c>
      <c r="B100">
        <v>16</v>
      </c>
      <c r="C100">
        <v>4</v>
      </c>
      <c r="D100">
        <v>10</v>
      </c>
      <c r="E100">
        <v>10</v>
      </c>
      <c r="F100">
        <v>10</v>
      </c>
      <c r="G100">
        <v>0</v>
      </c>
      <c r="H100">
        <v>6</v>
      </c>
      <c r="I100">
        <v>4</v>
      </c>
      <c r="J100">
        <v>0.8</v>
      </c>
      <c r="K100" s="4">
        <v>5.76643562316895</v>
      </c>
      <c r="L100" s="9">
        <v>1.12874603271484</v>
      </c>
      <c r="M100">
        <v>0.943637847900391</v>
      </c>
      <c r="N100">
        <v>7.26670265197754</v>
      </c>
      <c r="O100">
        <v>6</v>
      </c>
      <c r="P100">
        <v>6</v>
      </c>
      <c r="Q100">
        <v>15</v>
      </c>
      <c r="R100" s="15">
        <v>0.4</v>
      </c>
      <c r="S100" s="15">
        <f t="shared" si="1"/>
        <v>0.6</v>
      </c>
      <c r="T100">
        <v>3.39654731750488</v>
      </c>
      <c r="U100">
        <v>2.91133403778076</v>
      </c>
      <c r="V100">
        <v>3.00522780418396</v>
      </c>
      <c r="W100" s="11">
        <v>0.0938937664031982</v>
      </c>
      <c r="X100">
        <v>0.391319513320923</v>
      </c>
      <c r="Y100">
        <v>0.391319513320923</v>
      </c>
      <c r="Z100">
        <v>0.6</v>
      </c>
      <c r="AA100">
        <v>0.9</v>
      </c>
      <c r="AB100">
        <v>0.6</v>
      </c>
      <c r="AC100">
        <v>0.72</v>
      </c>
      <c r="AD100">
        <v>0.1</v>
      </c>
      <c r="AE100">
        <v>0.3</v>
      </c>
    </row>
    <row r="101" spans="1:31">
      <c r="A101" s="5">
        <v>99</v>
      </c>
      <c r="B101">
        <v>17</v>
      </c>
      <c r="C101">
        <v>3</v>
      </c>
      <c r="D101">
        <v>10</v>
      </c>
      <c r="E101">
        <v>10</v>
      </c>
      <c r="F101">
        <v>10</v>
      </c>
      <c r="G101">
        <v>0</v>
      </c>
      <c r="H101">
        <v>7</v>
      </c>
      <c r="I101">
        <v>3</v>
      </c>
      <c r="J101">
        <v>0.85</v>
      </c>
      <c r="K101" s="4">
        <v>7.71062469482422</v>
      </c>
      <c r="L101" s="9">
        <v>2.03985214233398</v>
      </c>
      <c r="M101">
        <v>1.37749862670898</v>
      </c>
      <c r="N101">
        <v>5.89325523376465</v>
      </c>
      <c r="O101">
        <v>5</v>
      </c>
      <c r="P101">
        <v>5</v>
      </c>
      <c r="Q101">
        <v>14</v>
      </c>
      <c r="R101" s="15">
        <v>0.3571</v>
      </c>
      <c r="S101" s="15">
        <f t="shared" si="1"/>
        <v>0.5</v>
      </c>
      <c r="T101">
        <v>3.28007507324219</v>
      </c>
      <c r="U101">
        <v>3.01269316673279</v>
      </c>
      <c r="V101">
        <v>2.85604023933411</v>
      </c>
      <c r="W101" s="11">
        <v>0.156652927398682</v>
      </c>
      <c r="X101">
        <v>0.424034833908081</v>
      </c>
      <c r="Y101">
        <v>0.424034833908081</v>
      </c>
      <c r="Z101">
        <v>0.5</v>
      </c>
      <c r="AA101">
        <v>0.9</v>
      </c>
      <c r="AB101">
        <v>0.642857142857143</v>
      </c>
      <c r="AC101">
        <v>0.75</v>
      </c>
      <c r="AD101">
        <v>0.1</v>
      </c>
      <c r="AE101">
        <v>0.4</v>
      </c>
    </row>
    <row r="102" spans="1:31">
      <c r="A102" s="5">
        <v>100</v>
      </c>
      <c r="B102">
        <v>18</v>
      </c>
      <c r="C102">
        <v>2</v>
      </c>
      <c r="D102">
        <v>10</v>
      </c>
      <c r="E102">
        <v>10</v>
      </c>
      <c r="F102">
        <v>10</v>
      </c>
      <c r="G102">
        <v>0</v>
      </c>
      <c r="H102">
        <v>8</v>
      </c>
      <c r="I102">
        <v>2</v>
      </c>
      <c r="J102">
        <v>0.9</v>
      </c>
      <c r="K102" s="4">
        <v>6.46049880981445</v>
      </c>
      <c r="L102" s="9">
        <v>0.716590881347656</v>
      </c>
      <c r="M102">
        <v>0.537040710449219</v>
      </c>
      <c r="N102">
        <v>6.28215026855469</v>
      </c>
      <c r="O102">
        <v>6</v>
      </c>
      <c r="P102">
        <v>6</v>
      </c>
      <c r="Q102">
        <v>14</v>
      </c>
      <c r="R102" s="15">
        <v>0.4286</v>
      </c>
      <c r="S102" s="15">
        <f t="shared" si="1"/>
        <v>0.6</v>
      </c>
      <c r="T102">
        <v>3.78560256958008</v>
      </c>
      <c r="U102">
        <v>3.41704201698303</v>
      </c>
      <c r="V102">
        <v>3.40948367118835</v>
      </c>
      <c r="W102" s="11">
        <v>0.00755834579467773</v>
      </c>
      <c r="X102">
        <v>0.376118898391724</v>
      </c>
      <c r="Y102">
        <v>0.376118898391724</v>
      </c>
      <c r="Z102">
        <v>0.6</v>
      </c>
      <c r="AA102">
        <v>0.8</v>
      </c>
      <c r="AB102">
        <v>0.571428571428571</v>
      </c>
      <c r="AC102">
        <v>0.666666666666667</v>
      </c>
      <c r="AD102">
        <v>0.2</v>
      </c>
      <c r="AE102">
        <v>0.2</v>
      </c>
    </row>
    <row r="103" spans="1:31">
      <c r="A103" s="5">
        <v>101</v>
      </c>
      <c r="B103">
        <v>19</v>
      </c>
      <c r="C103">
        <v>1</v>
      </c>
      <c r="D103">
        <v>10</v>
      </c>
      <c r="E103">
        <v>10</v>
      </c>
      <c r="F103">
        <v>10</v>
      </c>
      <c r="G103">
        <v>0</v>
      </c>
      <c r="H103">
        <v>9</v>
      </c>
      <c r="I103">
        <v>1</v>
      </c>
      <c r="J103">
        <v>0.95</v>
      </c>
      <c r="K103" s="4">
        <v>10.2330207824707</v>
      </c>
      <c r="L103" s="9">
        <v>0.646524429321289</v>
      </c>
      <c r="M103">
        <v>0.623281478881836</v>
      </c>
      <c r="N103">
        <v>10.4192333221435</v>
      </c>
      <c r="O103">
        <v>8</v>
      </c>
      <c r="P103">
        <v>8</v>
      </c>
      <c r="Q103">
        <v>18</v>
      </c>
      <c r="R103" s="15">
        <v>0.4444</v>
      </c>
      <c r="S103" s="15">
        <f t="shared" si="1"/>
        <v>0.8</v>
      </c>
      <c r="T103">
        <v>4.52705955505371</v>
      </c>
      <c r="U103">
        <v>4.0852313041687</v>
      </c>
      <c r="V103">
        <v>4.09425210952759</v>
      </c>
      <c r="W103" s="11">
        <v>0.00902080535888672</v>
      </c>
      <c r="X103">
        <v>0.432807445526123</v>
      </c>
      <c r="Y103">
        <v>0.432807445526123</v>
      </c>
      <c r="Z103">
        <v>0.8</v>
      </c>
      <c r="AA103">
        <v>1</v>
      </c>
      <c r="AB103">
        <v>0.555555555555556</v>
      </c>
      <c r="AC103">
        <v>0.714285714285714</v>
      </c>
      <c r="AD103">
        <v>0</v>
      </c>
      <c r="AE103">
        <v>0.2</v>
      </c>
    </row>
    <row r="104" spans="1:31">
      <c r="A104" s="5">
        <v>102</v>
      </c>
      <c r="B104">
        <v>17</v>
      </c>
      <c r="C104">
        <v>3</v>
      </c>
      <c r="D104">
        <v>10</v>
      </c>
      <c r="E104">
        <v>10</v>
      </c>
      <c r="F104">
        <v>10</v>
      </c>
      <c r="G104">
        <v>0</v>
      </c>
      <c r="H104">
        <v>7</v>
      </c>
      <c r="I104">
        <v>3</v>
      </c>
      <c r="J104">
        <v>0.85</v>
      </c>
      <c r="K104" s="4">
        <v>6.0604362487793</v>
      </c>
      <c r="L104" s="9">
        <v>1.95474052429199</v>
      </c>
      <c r="M104">
        <v>1.70595741271973</v>
      </c>
      <c r="N104">
        <v>5.03600311279297</v>
      </c>
      <c r="O104">
        <v>7</v>
      </c>
      <c r="P104">
        <v>7</v>
      </c>
      <c r="Q104">
        <v>17</v>
      </c>
      <c r="R104" s="15">
        <v>0.4118</v>
      </c>
      <c r="S104" s="15">
        <f t="shared" si="1"/>
        <v>0.7</v>
      </c>
      <c r="T104">
        <v>2.88082122802734</v>
      </c>
      <c r="U104">
        <v>2.63592147827148</v>
      </c>
      <c r="V104">
        <v>2.53333616256714</v>
      </c>
      <c r="W104" s="11">
        <v>0.102585315704346</v>
      </c>
      <c r="X104">
        <v>0.347485065460205</v>
      </c>
      <c r="Y104">
        <v>0.347485065460205</v>
      </c>
      <c r="Z104">
        <v>0.7</v>
      </c>
      <c r="AA104">
        <v>1</v>
      </c>
      <c r="AB104">
        <v>0.588235294117647</v>
      </c>
      <c r="AC104">
        <v>0.740740740740741</v>
      </c>
      <c r="AD104">
        <v>0</v>
      </c>
      <c r="AE104">
        <v>0.3</v>
      </c>
    </row>
    <row r="105" spans="1:31">
      <c r="A105" s="5">
        <v>103</v>
      </c>
      <c r="B105">
        <v>17</v>
      </c>
      <c r="C105">
        <v>3</v>
      </c>
      <c r="D105">
        <v>10</v>
      </c>
      <c r="E105">
        <v>10</v>
      </c>
      <c r="F105">
        <v>10</v>
      </c>
      <c r="G105">
        <v>0</v>
      </c>
      <c r="H105">
        <v>7</v>
      </c>
      <c r="I105">
        <v>3</v>
      </c>
      <c r="J105">
        <v>0.85</v>
      </c>
      <c r="K105" s="4">
        <v>6.86710739135742</v>
      </c>
      <c r="L105" s="9">
        <v>1.27258682250977</v>
      </c>
      <c r="M105">
        <v>0.720121383666992</v>
      </c>
      <c r="N105">
        <v>6.15061950683594</v>
      </c>
      <c r="O105">
        <v>6</v>
      </c>
      <c r="P105">
        <v>6</v>
      </c>
      <c r="Q105">
        <v>16</v>
      </c>
      <c r="R105" s="15">
        <v>0.375</v>
      </c>
      <c r="S105" s="15">
        <f t="shared" si="1"/>
        <v>0.6</v>
      </c>
      <c r="T105">
        <v>3.94917678833008</v>
      </c>
      <c r="U105">
        <v>3.54741358757019</v>
      </c>
      <c r="V105">
        <v>3.47806811332703</v>
      </c>
      <c r="W105" s="11">
        <v>0.0693454742431641</v>
      </c>
      <c r="X105">
        <v>0.471108675003052</v>
      </c>
      <c r="Y105">
        <v>0.471108675003052</v>
      </c>
      <c r="Z105">
        <v>0.6</v>
      </c>
      <c r="AA105">
        <v>1</v>
      </c>
      <c r="AB105">
        <v>0.625</v>
      </c>
      <c r="AC105">
        <v>0.769230769230769</v>
      </c>
      <c r="AD105">
        <v>0</v>
      </c>
      <c r="AE105">
        <v>0.4</v>
      </c>
    </row>
    <row r="106" spans="1:31">
      <c r="A106" s="5">
        <v>104</v>
      </c>
      <c r="B106">
        <v>18</v>
      </c>
      <c r="C106">
        <v>2</v>
      </c>
      <c r="D106">
        <v>10</v>
      </c>
      <c r="E106">
        <v>10</v>
      </c>
      <c r="F106">
        <v>10</v>
      </c>
      <c r="G106">
        <v>0</v>
      </c>
      <c r="H106">
        <v>8</v>
      </c>
      <c r="I106">
        <v>2</v>
      </c>
      <c r="J106">
        <v>0.9</v>
      </c>
      <c r="K106" s="4">
        <v>6.71245765686035</v>
      </c>
      <c r="L106" s="9">
        <v>0.742002487182617</v>
      </c>
      <c r="M106">
        <v>0.60429573059082</v>
      </c>
      <c r="N106">
        <v>6.77452278137207</v>
      </c>
      <c r="O106">
        <v>8</v>
      </c>
      <c r="P106">
        <v>8</v>
      </c>
      <c r="Q106">
        <v>18</v>
      </c>
      <c r="R106" s="15">
        <v>0.4444</v>
      </c>
      <c r="S106" s="15">
        <f t="shared" si="1"/>
        <v>0.8</v>
      </c>
      <c r="T106">
        <v>4.0041675567627</v>
      </c>
      <c r="U106">
        <v>3.6131637096405</v>
      </c>
      <c r="V106">
        <v>3.61483526229858</v>
      </c>
      <c r="W106" s="11">
        <v>0.00167155265808105</v>
      </c>
      <c r="X106">
        <v>0.389332294464111</v>
      </c>
      <c r="Y106">
        <v>0.389332294464111</v>
      </c>
      <c r="Z106">
        <v>0.8</v>
      </c>
      <c r="AA106">
        <v>1</v>
      </c>
      <c r="AB106">
        <v>0.555555555555556</v>
      </c>
      <c r="AC106">
        <v>0.714285714285714</v>
      </c>
      <c r="AD106">
        <v>0</v>
      </c>
      <c r="AE106">
        <v>0.2</v>
      </c>
    </row>
    <row r="107" spans="1:31">
      <c r="A107" s="5">
        <v>105</v>
      </c>
      <c r="B107">
        <v>19</v>
      </c>
      <c r="C107">
        <v>1</v>
      </c>
      <c r="D107">
        <v>10</v>
      </c>
      <c r="E107">
        <v>10</v>
      </c>
      <c r="F107">
        <v>10</v>
      </c>
      <c r="G107">
        <v>0</v>
      </c>
      <c r="H107">
        <v>9</v>
      </c>
      <c r="I107">
        <v>1</v>
      </c>
      <c r="J107">
        <v>0.95</v>
      </c>
      <c r="K107" s="4">
        <v>10.3260917663574</v>
      </c>
      <c r="L107" s="9">
        <v>1.71701431274414</v>
      </c>
      <c r="M107">
        <v>1.61215782165527</v>
      </c>
      <c r="N107">
        <v>8.51708984375</v>
      </c>
      <c r="O107">
        <v>7</v>
      </c>
      <c r="P107">
        <v>7</v>
      </c>
      <c r="Q107">
        <v>17</v>
      </c>
      <c r="R107" s="15">
        <v>0.4118</v>
      </c>
      <c r="S107" s="15">
        <f t="shared" si="1"/>
        <v>0.7</v>
      </c>
      <c r="T107">
        <v>3.6671028137207</v>
      </c>
      <c r="U107">
        <v>3.42255115509033</v>
      </c>
      <c r="V107">
        <v>3.24774885177612</v>
      </c>
      <c r="W107" s="11">
        <v>0.174802303314209</v>
      </c>
      <c r="X107">
        <v>0.41935396194458</v>
      </c>
      <c r="Y107">
        <v>0.41935396194458</v>
      </c>
      <c r="Z107">
        <v>0.7</v>
      </c>
      <c r="AA107">
        <v>1</v>
      </c>
      <c r="AB107">
        <v>0.588235294117647</v>
      </c>
      <c r="AC107">
        <v>0.740740740740741</v>
      </c>
      <c r="AD107">
        <v>0</v>
      </c>
      <c r="AE107">
        <v>0.3</v>
      </c>
    </row>
    <row r="108" spans="1:31">
      <c r="A108" s="5">
        <v>106</v>
      </c>
      <c r="B108">
        <v>19</v>
      </c>
      <c r="C108">
        <v>1</v>
      </c>
      <c r="D108">
        <v>10</v>
      </c>
      <c r="E108">
        <v>10</v>
      </c>
      <c r="F108">
        <v>10</v>
      </c>
      <c r="G108">
        <v>0</v>
      </c>
      <c r="H108">
        <v>9</v>
      </c>
      <c r="I108">
        <v>1</v>
      </c>
      <c r="J108">
        <v>0.95</v>
      </c>
      <c r="K108" s="4">
        <v>11.0809917449951</v>
      </c>
      <c r="L108" s="9">
        <v>1.19580459594727</v>
      </c>
      <c r="M108">
        <v>0.999795913696289</v>
      </c>
      <c r="N108">
        <v>9.0234489440918</v>
      </c>
      <c r="O108">
        <v>6</v>
      </c>
      <c r="P108">
        <v>6</v>
      </c>
      <c r="Q108">
        <v>16</v>
      </c>
      <c r="R108" s="15">
        <v>0.375</v>
      </c>
      <c r="S108" s="15">
        <f t="shared" si="1"/>
        <v>0.6</v>
      </c>
      <c r="T108">
        <v>4.2790470123291</v>
      </c>
      <c r="U108">
        <v>3.97639465332031</v>
      </c>
      <c r="V108">
        <v>3.77619099617004</v>
      </c>
      <c r="W108" s="11">
        <v>0.200203657150269</v>
      </c>
      <c r="X108">
        <v>0.502856016159058</v>
      </c>
      <c r="Y108">
        <v>0.502856016159058</v>
      </c>
      <c r="Z108">
        <v>0.6</v>
      </c>
      <c r="AA108">
        <v>1</v>
      </c>
      <c r="AB108">
        <v>0.625</v>
      </c>
      <c r="AC108">
        <v>0.769230769230769</v>
      </c>
      <c r="AD108">
        <v>0</v>
      </c>
      <c r="AE108">
        <v>0.4</v>
      </c>
    </row>
    <row r="109" spans="1:31">
      <c r="A109" s="5">
        <v>107</v>
      </c>
      <c r="B109">
        <v>18</v>
      </c>
      <c r="C109">
        <v>2</v>
      </c>
      <c r="D109">
        <v>10</v>
      </c>
      <c r="E109">
        <v>10</v>
      </c>
      <c r="F109">
        <v>9</v>
      </c>
      <c r="G109">
        <v>1</v>
      </c>
      <c r="H109">
        <v>9</v>
      </c>
      <c r="I109">
        <v>1</v>
      </c>
      <c r="J109">
        <v>0.9</v>
      </c>
      <c r="K109" s="4">
        <v>9.53684234619141</v>
      </c>
      <c r="L109" s="9">
        <v>1.06167221069336</v>
      </c>
      <c r="M109">
        <v>0.985258102416992</v>
      </c>
      <c r="N109">
        <v>8.65270805358887</v>
      </c>
      <c r="O109">
        <v>6</v>
      </c>
      <c r="P109">
        <v>6</v>
      </c>
      <c r="Q109">
        <v>13</v>
      </c>
      <c r="R109" s="15">
        <v>0.4615</v>
      </c>
      <c r="S109" s="15">
        <f t="shared" si="1"/>
        <v>0.6</v>
      </c>
      <c r="T109">
        <v>3.38342475891113</v>
      </c>
      <c r="U109">
        <v>3.10681629180908</v>
      </c>
      <c r="V109">
        <v>3.0799720287323</v>
      </c>
      <c r="W109" s="11">
        <v>0.0268442630767822</v>
      </c>
      <c r="X109">
        <v>0.303452730178833</v>
      </c>
      <c r="Y109">
        <v>0.303452730178833</v>
      </c>
      <c r="Z109">
        <v>0.6</v>
      </c>
      <c r="AA109">
        <v>0.7</v>
      </c>
      <c r="AB109">
        <v>0.538461538461538</v>
      </c>
      <c r="AC109">
        <v>0.608695652173913</v>
      </c>
      <c r="AD109">
        <v>0.3</v>
      </c>
      <c r="AE109">
        <v>0.1</v>
      </c>
    </row>
    <row r="110" spans="1:31">
      <c r="A110" s="5">
        <v>108</v>
      </c>
      <c r="B110">
        <v>16</v>
      </c>
      <c r="C110">
        <v>4</v>
      </c>
      <c r="D110">
        <v>10</v>
      </c>
      <c r="E110">
        <v>10</v>
      </c>
      <c r="F110">
        <v>9</v>
      </c>
      <c r="G110">
        <v>1</v>
      </c>
      <c r="H110">
        <v>7</v>
      </c>
      <c r="I110">
        <v>3</v>
      </c>
      <c r="J110">
        <v>0.8</v>
      </c>
      <c r="K110" s="4">
        <v>7.3200740814209</v>
      </c>
      <c r="L110" s="9">
        <v>2.23398208618164</v>
      </c>
      <c r="M110">
        <v>1.72373008728027</v>
      </c>
      <c r="N110">
        <v>5.56501007080078</v>
      </c>
      <c r="O110">
        <v>5</v>
      </c>
      <c r="P110">
        <v>5</v>
      </c>
      <c r="Q110">
        <v>14</v>
      </c>
      <c r="R110" s="15">
        <v>0.3571</v>
      </c>
      <c r="S110" s="15">
        <f t="shared" si="1"/>
        <v>0.5</v>
      </c>
      <c r="T110">
        <v>3.43692398071289</v>
      </c>
      <c r="U110">
        <v>3.13051795959473</v>
      </c>
      <c r="V110">
        <v>3.05516624450684</v>
      </c>
      <c r="W110" s="11">
        <v>0.0753517150878906</v>
      </c>
      <c r="X110">
        <v>0.381757736206055</v>
      </c>
      <c r="Y110">
        <v>0.381757736206055</v>
      </c>
      <c r="Z110">
        <v>0.5</v>
      </c>
      <c r="AA110">
        <v>0.9</v>
      </c>
      <c r="AB110">
        <v>0.642857142857143</v>
      </c>
      <c r="AC110">
        <v>0.75</v>
      </c>
      <c r="AD110">
        <v>0.1</v>
      </c>
      <c r="AE110">
        <v>0.4</v>
      </c>
    </row>
    <row r="111" spans="1:31">
      <c r="A111" s="5">
        <v>109</v>
      </c>
      <c r="B111">
        <v>17</v>
      </c>
      <c r="C111">
        <v>3</v>
      </c>
      <c r="D111">
        <v>10</v>
      </c>
      <c r="E111">
        <v>10</v>
      </c>
      <c r="F111">
        <v>10</v>
      </c>
      <c r="G111">
        <v>0</v>
      </c>
      <c r="H111">
        <v>7</v>
      </c>
      <c r="I111">
        <v>3</v>
      </c>
      <c r="J111">
        <v>0.85</v>
      </c>
      <c r="K111" s="4">
        <v>5.98877334594727</v>
      </c>
      <c r="L111" s="9">
        <v>3.03443908691406</v>
      </c>
      <c r="M111">
        <v>2.90490341186523</v>
      </c>
      <c r="N111">
        <v>3.78869438171387</v>
      </c>
      <c r="O111">
        <v>6</v>
      </c>
      <c r="P111">
        <v>6</v>
      </c>
      <c r="Q111">
        <v>16</v>
      </c>
      <c r="R111" s="15">
        <v>0.375</v>
      </c>
      <c r="S111" s="15">
        <f t="shared" si="1"/>
        <v>0.6</v>
      </c>
      <c r="T111">
        <v>2.90083694458008</v>
      </c>
      <c r="U111">
        <v>2.7188286781311</v>
      </c>
      <c r="V111">
        <v>2.53711366653442</v>
      </c>
      <c r="W111" s="11">
        <v>0.18171501159668</v>
      </c>
      <c r="X111">
        <v>0.363723278045654</v>
      </c>
      <c r="Y111">
        <v>0.363723278045654</v>
      </c>
      <c r="Z111">
        <v>0.6</v>
      </c>
      <c r="AA111">
        <v>1</v>
      </c>
      <c r="AB111">
        <v>0.625</v>
      </c>
      <c r="AC111">
        <v>0.769230769230769</v>
      </c>
      <c r="AD111">
        <v>0</v>
      </c>
      <c r="AE111">
        <v>0.4</v>
      </c>
    </row>
    <row r="112" spans="1:31">
      <c r="A112" s="5">
        <v>110</v>
      </c>
      <c r="B112">
        <v>20</v>
      </c>
      <c r="C112">
        <v>0</v>
      </c>
      <c r="D112">
        <v>10</v>
      </c>
      <c r="E112">
        <v>10</v>
      </c>
      <c r="F112">
        <v>10</v>
      </c>
      <c r="G112">
        <v>0</v>
      </c>
      <c r="H112">
        <v>10</v>
      </c>
      <c r="I112">
        <v>0</v>
      </c>
      <c r="J112">
        <v>1</v>
      </c>
      <c r="K112" s="4">
        <v>9999</v>
      </c>
      <c r="L112" s="9">
        <v>2.75059127807617</v>
      </c>
      <c r="M112">
        <v>9999</v>
      </c>
      <c r="N112">
        <v>9999</v>
      </c>
      <c r="O112">
        <v>9</v>
      </c>
      <c r="P112">
        <v>9</v>
      </c>
      <c r="Q112">
        <v>19</v>
      </c>
      <c r="R112" s="15">
        <v>0.4737</v>
      </c>
      <c r="S112" s="15">
        <f t="shared" si="1"/>
        <v>0.9</v>
      </c>
      <c r="T112">
        <v>4.13161277770996</v>
      </c>
      <c r="U112">
        <v>3.91799473762512</v>
      </c>
      <c r="V112">
        <v>3.65541529655456</v>
      </c>
      <c r="W112" s="11">
        <v>0.262579441070557</v>
      </c>
      <c r="X112">
        <v>0.476197481155396</v>
      </c>
      <c r="Y112">
        <v>0.476197481155396</v>
      </c>
      <c r="Z112">
        <v>0.9</v>
      </c>
      <c r="AA112">
        <v>1</v>
      </c>
      <c r="AB112">
        <v>0.526315789473684</v>
      </c>
      <c r="AC112">
        <v>0.689655172413793</v>
      </c>
      <c r="AD112">
        <v>0</v>
      </c>
      <c r="AE112">
        <v>0.1</v>
      </c>
    </row>
    <row r="113" spans="1:31">
      <c r="A113" s="5">
        <v>111</v>
      </c>
      <c r="B113">
        <v>16</v>
      </c>
      <c r="C113">
        <v>4</v>
      </c>
      <c r="D113">
        <v>10</v>
      </c>
      <c r="E113">
        <v>10</v>
      </c>
      <c r="F113">
        <v>9</v>
      </c>
      <c r="G113">
        <v>1</v>
      </c>
      <c r="H113">
        <v>7</v>
      </c>
      <c r="I113">
        <v>3</v>
      </c>
      <c r="J113">
        <v>0.8</v>
      </c>
      <c r="K113" s="4">
        <v>5.90119934082031</v>
      </c>
      <c r="L113" s="9">
        <v>1.46022987365723</v>
      </c>
      <c r="M113">
        <v>1.03746795654297</v>
      </c>
      <c r="N113">
        <v>4.93503952026367</v>
      </c>
      <c r="O113">
        <v>5</v>
      </c>
      <c r="P113">
        <v>5</v>
      </c>
      <c r="Q113">
        <v>13</v>
      </c>
      <c r="R113" s="15">
        <v>0.3846</v>
      </c>
      <c r="S113" s="15">
        <f t="shared" si="1"/>
        <v>0.5</v>
      </c>
      <c r="T113">
        <v>2.83156013488769</v>
      </c>
      <c r="U113">
        <v>2.55749702453613</v>
      </c>
      <c r="V113">
        <v>2.5282130241394</v>
      </c>
      <c r="W113" s="11">
        <v>0.0292840003967285</v>
      </c>
      <c r="X113">
        <v>0.303347110748291</v>
      </c>
      <c r="Y113">
        <v>0.303347110748291</v>
      </c>
      <c r="Z113">
        <v>0.5</v>
      </c>
      <c r="AA113">
        <v>0.8</v>
      </c>
      <c r="AB113">
        <v>0.615384615384615</v>
      </c>
      <c r="AC113">
        <v>0.695652173913043</v>
      </c>
      <c r="AD113">
        <v>0.2</v>
      </c>
      <c r="AE113">
        <v>0.3</v>
      </c>
    </row>
    <row r="114" spans="1:31">
      <c r="A114" s="5">
        <v>112</v>
      </c>
      <c r="B114">
        <v>19</v>
      </c>
      <c r="C114">
        <v>1</v>
      </c>
      <c r="D114">
        <v>10</v>
      </c>
      <c r="E114">
        <v>10</v>
      </c>
      <c r="F114">
        <v>10</v>
      </c>
      <c r="G114">
        <v>0</v>
      </c>
      <c r="H114">
        <v>9</v>
      </c>
      <c r="I114">
        <v>1</v>
      </c>
      <c r="J114">
        <v>0.95</v>
      </c>
      <c r="K114" s="4">
        <v>10.0738563537598</v>
      </c>
      <c r="L114" s="9">
        <v>0.529277801513672</v>
      </c>
      <c r="M114">
        <v>0.522300720214844</v>
      </c>
      <c r="N114">
        <v>10.5352840423584</v>
      </c>
      <c r="O114">
        <v>9</v>
      </c>
      <c r="P114">
        <v>9</v>
      </c>
      <c r="Q114">
        <v>19</v>
      </c>
      <c r="R114" s="15">
        <v>0.4737</v>
      </c>
      <c r="S114" s="15">
        <f t="shared" si="1"/>
        <v>0.9</v>
      </c>
      <c r="T114">
        <v>4.54323959350586</v>
      </c>
      <c r="U114">
        <v>4.0840015411377</v>
      </c>
      <c r="V114">
        <v>4.12385272979736</v>
      </c>
      <c r="W114" s="11">
        <v>0.039851188659668</v>
      </c>
      <c r="X114">
        <v>0.419386863708496</v>
      </c>
      <c r="Y114">
        <v>0.419386863708496</v>
      </c>
      <c r="Z114">
        <v>0.9</v>
      </c>
      <c r="AA114">
        <v>1</v>
      </c>
      <c r="AB114">
        <v>0.526315789473684</v>
      </c>
      <c r="AC114">
        <v>0.689655172413793</v>
      </c>
      <c r="AD114">
        <v>0</v>
      </c>
      <c r="AE114">
        <v>0.1</v>
      </c>
    </row>
    <row r="115" spans="1:31">
      <c r="A115" s="5">
        <v>113</v>
      </c>
      <c r="B115">
        <v>19</v>
      </c>
      <c r="C115">
        <v>1</v>
      </c>
      <c r="D115">
        <v>10</v>
      </c>
      <c r="E115">
        <v>10</v>
      </c>
      <c r="F115">
        <v>10</v>
      </c>
      <c r="G115">
        <v>0</v>
      </c>
      <c r="H115">
        <v>9</v>
      </c>
      <c r="I115">
        <v>1</v>
      </c>
      <c r="J115">
        <v>0.95</v>
      </c>
      <c r="K115" s="4">
        <v>10.1873531341553</v>
      </c>
      <c r="L115" s="9">
        <v>1.50032997131348</v>
      </c>
      <c r="M115">
        <v>1.36506271362305</v>
      </c>
      <c r="N115">
        <v>8.29955863952637</v>
      </c>
      <c r="O115">
        <v>7</v>
      </c>
      <c r="P115">
        <v>7</v>
      </c>
      <c r="Q115">
        <v>17</v>
      </c>
      <c r="R115" s="15">
        <v>0.4118</v>
      </c>
      <c r="S115" s="15">
        <f t="shared" si="1"/>
        <v>0.7</v>
      </c>
      <c r="T115">
        <v>3.49669647216797</v>
      </c>
      <c r="U115">
        <v>3.27293419837952</v>
      </c>
      <c r="V115">
        <v>3.09587931632996</v>
      </c>
      <c r="W115" s="11">
        <v>0.17705488204956</v>
      </c>
      <c r="X115">
        <v>0.400817155838013</v>
      </c>
      <c r="Y115">
        <v>0.400817155838013</v>
      </c>
      <c r="Z115">
        <v>0.7</v>
      </c>
      <c r="AA115">
        <v>1</v>
      </c>
      <c r="AB115">
        <v>0.588235294117647</v>
      </c>
      <c r="AC115">
        <v>0.740740740740741</v>
      </c>
      <c r="AD115">
        <v>0</v>
      </c>
      <c r="AE115">
        <v>0.3</v>
      </c>
    </row>
    <row r="116" spans="1:31">
      <c r="A116" s="5">
        <v>114</v>
      </c>
      <c r="B116">
        <v>16</v>
      </c>
      <c r="C116">
        <v>4</v>
      </c>
      <c r="D116">
        <v>10</v>
      </c>
      <c r="E116">
        <v>10</v>
      </c>
      <c r="F116">
        <v>9</v>
      </c>
      <c r="G116">
        <v>1</v>
      </c>
      <c r="H116">
        <v>7</v>
      </c>
      <c r="I116">
        <v>3</v>
      </c>
      <c r="J116">
        <v>0.8</v>
      </c>
      <c r="K116" s="4">
        <v>8.22604179382324</v>
      </c>
      <c r="L116" s="9">
        <v>1.97331619262695</v>
      </c>
      <c r="M116">
        <v>1.27695655822754</v>
      </c>
      <c r="N116">
        <v>6.61124801635742</v>
      </c>
      <c r="O116">
        <v>5</v>
      </c>
      <c r="P116">
        <v>5</v>
      </c>
      <c r="Q116">
        <v>14</v>
      </c>
      <c r="R116" s="15">
        <v>0.3571</v>
      </c>
      <c r="S116" s="15">
        <f t="shared" si="1"/>
        <v>0.5</v>
      </c>
      <c r="T116">
        <v>3.45174598693848</v>
      </c>
      <c r="U116">
        <v>3.08734536170959</v>
      </c>
      <c r="V116">
        <v>3.05312347412109</v>
      </c>
      <c r="W116" s="11">
        <v>0.034221887588501</v>
      </c>
      <c r="X116">
        <v>0.398622512817383</v>
      </c>
      <c r="Y116">
        <v>0.398622512817383</v>
      </c>
      <c r="Z116">
        <v>0.5</v>
      </c>
      <c r="AA116">
        <v>0.9</v>
      </c>
      <c r="AB116">
        <v>0.642857142857143</v>
      </c>
      <c r="AC116">
        <v>0.75</v>
      </c>
      <c r="AD116">
        <v>0.1</v>
      </c>
      <c r="AE116">
        <v>0.4</v>
      </c>
    </row>
    <row r="117" spans="1:31">
      <c r="A117" s="5">
        <v>115</v>
      </c>
      <c r="B117">
        <v>16</v>
      </c>
      <c r="C117">
        <v>4</v>
      </c>
      <c r="D117">
        <v>10</v>
      </c>
      <c r="E117">
        <v>10</v>
      </c>
      <c r="F117">
        <v>10</v>
      </c>
      <c r="G117">
        <v>0</v>
      </c>
      <c r="H117">
        <v>6</v>
      </c>
      <c r="I117">
        <v>4</v>
      </c>
      <c r="J117">
        <v>0.8</v>
      </c>
      <c r="K117" s="4">
        <v>6.71426963806152</v>
      </c>
      <c r="L117" s="9">
        <v>1.49112319946289</v>
      </c>
      <c r="M117">
        <v>0.618156433105469</v>
      </c>
      <c r="N117">
        <v>6.52282333374023</v>
      </c>
      <c r="O117">
        <v>6</v>
      </c>
      <c r="P117">
        <v>6</v>
      </c>
      <c r="Q117">
        <v>16</v>
      </c>
      <c r="R117" s="15">
        <v>0.375</v>
      </c>
      <c r="S117" s="15">
        <f t="shared" si="1"/>
        <v>0.6</v>
      </c>
      <c r="T117">
        <v>2.93527793884277</v>
      </c>
      <c r="U117">
        <v>2.57135272026062</v>
      </c>
      <c r="V117">
        <v>2.54566478729248</v>
      </c>
      <c r="W117" s="11">
        <v>0.0256879329681396</v>
      </c>
      <c r="X117">
        <v>0.389613151550293</v>
      </c>
      <c r="Y117">
        <v>0.389613151550293</v>
      </c>
      <c r="Z117">
        <v>0.6</v>
      </c>
      <c r="AA117">
        <v>1</v>
      </c>
      <c r="AB117">
        <v>0.625</v>
      </c>
      <c r="AC117">
        <v>0.769230769230769</v>
      </c>
      <c r="AD117">
        <v>0</v>
      </c>
      <c r="AE117">
        <v>0.4</v>
      </c>
    </row>
    <row r="118" spans="1:31">
      <c r="A118" s="5">
        <v>116</v>
      </c>
      <c r="B118">
        <v>17</v>
      </c>
      <c r="C118">
        <v>3</v>
      </c>
      <c r="D118">
        <v>10</v>
      </c>
      <c r="E118">
        <v>10</v>
      </c>
      <c r="F118">
        <v>10</v>
      </c>
      <c r="G118">
        <v>0</v>
      </c>
      <c r="H118">
        <v>7</v>
      </c>
      <c r="I118">
        <v>3</v>
      </c>
      <c r="J118">
        <v>0.85</v>
      </c>
      <c r="K118" s="4">
        <v>6.92535781860352</v>
      </c>
      <c r="L118" s="9">
        <v>2.09585952758789</v>
      </c>
      <c r="M118">
        <v>1.63667106628418</v>
      </c>
      <c r="N118">
        <v>5.36865234375</v>
      </c>
      <c r="O118">
        <v>4</v>
      </c>
      <c r="P118">
        <v>4</v>
      </c>
      <c r="Q118">
        <v>13</v>
      </c>
      <c r="R118" s="15">
        <v>0.3077</v>
      </c>
      <c r="S118" s="15">
        <f t="shared" si="1"/>
        <v>0.4</v>
      </c>
      <c r="T118">
        <v>3.02155685424805</v>
      </c>
      <c r="U118">
        <v>2.7689311504364</v>
      </c>
      <c r="V118">
        <v>2.62383770942688</v>
      </c>
      <c r="W118" s="11">
        <v>0.145093441009522</v>
      </c>
      <c r="X118">
        <v>0.397719144821167</v>
      </c>
      <c r="Y118">
        <v>0.397719144821167</v>
      </c>
      <c r="Z118">
        <v>0.4</v>
      </c>
      <c r="AA118">
        <v>0.9</v>
      </c>
      <c r="AB118">
        <v>0.692307692307692</v>
      </c>
      <c r="AC118">
        <v>0.782608695652174</v>
      </c>
      <c r="AD118">
        <v>0.1</v>
      </c>
      <c r="AE118">
        <v>0.5</v>
      </c>
    </row>
    <row r="119" spans="1:31">
      <c r="A119" s="5">
        <v>117</v>
      </c>
      <c r="B119">
        <v>19</v>
      </c>
      <c r="C119">
        <v>1</v>
      </c>
      <c r="D119">
        <v>10</v>
      </c>
      <c r="E119">
        <v>10</v>
      </c>
      <c r="F119">
        <v>9</v>
      </c>
      <c r="G119">
        <v>1</v>
      </c>
      <c r="H119">
        <v>10</v>
      </c>
      <c r="I119">
        <v>0</v>
      </c>
      <c r="J119">
        <v>0.95</v>
      </c>
      <c r="K119" s="4">
        <v>9999</v>
      </c>
      <c r="L119" s="9">
        <v>0.595869064331055</v>
      </c>
      <c r="M119">
        <v>9999</v>
      </c>
      <c r="N119">
        <v>9999</v>
      </c>
      <c r="O119">
        <v>10</v>
      </c>
      <c r="P119">
        <v>10</v>
      </c>
      <c r="Q119">
        <v>19</v>
      </c>
      <c r="R119" s="15">
        <v>0.5263</v>
      </c>
      <c r="S119" s="15">
        <f t="shared" si="1"/>
        <v>1</v>
      </c>
      <c r="T119">
        <v>3.91636276245117</v>
      </c>
      <c r="U119">
        <v>3.59290814399719</v>
      </c>
      <c r="V119">
        <v>3.59341955184936</v>
      </c>
      <c r="W119" s="11">
        <v>0.000511407852172852</v>
      </c>
      <c r="X119">
        <v>0.322943210601807</v>
      </c>
      <c r="Y119">
        <v>0.322943210601807</v>
      </c>
      <c r="Z119">
        <v>1</v>
      </c>
      <c r="AA119">
        <v>0.9</v>
      </c>
      <c r="AB119">
        <v>0.473684210526316</v>
      </c>
      <c r="AC119">
        <v>0.620689655172414</v>
      </c>
      <c r="AD119">
        <v>0.1</v>
      </c>
      <c r="AE119">
        <v>-0.1</v>
      </c>
    </row>
    <row r="120" spans="1:31">
      <c r="A120" s="5">
        <v>118</v>
      </c>
      <c r="B120">
        <v>13</v>
      </c>
      <c r="C120">
        <v>7</v>
      </c>
      <c r="D120">
        <v>10</v>
      </c>
      <c r="E120">
        <v>10</v>
      </c>
      <c r="F120">
        <v>9</v>
      </c>
      <c r="G120">
        <v>1</v>
      </c>
      <c r="H120">
        <v>4</v>
      </c>
      <c r="I120">
        <v>6</v>
      </c>
      <c r="J120">
        <v>0.65</v>
      </c>
      <c r="K120" s="4">
        <v>4.69274139404297</v>
      </c>
      <c r="L120" s="9">
        <v>2.24993515014648</v>
      </c>
      <c r="M120">
        <v>1.34408950805664</v>
      </c>
      <c r="N120">
        <v>4.5972785949707</v>
      </c>
      <c r="O120">
        <v>1</v>
      </c>
      <c r="P120">
        <v>1</v>
      </c>
      <c r="Q120">
        <v>6</v>
      </c>
      <c r="R120" s="15">
        <v>0.1667</v>
      </c>
      <c r="S120" s="15">
        <f t="shared" si="1"/>
        <v>0.1</v>
      </c>
      <c r="T120">
        <v>2.32436370849609</v>
      </c>
      <c r="U120">
        <v>2.08884620666504</v>
      </c>
      <c r="V120">
        <v>2.07621026039123</v>
      </c>
      <c r="W120" s="11">
        <v>0.0126359462738037</v>
      </c>
      <c r="X120">
        <v>0.248153448104858</v>
      </c>
      <c r="Y120">
        <v>0.248153448104858</v>
      </c>
      <c r="Z120">
        <v>0.1</v>
      </c>
      <c r="AA120">
        <v>0.5</v>
      </c>
      <c r="AB120">
        <v>0.833333333333333</v>
      </c>
      <c r="AC120">
        <v>0.625</v>
      </c>
      <c r="AD120">
        <v>0.5</v>
      </c>
      <c r="AE120">
        <v>0.4</v>
      </c>
    </row>
    <row r="121" spans="1:31">
      <c r="A121" s="5">
        <v>119</v>
      </c>
      <c r="B121">
        <v>18</v>
      </c>
      <c r="C121">
        <v>2</v>
      </c>
      <c r="D121">
        <v>10</v>
      </c>
      <c r="E121">
        <v>10</v>
      </c>
      <c r="F121">
        <v>10</v>
      </c>
      <c r="G121">
        <v>0</v>
      </c>
      <c r="H121">
        <v>8</v>
      </c>
      <c r="I121">
        <v>2</v>
      </c>
      <c r="J121">
        <v>0.9</v>
      </c>
      <c r="K121" s="4">
        <v>7.56292343139648</v>
      </c>
      <c r="L121" s="9">
        <v>0.940216064453125</v>
      </c>
      <c r="M121">
        <v>0.657646179199219</v>
      </c>
      <c r="N121">
        <v>6.86556243896484</v>
      </c>
      <c r="O121">
        <v>6</v>
      </c>
      <c r="P121">
        <v>6</v>
      </c>
      <c r="Q121">
        <v>16</v>
      </c>
      <c r="R121" s="15">
        <v>0.375</v>
      </c>
      <c r="S121" s="15">
        <f t="shared" si="1"/>
        <v>0.6</v>
      </c>
      <c r="T121">
        <v>4.22777366638184</v>
      </c>
      <c r="U121">
        <v>3.83107423782349</v>
      </c>
      <c r="V121">
        <v>3.7712721824646</v>
      </c>
      <c r="W121" s="11">
        <v>0.0598020553588867</v>
      </c>
      <c r="X121">
        <v>0.456501483917236</v>
      </c>
      <c r="Y121">
        <v>0.456501483917236</v>
      </c>
      <c r="Z121">
        <v>0.6</v>
      </c>
      <c r="AA121">
        <v>1</v>
      </c>
      <c r="AB121">
        <v>0.625</v>
      </c>
      <c r="AC121">
        <v>0.769230769230769</v>
      </c>
      <c r="AD121">
        <v>0</v>
      </c>
      <c r="AE121">
        <v>0.4</v>
      </c>
    </row>
    <row r="122" spans="1:31">
      <c r="A122" s="5">
        <v>120</v>
      </c>
      <c r="B122">
        <v>18</v>
      </c>
      <c r="C122">
        <v>2</v>
      </c>
      <c r="D122">
        <v>10</v>
      </c>
      <c r="E122">
        <v>10</v>
      </c>
      <c r="F122">
        <v>10</v>
      </c>
      <c r="G122">
        <v>0</v>
      </c>
      <c r="H122">
        <v>8</v>
      </c>
      <c r="I122">
        <v>2</v>
      </c>
      <c r="J122">
        <v>0.9</v>
      </c>
      <c r="K122" s="4">
        <v>6.93556594848633</v>
      </c>
      <c r="L122" s="9">
        <v>1.24688911437988</v>
      </c>
      <c r="M122">
        <v>1.02820205688477</v>
      </c>
      <c r="N122">
        <v>6.01740264892578</v>
      </c>
      <c r="O122">
        <v>8</v>
      </c>
      <c r="P122">
        <v>8</v>
      </c>
      <c r="Q122">
        <v>18</v>
      </c>
      <c r="R122" s="15">
        <v>0.4444</v>
      </c>
      <c r="S122" s="15">
        <f t="shared" si="1"/>
        <v>0.8</v>
      </c>
      <c r="T122">
        <v>3.63002395629883</v>
      </c>
      <c r="U122">
        <v>3.32382535934448</v>
      </c>
      <c r="V122">
        <v>3.24284887313843</v>
      </c>
      <c r="W122" s="11">
        <v>0.0809764862060547</v>
      </c>
      <c r="X122">
        <v>0.3871750831604</v>
      </c>
      <c r="Y122">
        <v>0.3871750831604</v>
      </c>
      <c r="Z122">
        <v>0.8</v>
      </c>
      <c r="AA122">
        <v>1</v>
      </c>
      <c r="AB122">
        <v>0.555555555555556</v>
      </c>
      <c r="AC122">
        <v>0.714285714285714</v>
      </c>
      <c r="AD122">
        <v>0</v>
      </c>
      <c r="AE122">
        <v>0.2</v>
      </c>
    </row>
    <row r="123" spans="1:31">
      <c r="A123" s="5">
        <v>121</v>
      </c>
      <c r="B123">
        <v>17</v>
      </c>
      <c r="C123">
        <v>3</v>
      </c>
      <c r="D123">
        <v>10</v>
      </c>
      <c r="E123">
        <v>10</v>
      </c>
      <c r="F123">
        <v>9</v>
      </c>
      <c r="G123">
        <v>1</v>
      </c>
      <c r="H123">
        <v>8</v>
      </c>
      <c r="I123">
        <v>2</v>
      </c>
      <c r="J123">
        <v>0.85</v>
      </c>
      <c r="K123" s="4">
        <v>7.45661926269531</v>
      </c>
      <c r="L123" s="9">
        <v>1.49939155578613</v>
      </c>
      <c r="M123">
        <v>1.15605163574219</v>
      </c>
      <c r="N123">
        <v>5.72982215881348</v>
      </c>
      <c r="O123">
        <v>4</v>
      </c>
      <c r="P123">
        <v>4</v>
      </c>
      <c r="Q123">
        <v>13</v>
      </c>
      <c r="R123" s="15">
        <v>0.3077</v>
      </c>
      <c r="S123" s="15">
        <f t="shared" si="1"/>
        <v>0.4</v>
      </c>
      <c r="T123">
        <v>3.44992828369141</v>
      </c>
      <c r="U123">
        <v>3.14979958534241</v>
      </c>
      <c r="V123">
        <v>3.08476877212524</v>
      </c>
      <c r="W123" s="11">
        <v>0.0650308132171631</v>
      </c>
      <c r="X123">
        <v>0.365159511566162</v>
      </c>
      <c r="Y123">
        <v>0.365159511566162</v>
      </c>
      <c r="Z123">
        <v>0.4</v>
      </c>
      <c r="AA123">
        <v>0.9</v>
      </c>
      <c r="AB123">
        <v>0.692307692307692</v>
      </c>
      <c r="AC123">
        <v>0.782608695652174</v>
      </c>
      <c r="AD123">
        <v>0.1</v>
      </c>
      <c r="AE123">
        <v>0.5</v>
      </c>
    </row>
    <row r="124" spans="1:31">
      <c r="A124" s="5">
        <v>122</v>
      </c>
      <c r="B124">
        <v>19</v>
      </c>
      <c r="C124">
        <v>1</v>
      </c>
      <c r="D124">
        <v>10</v>
      </c>
      <c r="E124">
        <v>10</v>
      </c>
      <c r="F124">
        <v>10</v>
      </c>
      <c r="G124">
        <v>0</v>
      </c>
      <c r="H124">
        <v>9</v>
      </c>
      <c r="I124">
        <v>1</v>
      </c>
      <c r="J124">
        <v>0.95</v>
      </c>
      <c r="K124" s="4">
        <v>10.5021839141846</v>
      </c>
      <c r="L124" s="9">
        <v>0.790449142456055</v>
      </c>
      <c r="M124">
        <v>0.682891845703125</v>
      </c>
      <c r="N124">
        <v>9.7152214050293</v>
      </c>
      <c r="O124">
        <v>9</v>
      </c>
      <c r="P124">
        <v>9</v>
      </c>
      <c r="Q124">
        <v>19</v>
      </c>
      <c r="R124" s="15">
        <v>0.4737</v>
      </c>
      <c r="S124" s="15">
        <f t="shared" si="1"/>
        <v>0.9</v>
      </c>
      <c r="T124">
        <v>4.5552921295166</v>
      </c>
      <c r="U124">
        <v>4.16144227981567</v>
      </c>
      <c r="V124">
        <v>4.08422088623047</v>
      </c>
      <c r="W124" s="11">
        <v>0.0772213935852051</v>
      </c>
      <c r="X124">
        <v>0.471071243286133</v>
      </c>
      <c r="Y124">
        <v>0.471071243286133</v>
      </c>
      <c r="Z124">
        <v>0.9</v>
      </c>
      <c r="AA124">
        <v>1</v>
      </c>
      <c r="AB124">
        <v>0.526315789473684</v>
      </c>
      <c r="AC124">
        <v>0.689655172413793</v>
      </c>
      <c r="AD124">
        <v>0</v>
      </c>
      <c r="AE124">
        <v>0.1</v>
      </c>
    </row>
    <row r="125" spans="1:31">
      <c r="A125" s="5">
        <v>123</v>
      </c>
      <c r="B125">
        <v>19</v>
      </c>
      <c r="C125">
        <v>1</v>
      </c>
      <c r="D125">
        <v>10</v>
      </c>
      <c r="E125">
        <v>10</v>
      </c>
      <c r="F125">
        <v>10</v>
      </c>
      <c r="G125">
        <v>0</v>
      </c>
      <c r="H125">
        <v>9</v>
      </c>
      <c r="I125">
        <v>1</v>
      </c>
      <c r="J125">
        <v>0.95</v>
      </c>
      <c r="K125" s="4">
        <v>10.2804927825928</v>
      </c>
      <c r="L125" s="9">
        <v>1.37059211730957</v>
      </c>
      <c r="M125">
        <v>1.26760673522949</v>
      </c>
      <c r="N125">
        <v>8.87008094787598</v>
      </c>
      <c r="O125">
        <v>7</v>
      </c>
      <c r="P125">
        <v>7</v>
      </c>
      <c r="Q125">
        <v>16</v>
      </c>
      <c r="R125" s="15">
        <v>0.4375</v>
      </c>
      <c r="S125" s="15">
        <f t="shared" si="1"/>
        <v>0.7</v>
      </c>
      <c r="T125">
        <v>3.78572463989258</v>
      </c>
      <c r="U125">
        <v>3.51028919219971</v>
      </c>
      <c r="V125">
        <v>3.38089179992676</v>
      </c>
      <c r="W125" s="11">
        <v>0.129397392272949</v>
      </c>
      <c r="X125">
        <v>0.40483283996582</v>
      </c>
      <c r="Y125">
        <v>0.40483283996582</v>
      </c>
      <c r="Z125">
        <v>0.7</v>
      </c>
      <c r="AA125">
        <v>0.9</v>
      </c>
      <c r="AB125">
        <v>0.5625</v>
      </c>
      <c r="AC125">
        <v>0.692307692307692</v>
      </c>
      <c r="AD125">
        <v>0.1</v>
      </c>
      <c r="AE125">
        <v>0.2</v>
      </c>
    </row>
    <row r="126" spans="1:31">
      <c r="A126" s="5">
        <v>124</v>
      </c>
      <c r="B126">
        <v>18</v>
      </c>
      <c r="C126">
        <v>2</v>
      </c>
      <c r="D126">
        <v>10</v>
      </c>
      <c r="E126">
        <v>10</v>
      </c>
      <c r="F126">
        <v>10</v>
      </c>
      <c r="G126">
        <v>0</v>
      </c>
      <c r="H126">
        <v>8</v>
      </c>
      <c r="I126">
        <v>2</v>
      </c>
      <c r="J126">
        <v>0.9</v>
      </c>
      <c r="K126" s="4">
        <v>6.12058448791504</v>
      </c>
      <c r="L126" s="9">
        <v>0.939821243286133</v>
      </c>
      <c r="M126">
        <v>0.822200775146484</v>
      </c>
      <c r="N126">
        <v>5.88785934448242</v>
      </c>
      <c r="O126">
        <v>8</v>
      </c>
      <c r="P126">
        <v>8</v>
      </c>
      <c r="Q126">
        <v>18</v>
      </c>
      <c r="R126" s="15">
        <v>0.4444</v>
      </c>
      <c r="S126" s="15">
        <f t="shared" si="1"/>
        <v>0.8</v>
      </c>
      <c r="T126">
        <v>3.41925430297852</v>
      </c>
      <c r="U126">
        <v>3.10087156295776</v>
      </c>
      <c r="V126">
        <v>3.07735776901245</v>
      </c>
      <c r="W126" s="11">
        <v>0.0235137939453125</v>
      </c>
      <c r="X126">
        <v>0.341896533966065</v>
      </c>
      <c r="Y126">
        <v>0.341896533966065</v>
      </c>
      <c r="Z126">
        <v>0.8</v>
      </c>
      <c r="AA126">
        <v>1</v>
      </c>
      <c r="AB126">
        <v>0.555555555555556</v>
      </c>
      <c r="AC126">
        <v>0.714285714285714</v>
      </c>
      <c r="AD126">
        <v>0</v>
      </c>
      <c r="AE126">
        <v>0.2</v>
      </c>
    </row>
    <row r="127" spans="1:31">
      <c r="A127" s="5">
        <v>125</v>
      </c>
      <c r="B127">
        <v>16</v>
      </c>
      <c r="C127">
        <v>4</v>
      </c>
      <c r="D127">
        <v>10</v>
      </c>
      <c r="E127">
        <v>10</v>
      </c>
      <c r="F127">
        <v>10</v>
      </c>
      <c r="G127">
        <v>0</v>
      </c>
      <c r="H127">
        <v>6</v>
      </c>
      <c r="I127">
        <v>4</v>
      </c>
      <c r="J127">
        <v>0.8</v>
      </c>
      <c r="K127" s="4">
        <v>6.40916633605957</v>
      </c>
      <c r="L127" s="9">
        <v>2.34681510925293</v>
      </c>
      <c r="M127">
        <v>1.4934196472168</v>
      </c>
      <c r="N127">
        <v>4.6370906829834</v>
      </c>
      <c r="O127">
        <v>4</v>
      </c>
      <c r="P127">
        <v>4</v>
      </c>
      <c r="Q127">
        <v>13</v>
      </c>
      <c r="R127" s="15">
        <v>0.3077</v>
      </c>
      <c r="S127" s="15">
        <f t="shared" si="1"/>
        <v>0.4</v>
      </c>
      <c r="T127">
        <v>3.30171394348144</v>
      </c>
      <c r="U127">
        <v>3.00785160064697</v>
      </c>
      <c r="V127">
        <v>2.85300207138061</v>
      </c>
      <c r="W127" s="11">
        <v>0.154849529266357</v>
      </c>
      <c r="X127">
        <v>0.44871187210083</v>
      </c>
      <c r="Y127">
        <v>0.44871187210083</v>
      </c>
      <c r="Z127">
        <v>0.4</v>
      </c>
      <c r="AA127">
        <v>0.9</v>
      </c>
      <c r="AB127">
        <v>0.692307692307692</v>
      </c>
      <c r="AC127">
        <v>0.782608695652174</v>
      </c>
      <c r="AD127">
        <v>0.1</v>
      </c>
      <c r="AE127">
        <v>0.5</v>
      </c>
    </row>
    <row r="128" spans="1:31">
      <c r="A128" s="5">
        <v>126</v>
      </c>
      <c r="B128">
        <v>20</v>
      </c>
      <c r="C128">
        <v>0</v>
      </c>
      <c r="D128">
        <v>10</v>
      </c>
      <c r="E128">
        <v>10</v>
      </c>
      <c r="F128">
        <v>10</v>
      </c>
      <c r="G128">
        <v>0</v>
      </c>
      <c r="H128">
        <v>10</v>
      </c>
      <c r="I128">
        <v>0</v>
      </c>
      <c r="J128">
        <v>1</v>
      </c>
      <c r="K128" s="4">
        <v>9999</v>
      </c>
      <c r="L128" s="9">
        <v>0.825651168823242</v>
      </c>
      <c r="M128">
        <v>9999</v>
      </c>
      <c r="N128">
        <v>9999</v>
      </c>
      <c r="O128">
        <v>6</v>
      </c>
      <c r="P128">
        <v>6</v>
      </c>
      <c r="Q128">
        <v>14</v>
      </c>
      <c r="R128" s="15">
        <v>0.4286</v>
      </c>
      <c r="S128" s="15">
        <f t="shared" si="1"/>
        <v>0.6</v>
      </c>
      <c r="T128">
        <v>3.74606704711914</v>
      </c>
      <c r="U128">
        <v>3.47013664245605</v>
      </c>
      <c r="V128">
        <v>3.41154146194458</v>
      </c>
      <c r="W128" s="11">
        <v>0.0585951805114746</v>
      </c>
      <c r="X128">
        <v>0.33452558517456</v>
      </c>
      <c r="Y128">
        <v>0.33452558517456</v>
      </c>
      <c r="Z128">
        <v>0.6</v>
      </c>
      <c r="AA128">
        <v>0.8</v>
      </c>
      <c r="AB128">
        <v>0.571428571428571</v>
      </c>
      <c r="AC128">
        <v>0.666666666666667</v>
      </c>
      <c r="AD128">
        <v>0.2</v>
      </c>
      <c r="AE128">
        <v>0.2</v>
      </c>
    </row>
    <row r="129" spans="1:31">
      <c r="A129" s="5">
        <v>127</v>
      </c>
      <c r="B129">
        <v>16</v>
      </c>
      <c r="C129">
        <v>4</v>
      </c>
      <c r="D129">
        <v>10</v>
      </c>
      <c r="E129">
        <v>10</v>
      </c>
      <c r="F129">
        <v>9</v>
      </c>
      <c r="G129">
        <v>1</v>
      </c>
      <c r="H129">
        <v>7</v>
      </c>
      <c r="I129">
        <v>3</v>
      </c>
      <c r="J129">
        <v>0.8</v>
      </c>
      <c r="K129" s="4">
        <v>5.99333190917969</v>
      </c>
      <c r="L129" s="9">
        <v>1.1241512298584</v>
      </c>
      <c r="M129">
        <v>0.726982116699219</v>
      </c>
      <c r="N129">
        <v>5.63208389282227</v>
      </c>
      <c r="O129">
        <v>7</v>
      </c>
      <c r="P129">
        <v>7</v>
      </c>
      <c r="Q129">
        <v>16</v>
      </c>
      <c r="R129" s="15">
        <v>0.4375</v>
      </c>
      <c r="S129" s="15">
        <f t="shared" si="1"/>
        <v>0.7</v>
      </c>
      <c r="T129">
        <v>3.26272201538086</v>
      </c>
      <c r="U129">
        <v>2.90570330619812</v>
      </c>
      <c r="V129">
        <v>2.92646169662476</v>
      </c>
      <c r="W129" s="11">
        <v>0.0207583904266357</v>
      </c>
      <c r="X129">
        <v>0.336260318756104</v>
      </c>
      <c r="Y129">
        <v>0.336260318756104</v>
      </c>
      <c r="Z129">
        <v>0.7</v>
      </c>
      <c r="AA129">
        <v>0.9</v>
      </c>
      <c r="AB129">
        <v>0.5625</v>
      </c>
      <c r="AC129">
        <v>0.692307692307692</v>
      </c>
      <c r="AD129">
        <v>0.1</v>
      </c>
      <c r="AE129">
        <v>0.2</v>
      </c>
    </row>
    <row r="130" spans="1:31">
      <c r="A130" s="5">
        <v>128</v>
      </c>
      <c r="B130">
        <v>19</v>
      </c>
      <c r="C130">
        <v>1</v>
      </c>
      <c r="D130">
        <v>10</v>
      </c>
      <c r="E130">
        <v>10</v>
      </c>
      <c r="F130">
        <v>10</v>
      </c>
      <c r="G130">
        <v>0</v>
      </c>
      <c r="H130">
        <v>9</v>
      </c>
      <c r="I130">
        <v>1</v>
      </c>
      <c r="J130">
        <v>0.95</v>
      </c>
      <c r="K130" s="4">
        <v>9.73309898376465</v>
      </c>
      <c r="L130" s="9">
        <v>0.717172622680664</v>
      </c>
      <c r="M130">
        <v>0.580852508544922</v>
      </c>
      <c r="N130">
        <v>8.65452194213867</v>
      </c>
      <c r="O130">
        <v>6</v>
      </c>
      <c r="P130">
        <v>6</v>
      </c>
      <c r="Q130">
        <v>14</v>
      </c>
      <c r="R130" s="15">
        <v>0.4286</v>
      </c>
      <c r="S130" s="15">
        <f t="shared" ref="S130:S193" si="2">O130/E130</f>
        <v>0.6</v>
      </c>
      <c r="T130">
        <v>4.21047019958496</v>
      </c>
      <c r="U130">
        <v>3.87132596969604</v>
      </c>
      <c r="V130">
        <v>3.78663492202759</v>
      </c>
      <c r="W130" s="11">
        <v>0.084691047668457</v>
      </c>
      <c r="X130">
        <v>0.423835277557373</v>
      </c>
      <c r="Y130">
        <v>0.423835277557373</v>
      </c>
      <c r="Z130">
        <v>0.6</v>
      </c>
      <c r="AA130">
        <v>0.8</v>
      </c>
      <c r="AB130">
        <v>0.571428571428571</v>
      </c>
      <c r="AC130">
        <v>0.666666666666667</v>
      </c>
      <c r="AD130">
        <v>0.2</v>
      </c>
      <c r="AE130">
        <v>0.2</v>
      </c>
    </row>
    <row r="131" spans="1:31">
      <c r="A131" s="5">
        <v>129</v>
      </c>
      <c r="B131">
        <v>19</v>
      </c>
      <c r="C131">
        <v>1</v>
      </c>
      <c r="D131">
        <v>10</v>
      </c>
      <c r="E131">
        <v>10</v>
      </c>
      <c r="F131">
        <v>10</v>
      </c>
      <c r="G131">
        <v>0</v>
      </c>
      <c r="H131">
        <v>9</v>
      </c>
      <c r="I131">
        <v>1</v>
      </c>
      <c r="J131">
        <v>0.95</v>
      </c>
      <c r="K131" s="4">
        <v>9.53127861022949</v>
      </c>
      <c r="L131" s="9">
        <v>0.807699203491211</v>
      </c>
      <c r="M131">
        <v>0.717735290527344</v>
      </c>
      <c r="N131">
        <v>8.79319381713867</v>
      </c>
      <c r="O131">
        <v>7</v>
      </c>
      <c r="P131">
        <v>7</v>
      </c>
      <c r="Q131">
        <v>17</v>
      </c>
      <c r="R131" s="15">
        <v>0.4118</v>
      </c>
      <c r="S131" s="15">
        <f t="shared" si="2"/>
        <v>0.7</v>
      </c>
      <c r="T131">
        <v>3.54421615600586</v>
      </c>
      <c r="U131">
        <v>3.26006984710693</v>
      </c>
      <c r="V131">
        <v>3.20756602287292</v>
      </c>
      <c r="W131" s="11">
        <v>0.0525038242340088</v>
      </c>
      <c r="X131">
        <v>0.336650133132935</v>
      </c>
      <c r="Y131">
        <v>0.336650133132935</v>
      </c>
      <c r="Z131">
        <v>0.7</v>
      </c>
      <c r="AA131">
        <v>1</v>
      </c>
      <c r="AB131">
        <v>0.588235294117647</v>
      </c>
      <c r="AC131">
        <v>0.740740740740741</v>
      </c>
      <c r="AD131">
        <v>0</v>
      </c>
      <c r="AE131">
        <v>0.3</v>
      </c>
    </row>
    <row r="132" spans="1:31">
      <c r="A132" s="5">
        <v>130</v>
      </c>
      <c r="B132">
        <v>19</v>
      </c>
      <c r="C132">
        <v>1</v>
      </c>
      <c r="D132">
        <v>10</v>
      </c>
      <c r="E132">
        <v>10</v>
      </c>
      <c r="F132">
        <v>10</v>
      </c>
      <c r="G132">
        <v>0</v>
      </c>
      <c r="H132">
        <v>9</v>
      </c>
      <c r="I132">
        <v>1</v>
      </c>
      <c r="J132">
        <v>0.95</v>
      </c>
      <c r="K132" s="4">
        <v>10.5104732513428</v>
      </c>
      <c r="L132" s="9">
        <v>0.40911865234375</v>
      </c>
      <c r="M132">
        <v>0.336616516113281</v>
      </c>
      <c r="N132">
        <v>10.49875831604</v>
      </c>
      <c r="O132">
        <v>9</v>
      </c>
      <c r="P132">
        <v>9</v>
      </c>
      <c r="Q132">
        <v>19</v>
      </c>
      <c r="R132" s="15">
        <v>0.4737</v>
      </c>
      <c r="S132" s="15">
        <f t="shared" si="2"/>
        <v>0.9</v>
      </c>
      <c r="T132">
        <v>4.85090065002441</v>
      </c>
      <c r="U132">
        <v>4.38053035736084</v>
      </c>
      <c r="V132">
        <v>4.3800253868103</v>
      </c>
      <c r="W132" s="11">
        <v>0.000504970550537109</v>
      </c>
      <c r="X132">
        <v>0.470875263214111</v>
      </c>
      <c r="Y132">
        <v>0.470875263214111</v>
      </c>
      <c r="Z132">
        <v>0.9</v>
      </c>
      <c r="AA132">
        <v>1</v>
      </c>
      <c r="AB132">
        <v>0.526315789473684</v>
      </c>
      <c r="AC132">
        <v>0.689655172413793</v>
      </c>
      <c r="AD132">
        <v>0</v>
      </c>
      <c r="AE132">
        <v>0.1</v>
      </c>
    </row>
    <row r="133" spans="1:31">
      <c r="A133" s="5">
        <v>131</v>
      </c>
      <c r="B133">
        <v>20</v>
      </c>
      <c r="C133">
        <v>0</v>
      </c>
      <c r="D133">
        <v>10</v>
      </c>
      <c r="E133">
        <v>10</v>
      </c>
      <c r="F133">
        <v>10</v>
      </c>
      <c r="G133">
        <v>0</v>
      </c>
      <c r="H133">
        <v>10</v>
      </c>
      <c r="I133">
        <v>0</v>
      </c>
      <c r="J133">
        <v>1</v>
      </c>
      <c r="K133" s="4">
        <v>9999</v>
      </c>
      <c r="L133" s="9">
        <v>0.845144271850586</v>
      </c>
      <c r="M133">
        <v>9999</v>
      </c>
      <c r="N133">
        <v>9999</v>
      </c>
      <c r="O133">
        <v>10</v>
      </c>
      <c r="P133">
        <v>10</v>
      </c>
      <c r="Q133">
        <v>20</v>
      </c>
      <c r="R133" s="15">
        <v>0.5</v>
      </c>
      <c r="S133" s="15">
        <f t="shared" si="2"/>
        <v>1</v>
      </c>
      <c r="T133">
        <v>3.98444747924805</v>
      </c>
      <c r="U133">
        <v>3.69888305664062</v>
      </c>
      <c r="V133">
        <v>3.61066937446594</v>
      </c>
      <c r="W133" s="11">
        <v>0.0882136821746826</v>
      </c>
      <c r="X133">
        <v>0.373778104782104</v>
      </c>
      <c r="Y133">
        <v>0.373778104782104</v>
      </c>
      <c r="Z133">
        <v>1</v>
      </c>
      <c r="AA133">
        <v>1</v>
      </c>
      <c r="AB133">
        <v>0.5</v>
      </c>
      <c r="AC133">
        <v>0.666666666666667</v>
      </c>
      <c r="AD133">
        <v>0</v>
      </c>
      <c r="AE133">
        <v>0</v>
      </c>
    </row>
    <row r="134" spans="1:31">
      <c r="A134" s="5">
        <v>132</v>
      </c>
      <c r="B134">
        <v>17</v>
      </c>
      <c r="C134">
        <v>3</v>
      </c>
      <c r="D134">
        <v>10</v>
      </c>
      <c r="E134">
        <v>10</v>
      </c>
      <c r="F134">
        <v>10</v>
      </c>
      <c r="G134">
        <v>0</v>
      </c>
      <c r="H134">
        <v>7</v>
      </c>
      <c r="I134">
        <v>3</v>
      </c>
      <c r="J134">
        <v>0.85</v>
      </c>
      <c r="K134" s="4">
        <v>6.40012359619141</v>
      </c>
      <c r="L134" s="9">
        <v>2.01248550415039</v>
      </c>
      <c r="M134">
        <v>1.54127883911133</v>
      </c>
      <c r="N134">
        <v>4.69735717773437</v>
      </c>
      <c r="O134">
        <v>4</v>
      </c>
      <c r="P134">
        <v>4</v>
      </c>
      <c r="Q134">
        <v>13</v>
      </c>
      <c r="R134" s="15">
        <v>0.3077</v>
      </c>
      <c r="S134" s="15">
        <f t="shared" si="2"/>
        <v>0.4</v>
      </c>
      <c r="T134">
        <v>3.33420562744141</v>
      </c>
      <c r="U134">
        <v>3.06828689575195</v>
      </c>
      <c r="V134">
        <v>2.91867876052856</v>
      </c>
      <c r="W134" s="11">
        <v>0.149608135223389</v>
      </c>
      <c r="X134">
        <v>0.415526866912842</v>
      </c>
      <c r="Y134">
        <v>0.415526866912842</v>
      </c>
      <c r="Z134">
        <v>0.4</v>
      </c>
      <c r="AA134">
        <v>0.9</v>
      </c>
      <c r="AB134">
        <v>0.692307692307692</v>
      </c>
      <c r="AC134">
        <v>0.782608695652174</v>
      </c>
      <c r="AD134">
        <v>0.1</v>
      </c>
      <c r="AE134">
        <v>0.5</v>
      </c>
    </row>
    <row r="135" spans="1:31">
      <c r="A135" s="5">
        <v>133</v>
      </c>
      <c r="B135">
        <v>19</v>
      </c>
      <c r="C135">
        <v>1</v>
      </c>
      <c r="D135">
        <v>10</v>
      </c>
      <c r="E135">
        <v>10</v>
      </c>
      <c r="F135">
        <v>10</v>
      </c>
      <c r="G135">
        <v>0</v>
      </c>
      <c r="H135">
        <v>9</v>
      </c>
      <c r="I135">
        <v>1</v>
      </c>
      <c r="J135">
        <v>0.95</v>
      </c>
      <c r="K135" s="4">
        <v>8.35822486877441</v>
      </c>
      <c r="L135" s="9">
        <v>0.670793533325195</v>
      </c>
      <c r="M135">
        <v>0.739604949951172</v>
      </c>
      <c r="N135">
        <v>9.229736328125</v>
      </c>
      <c r="O135">
        <v>9</v>
      </c>
      <c r="P135">
        <v>9</v>
      </c>
      <c r="Q135">
        <v>18</v>
      </c>
      <c r="R135" s="15">
        <v>0.5</v>
      </c>
      <c r="S135" s="15">
        <f t="shared" si="2"/>
        <v>0.9</v>
      </c>
      <c r="T135">
        <v>3.5228385925293</v>
      </c>
      <c r="U135">
        <v>3.16996884346008</v>
      </c>
      <c r="V135">
        <v>3.2436842918396</v>
      </c>
      <c r="W135" s="11">
        <v>0.0737154483795166</v>
      </c>
      <c r="X135">
        <v>0.279154300689697</v>
      </c>
      <c r="Y135">
        <v>0.279154300689697</v>
      </c>
      <c r="Z135">
        <v>0.9</v>
      </c>
      <c r="AA135">
        <v>0.9</v>
      </c>
      <c r="AB135">
        <v>0.5</v>
      </c>
      <c r="AC135">
        <v>0.642857142857143</v>
      </c>
      <c r="AD135">
        <v>0.1</v>
      </c>
      <c r="AE135">
        <v>0</v>
      </c>
    </row>
    <row r="136" spans="1:31">
      <c r="A136" s="5">
        <v>134</v>
      </c>
      <c r="B136">
        <v>17</v>
      </c>
      <c r="C136">
        <v>3</v>
      </c>
      <c r="D136">
        <v>10</v>
      </c>
      <c r="E136">
        <v>10</v>
      </c>
      <c r="F136">
        <v>10</v>
      </c>
      <c r="G136">
        <v>0</v>
      </c>
      <c r="H136">
        <v>7</v>
      </c>
      <c r="I136">
        <v>3</v>
      </c>
      <c r="J136">
        <v>0.85</v>
      </c>
      <c r="K136" s="4">
        <v>6.08758354187012</v>
      </c>
      <c r="L136" s="9">
        <v>0.929759979248047</v>
      </c>
      <c r="M136">
        <v>0.462345123291016</v>
      </c>
      <c r="N136">
        <v>5.81027412414551</v>
      </c>
      <c r="O136">
        <v>7</v>
      </c>
      <c r="P136">
        <v>7</v>
      </c>
      <c r="Q136">
        <v>17</v>
      </c>
      <c r="R136" s="15">
        <v>0.4118</v>
      </c>
      <c r="S136" s="15">
        <f t="shared" si="2"/>
        <v>0.7</v>
      </c>
      <c r="T136">
        <v>3.61619567871094</v>
      </c>
      <c r="U136">
        <v>3.23698616027832</v>
      </c>
      <c r="V136">
        <v>3.21063995361328</v>
      </c>
      <c r="W136" s="11">
        <v>0.0263462066650391</v>
      </c>
      <c r="X136">
        <v>0.405555725097656</v>
      </c>
      <c r="Y136">
        <v>0.405555725097656</v>
      </c>
      <c r="Z136">
        <v>0.7</v>
      </c>
      <c r="AA136">
        <v>1</v>
      </c>
      <c r="AB136">
        <v>0.588235294117647</v>
      </c>
      <c r="AC136">
        <v>0.740740740740741</v>
      </c>
      <c r="AD136">
        <v>0</v>
      </c>
      <c r="AE136">
        <v>0.3</v>
      </c>
    </row>
    <row r="137" spans="1:31">
      <c r="A137" s="5">
        <v>135</v>
      </c>
      <c r="B137">
        <v>18</v>
      </c>
      <c r="C137">
        <v>2</v>
      </c>
      <c r="D137">
        <v>10</v>
      </c>
      <c r="E137">
        <v>10</v>
      </c>
      <c r="F137">
        <v>10</v>
      </c>
      <c r="G137">
        <v>0</v>
      </c>
      <c r="H137">
        <v>8</v>
      </c>
      <c r="I137">
        <v>2</v>
      </c>
      <c r="J137">
        <v>0.9</v>
      </c>
      <c r="K137" s="4">
        <v>7.32652282714844</v>
      </c>
      <c r="L137" s="9">
        <v>0.956636428833008</v>
      </c>
      <c r="M137">
        <v>0.78343391418457</v>
      </c>
      <c r="N137">
        <v>7.09634399414062</v>
      </c>
      <c r="O137">
        <v>7</v>
      </c>
      <c r="P137">
        <v>7</v>
      </c>
      <c r="Q137">
        <v>17</v>
      </c>
      <c r="R137" s="15">
        <v>0.4118</v>
      </c>
      <c r="S137" s="15">
        <f t="shared" si="2"/>
        <v>0.7</v>
      </c>
      <c r="T137">
        <v>3.18789100646973</v>
      </c>
      <c r="U137">
        <v>2.88612651824951</v>
      </c>
      <c r="V137">
        <v>2.85396504402161</v>
      </c>
      <c r="W137" s="11">
        <v>0.0321614742279053</v>
      </c>
      <c r="X137">
        <v>0.33392596244812</v>
      </c>
      <c r="Y137">
        <v>0.33392596244812</v>
      </c>
      <c r="Z137">
        <v>0.7</v>
      </c>
      <c r="AA137">
        <v>1</v>
      </c>
      <c r="AB137">
        <v>0.588235294117647</v>
      </c>
      <c r="AC137">
        <v>0.740740740740741</v>
      </c>
      <c r="AD137">
        <v>0</v>
      </c>
      <c r="AE137">
        <v>0.3</v>
      </c>
    </row>
    <row r="138" spans="1:31">
      <c r="A138" s="5">
        <v>136</v>
      </c>
      <c r="B138">
        <v>18</v>
      </c>
      <c r="C138">
        <v>2</v>
      </c>
      <c r="D138">
        <v>10</v>
      </c>
      <c r="E138">
        <v>10</v>
      </c>
      <c r="F138">
        <v>10</v>
      </c>
      <c r="G138">
        <v>0</v>
      </c>
      <c r="H138">
        <v>8</v>
      </c>
      <c r="I138">
        <v>2</v>
      </c>
      <c r="J138">
        <v>0.9</v>
      </c>
      <c r="K138" s="4">
        <v>7.22920608520508</v>
      </c>
      <c r="L138" s="9">
        <v>0.969760894775391</v>
      </c>
      <c r="M138">
        <v>0.764230728149414</v>
      </c>
      <c r="N138">
        <v>6.79664421081543</v>
      </c>
      <c r="O138">
        <v>8</v>
      </c>
      <c r="P138">
        <v>8</v>
      </c>
      <c r="Q138">
        <v>18</v>
      </c>
      <c r="R138" s="15">
        <v>0.4444</v>
      </c>
      <c r="S138" s="15">
        <f t="shared" si="2"/>
        <v>0.8</v>
      </c>
      <c r="T138">
        <v>4.02328491210937</v>
      </c>
      <c r="U138">
        <v>3.63992142677307</v>
      </c>
      <c r="V138">
        <v>3.59312057495117</v>
      </c>
      <c r="W138" s="11">
        <v>0.0468008518218994</v>
      </c>
      <c r="X138">
        <v>0.430164337158203</v>
      </c>
      <c r="Y138">
        <v>0.430164337158203</v>
      </c>
      <c r="Z138">
        <v>0.8</v>
      </c>
      <c r="AA138">
        <v>1</v>
      </c>
      <c r="AB138">
        <v>0.555555555555556</v>
      </c>
      <c r="AC138">
        <v>0.714285714285714</v>
      </c>
      <c r="AD138">
        <v>0</v>
      </c>
      <c r="AE138">
        <v>0.2</v>
      </c>
    </row>
    <row r="139" spans="1:31">
      <c r="A139" s="5">
        <v>137</v>
      </c>
      <c r="B139">
        <v>17</v>
      </c>
      <c r="C139">
        <v>3</v>
      </c>
      <c r="D139">
        <v>10</v>
      </c>
      <c r="E139">
        <v>10</v>
      </c>
      <c r="F139">
        <v>10</v>
      </c>
      <c r="G139">
        <v>0</v>
      </c>
      <c r="H139">
        <v>7</v>
      </c>
      <c r="I139">
        <v>3</v>
      </c>
      <c r="J139">
        <v>0.85</v>
      </c>
      <c r="K139" s="4">
        <v>5.48050498962402</v>
      </c>
      <c r="L139" s="9">
        <v>1.66137504577637</v>
      </c>
      <c r="M139">
        <v>1.31838798522949</v>
      </c>
      <c r="N139">
        <v>4.31262969970703</v>
      </c>
      <c r="O139">
        <v>6</v>
      </c>
      <c r="P139">
        <v>6</v>
      </c>
      <c r="Q139">
        <v>16</v>
      </c>
      <c r="R139" s="15">
        <v>0.375</v>
      </c>
      <c r="S139" s="15">
        <f t="shared" si="2"/>
        <v>0.6</v>
      </c>
      <c r="T139">
        <v>2.96624946594238</v>
      </c>
      <c r="U139">
        <v>2.71843361854553</v>
      </c>
      <c r="V139">
        <v>2.63168978691101</v>
      </c>
      <c r="W139" s="11">
        <v>0.0867438316345215</v>
      </c>
      <c r="X139">
        <v>0.334559679031372</v>
      </c>
      <c r="Y139">
        <v>0.334559679031372</v>
      </c>
      <c r="Z139">
        <v>0.6</v>
      </c>
      <c r="AA139">
        <v>1</v>
      </c>
      <c r="AB139">
        <v>0.625</v>
      </c>
      <c r="AC139">
        <v>0.769230769230769</v>
      </c>
      <c r="AD139">
        <v>0</v>
      </c>
      <c r="AE139">
        <v>0.4</v>
      </c>
    </row>
    <row r="140" spans="1:31">
      <c r="A140" s="5">
        <v>138</v>
      </c>
      <c r="B140">
        <v>18</v>
      </c>
      <c r="C140">
        <v>2</v>
      </c>
      <c r="D140">
        <v>10</v>
      </c>
      <c r="E140">
        <v>10</v>
      </c>
      <c r="F140">
        <v>9</v>
      </c>
      <c r="G140">
        <v>1</v>
      </c>
      <c r="H140">
        <v>9</v>
      </c>
      <c r="I140">
        <v>1</v>
      </c>
      <c r="J140">
        <v>0.9</v>
      </c>
      <c r="K140" s="4">
        <v>9.2657299041748</v>
      </c>
      <c r="L140" s="9">
        <v>0.671237945556641</v>
      </c>
      <c r="M140">
        <v>0.846797943115234</v>
      </c>
      <c r="N140">
        <v>11.3050632476807</v>
      </c>
      <c r="O140">
        <v>9</v>
      </c>
      <c r="P140">
        <v>9</v>
      </c>
      <c r="Q140">
        <v>16</v>
      </c>
      <c r="R140" s="15">
        <v>0.5625</v>
      </c>
      <c r="S140" s="15">
        <f t="shared" si="2"/>
        <v>0.9</v>
      </c>
      <c r="T140">
        <v>4.41386222839355</v>
      </c>
      <c r="U140">
        <v>3.87005400657654</v>
      </c>
      <c r="V140">
        <v>4.11690664291382</v>
      </c>
      <c r="W140" s="11">
        <v>0.24685263633728</v>
      </c>
      <c r="X140">
        <v>0.296955585479736</v>
      </c>
      <c r="Y140">
        <v>0.296955585479736</v>
      </c>
      <c r="Z140">
        <v>0.9</v>
      </c>
      <c r="AA140">
        <v>0.7</v>
      </c>
      <c r="AB140">
        <v>0.4375</v>
      </c>
      <c r="AC140">
        <v>0.538461538461539</v>
      </c>
      <c r="AD140">
        <v>0.3</v>
      </c>
      <c r="AE140">
        <v>-0.2</v>
      </c>
    </row>
    <row r="141" spans="1:31">
      <c r="A141" s="5">
        <v>139</v>
      </c>
      <c r="B141">
        <v>18</v>
      </c>
      <c r="C141">
        <v>2</v>
      </c>
      <c r="D141">
        <v>10</v>
      </c>
      <c r="E141">
        <v>10</v>
      </c>
      <c r="F141">
        <v>10</v>
      </c>
      <c r="G141">
        <v>0</v>
      </c>
      <c r="H141">
        <v>8</v>
      </c>
      <c r="I141">
        <v>2</v>
      </c>
      <c r="J141">
        <v>0.9</v>
      </c>
      <c r="K141" s="4">
        <v>6.70574378967285</v>
      </c>
      <c r="L141" s="9">
        <v>1.09640121459961</v>
      </c>
      <c r="M141">
        <v>0.971408843994141</v>
      </c>
      <c r="N141">
        <v>6.38672637939453</v>
      </c>
      <c r="O141">
        <v>8</v>
      </c>
      <c r="P141">
        <v>8</v>
      </c>
      <c r="Q141">
        <v>18</v>
      </c>
      <c r="R141" s="15">
        <v>0.4444</v>
      </c>
      <c r="S141" s="15">
        <f t="shared" si="2"/>
        <v>0.8</v>
      </c>
      <c r="T141">
        <v>3.72480773925781</v>
      </c>
      <c r="U141">
        <v>3.37749862670898</v>
      </c>
      <c r="V141">
        <v>3.34930109977722</v>
      </c>
      <c r="W141" s="11">
        <v>0.0281975269317627</v>
      </c>
      <c r="X141">
        <v>0.375506639480591</v>
      </c>
      <c r="Y141">
        <v>0.375506639480591</v>
      </c>
      <c r="Z141">
        <v>0.8</v>
      </c>
      <c r="AA141">
        <v>1</v>
      </c>
      <c r="AB141">
        <v>0.555555555555556</v>
      </c>
      <c r="AC141">
        <v>0.714285714285714</v>
      </c>
      <c r="AD141">
        <v>0</v>
      </c>
      <c r="AE141">
        <v>0.2</v>
      </c>
    </row>
    <row r="142" spans="1:31">
      <c r="A142" s="5">
        <v>140</v>
      </c>
      <c r="B142">
        <v>17</v>
      </c>
      <c r="C142">
        <v>3</v>
      </c>
      <c r="D142">
        <v>10</v>
      </c>
      <c r="E142">
        <v>10</v>
      </c>
      <c r="F142">
        <v>10</v>
      </c>
      <c r="G142">
        <v>0</v>
      </c>
      <c r="H142">
        <v>7</v>
      </c>
      <c r="I142">
        <v>3</v>
      </c>
      <c r="J142">
        <v>0.85</v>
      </c>
      <c r="K142" s="4">
        <v>5.35234260559082</v>
      </c>
      <c r="L142" s="9">
        <v>1.4019889831543</v>
      </c>
      <c r="M142">
        <v>1.0721549987793</v>
      </c>
      <c r="N142">
        <v>4.54391288757324</v>
      </c>
      <c r="O142">
        <v>4</v>
      </c>
      <c r="P142">
        <v>4</v>
      </c>
      <c r="Q142">
        <v>11</v>
      </c>
      <c r="R142" s="15">
        <v>0.3636</v>
      </c>
      <c r="S142" s="15">
        <f t="shared" si="2"/>
        <v>0.4</v>
      </c>
      <c r="T142">
        <v>2.64756774902344</v>
      </c>
      <c r="U142">
        <v>2.4152467250824</v>
      </c>
      <c r="V142">
        <v>2.34590625762939</v>
      </c>
      <c r="W142" s="11">
        <v>0.0693404674530029</v>
      </c>
      <c r="X142">
        <v>0.301661491394043</v>
      </c>
      <c r="Y142">
        <v>0.301661491394043</v>
      </c>
      <c r="Z142">
        <v>0.4</v>
      </c>
      <c r="AA142">
        <v>0.7</v>
      </c>
      <c r="AB142">
        <v>0.636363636363636</v>
      </c>
      <c r="AC142">
        <v>0.666666666666667</v>
      </c>
      <c r="AD142">
        <v>0.3</v>
      </c>
      <c r="AE142">
        <v>0.3</v>
      </c>
    </row>
    <row r="143" spans="1:31">
      <c r="A143" s="5">
        <v>141</v>
      </c>
      <c r="B143">
        <v>18</v>
      </c>
      <c r="C143">
        <v>2</v>
      </c>
      <c r="D143">
        <v>10</v>
      </c>
      <c r="E143">
        <v>10</v>
      </c>
      <c r="F143">
        <v>10</v>
      </c>
      <c r="G143">
        <v>0</v>
      </c>
      <c r="H143">
        <v>8</v>
      </c>
      <c r="I143">
        <v>2</v>
      </c>
      <c r="J143">
        <v>0.9</v>
      </c>
      <c r="K143" s="4">
        <v>7.49026870727539</v>
      </c>
      <c r="L143" s="9">
        <v>1.63237380981445</v>
      </c>
      <c r="M143">
        <v>1.35805892944336</v>
      </c>
      <c r="N143">
        <v>5.95078086853027</v>
      </c>
      <c r="O143">
        <v>7</v>
      </c>
      <c r="P143">
        <v>7</v>
      </c>
      <c r="Q143">
        <v>17</v>
      </c>
      <c r="R143" s="15">
        <v>0.4118</v>
      </c>
      <c r="S143" s="15">
        <f t="shared" si="2"/>
        <v>0.7</v>
      </c>
      <c r="T143">
        <v>3.87831687927246</v>
      </c>
      <c r="U143">
        <v>3.56178855895996</v>
      </c>
      <c r="V143">
        <v>3.43032383918762</v>
      </c>
      <c r="W143" s="11">
        <v>0.131464719772339</v>
      </c>
      <c r="X143">
        <v>0.447993040084839</v>
      </c>
      <c r="Y143">
        <v>0.447993040084839</v>
      </c>
      <c r="Z143">
        <v>0.7</v>
      </c>
      <c r="AA143">
        <v>1</v>
      </c>
      <c r="AB143">
        <v>0.588235294117647</v>
      </c>
      <c r="AC143">
        <v>0.740740740740741</v>
      </c>
      <c r="AD143">
        <v>0</v>
      </c>
      <c r="AE143">
        <v>0.3</v>
      </c>
    </row>
    <row r="144" spans="1:31">
      <c r="A144" s="5">
        <v>142</v>
      </c>
      <c r="B144">
        <v>20</v>
      </c>
      <c r="C144">
        <v>0</v>
      </c>
      <c r="D144">
        <v>10</v>
      </c>
      <c r="E144">
        <v>10</v>
      </c>
      <c r="F144">
        <v>10</v>
      </c>
      <c r="G144">
        <v>0</v>
      </c>
      <c r="H144">
        <v>10</v>
      </c>
      <c r="I144">
        <v>0</v>
      </c>
      <c r="J144">
        <v>1</v>
      </c>
      <c r="K144" s="4">
        <v>9999</v>
      </c>
      <c r="L144" s="9">
        <v>1.2095832824707</v>
      </c>
      <c r="M144">
        <v>9999</v>
      </c>
      <c r="N144">
        <v>9999</v>
      </c>
      <c r="O144">
        <v>8</v>
      </c>
      <c r="P144">
        <v>8</v>
      </c>
      <c r="Q144">
        <v>18</v>
      </c>
      <c r="R144" s="15">
        <v>0.4444</v>
      </c>
      <c r="S144" s="15">
        <f t="shared" si="2"/>
        <v>0.8</v>
      </c>
      <c r="T144">
        <v>4.09828186035156</v>
      </c>
      <c r="U144">
        <v>3.84790658950806</v>
      </c>
      <c r="V144">
        <v>3.66571497917175</v>
      </c>
      <c r="W144" s="11">
        <v>0.182191610336304</v>
      </c>
      <c r="X144">
        <v>0.43256688117981</v>
      </c>
      <c r="Y144">
        <v>0.43256688117981</v>
      </c>
      <c r="Z144">
        <v>0.8</v>
      </c>
      <c r="AA144">
        <v>1</v>
      </c>
      <c r="AB144">
        <v>0.555555555555556</v>
      </c>
      <c r="AC144">
        <v>0.714285714285714</v>
      </c>
      <c r="AD144">
        <v>0</v>
      </c>
      <c r="AE144">
        <v>0.2</v>
      </c>
    </row>
    <row r="145" spans="1:31">
      <c r="A145" s="5">
        <v>143</v>
      </c>
      <c r="B145">
        <v>17</v>
      </c>
      <c r="C145">
        <v>3</v>
      </c>
      <c r="D145">
        <v>10</v>
      </c>
      <c r="E145">
        <v>10</v>
      </c>
      <c r="F145">
        <v>10</v>
      </c>
      <c r="G145">
        <v>0</v>
      </c>
      <c r="H145">
        <v>7</v>
      </c>
      <c r="I145">
        <v>3</v>
      </c>
      <c r="J145">
        <v>0.85</v>
      </c>
      <c r="K145" s="4">
        <v>6.63574981689453</v>
      </c>
      <c r="L145" s="9">
        <v>0.751396179199219</v>
      </c>
      <c r="M145">
        <v>0.431392669677734</v>
      </c>
      <c r="N145">
        <v>7.33952903747559</v>
      </c>
      <c r="O145">
        <v>7</v>
      </c>
      <c r="P145">
        <v>7</v>
      </c>
      <c r="Q145">
        <v>16</v>
      </c>
      <c r="R145" s="15">
        <v>0.4375</v>
      </c>
      <c r="S145" s="15">
        <f t="shared" si="2"/>
        <v>0.7</v>
      </c>
      <c r="T145">
        <v>4.32418441772461</v>
      </c>
      <c r="U145">
        <v>3.79943251609802</v>
      </c>
      <c r="V145">
        <v>3.84680485725403</v>
      </c>
      <c r="W145" s="11">
        <v>0.0473723411560059</v>
      </c>
      <c r="X145">
        <v>0.477379560470581</v>
      </c>
      <c r="Y145">
        <v>0.477379560470581</v>
      </c>
      <c r="Z145">
        <v>0.7</v>
      </c>
      <c r="AA145">
        <v>0.9</v>
      </c>
      <c r="AB145">
        <v>0.5625</v>
      </c>
      <c r="AC145">
        <v>0.692307692307692</v>
      </c>
      <c r="AD145">
        <v>0.1</v>
      </c>
      <c r="AE145">
        <v>0.2</v>
      </c>
    </row>
    <row r="146" spans="1:31">
      <c r="A146" s="5">
        <v>144</v>
      </c>
      <c r="B146">
        <v>18</v>
      </c>
      <c r="C146">
        <v>2</v>
      </c>
      <c r="D146">
        <v>10</v>
      </c>
      <c r="E146">
        <v>10</v>
      </c>
      <c r="F146">
        <v>10</v>
      </c>
      <c r="G146">
        <v>0</v>
      </c>
      <c r="H146">
        <v>8</v>
      </c>
      <c r="I146">
        <v>2</v>
      </c>
      <c r="J146">
        <v>0.9</v>
      </c>
      <c r="K146" s="4">
        <v>6.13531303405762</v>
      </c>
      <c r="L146" s="9">
        <v>1.02372741699219</v>
      </c>
      <c r="M146">
        <v>0.877628326416016</v>
      </c>
      <c r="N146">
        <v>5.65897369384766</v>
      </c>
      <c r="O146">
        <v>6</v>
      </c>
      <c r="P146">
        <v>6</v>
      </c>
      <c r="Q146">
        <v>14</v>
      </c>
      <c r="R146" s="15">
        <v>0.4286</v>
      </c>
      <c r="S146" s="15">
        <f t="shared" si="2"/>
        <v>0.6</v>
      </c>
      <c r="T146">
        <v>3.27820587158203</v>
      </c>
      <c r="U146">
        <v>2.98341941833496</v>
      </c>
      <c r="V146">
        <v>2.93915295600891</v>
      </c>
      <c r="W146" s="11">
        <v>0.0442664623260498</v>
      </c>
      <c r="X146">
        <v>0.33905291557312</v>
      </c>
      <c r="Y146">
        <v>0.33905291557312</v>
      </c>
      <c r="Z146">
        <v>0.6</v>
      </c>
      <c r="AA146">
        <v>0.8</v>
      </c>
      <c r="AB146">
        <v>0.571428571428571</v>
      </c>
      <c r="AC146">
        <v>0.666666666666667</v>
      </c>
      <c r="AD146">
        <v>0.2</v>
      </c>
      <c r="AE146">
        <v>0.2</v>
      </c>
    </row>
    <row r="147" spans="1:31">
      <c r="A147" s="5">
        <v>145</v>
      </c>
      <c r="B147">
        <v>18</v>
      </c>
      <c r="C147">
        <v>2</v>
      </c>
      <c r="D147">
        <v>10</v>
      </c>
      <c r="E147">
        <v>10</v>
      </c>
      <c r="F147">
        <v>9</v>
      </c>
      <c r="G147">
        <v>1</v>
      </c>
      <c r="H147">
        <v>9</v>
      </c>
      <c r="I147">
        <v>1</v>
      </c>
      <c r="J147">
        <v>0.9</v>
      </c>
      <c r="K147" s="4">
        <v>10.6385040283203</v>
      </c>
      <c r="L147" s="9">
        <v>1.46340179443359</v>
      </c>
      <c r="M147">
        <v>1.31208801269531</v>
      </c>
      <c r="N147">
        <v>8.68145370483398</v>
      </c>
      <c r="O147">
        <v>5</v>
      </c>
      <c r="P147">
        <v>5</v>
      </c>
      <c r="Q147">
        <v>13</v>
      </c>
      <c r="R147" s="15">
        <v>0.3846</v>
      </c>
      <c r="S147" s="15">
        <f t="shared" si="2"/>
        <v>0.5</v>
      </c>
      <c r="T147">
        <v>3.67697906494141</v>
      </c>
      <c r="U147">
        <v>3.40024971961975</v>
      </c>
      <c r="V147">
        <v>3.30141448974609</v>
      </c>
      <c r="W147" s="11">
        <v>0.0988352298736572</v>
      </c>
      <c r="X147">
        <v>0.375564575195312</v>
      </c>
      <c r="Y147">
        <v>0.375564575195312</v>
      </c>
      <c r="Z147">
        <v>0.5</v>
      </c>
      <c r="AA147">
        <v>0.8</v>
      </c>
      <c r="AB147">
        <v>0.615384615384615</v>
      </c>
      <c r="AC147">
        <v>0.695652173913043</v>
      </c>
      <c r="AD147">
        <v>0.2</v>
      </c>
      <c r="AE147">
        <v>0.3</v>
      </c>
    </row>
    <row r="148" spans="1:31">
      <c r="A148" s="5">
        <v>146</v>
      </c>
      <c r="B148">
        <v>19</v>
      </c>
      <c r="C148">
        <v>1</v>
      </c>
      <c r="D148">
        <v>10</v>
      </c>
      <c r="E148">
        <v>10</v>
      </c>
      <c r="F148">
        <v>10</v>
      </c>
      <c r="G148">
        <v>0</v>
      </c>
      <c r="H148">
        <v>9</v>
      </c>
      <c r="I148">
        <v>1</v>
      </c>
      <c r="J148">
        <v>0.95</v>
      </c>
      <c r="K148" s="4">
        <v>10.7425346374512</v>
      </c>
      <c r="L148" s="9">
        <v>2.09077262878418</v>
      </c>
      <c r="M148">
        <v>1.9764289855957</v>
      </c>
      <c r="N148">
        <v>8.46964073181152</v>
      </c>
      <c r="O148">
        <v>6</v>
      </c>
      <c r="P148">
        <v>6</v>
      </c>
      <c r="Q148">
        <v>16</v>
      </c>
      <c r="R148" s="15">
        <v>0.375</v>
      </c>
      <c r="S148" s="15">
        <f t="shared" si="2"/>
        <v>0.6</v>
      </c>
      <c r="T148">
        <v>3.64711952209473</v>
      </c>
      <c r="U148">
        <v>3.4253454208374</v>
      </c>
      <c r="V148">
        <v>3.20420408248901</v>
      </c>
      <c r="W148" s="11">
        <v>0.221141338348389</v>
      </c>
      <c r="X148">
        <v>0.442915439605713</v>
      </c>
      <c r="Y148">
        <v>0.442915439605713</v>
      </c>
      <c r="Z148">
        <v>0.6</v>
      </c>
      <c r="AA148">
        <v>1</v>
      </c>
      <c r="AB148">
        <v>0.625</v>
      </c>
      <c r="AC148">
        <v>0.769230769230769</v>
      </c>
      <c r="AD148">
        <v>0</v>
      </c>
      <c r="AE148">
        <v>0.4</v>
      </c>
    </row>
    <row r="149" spans="1:31">
      <c r="A149" s="5">
        <v>147</v>
      </c>
      <c r="B149">
        <v>18</v>
      </c>
      <c r="C149">
        <v>2</v>
      </c>
      <c r="D149">
        <v>10</v>
      </c>
      <c r="E149">
        <v>10</v>
      </c>
      <c r="F149">
        <v>10</v>
      </c>
      <c r="G149">
        <v>0</v>
      </c>
      <c r="H149">
        <v>8</v>
      </c>
      <c r="I149">
        <v>2</v>
      </c>
      <c r="J149">
        <v>0.9</v>
      </c>
      <c r="K149" s="4">
        <v>6.612060546875</v>
      </c>
      <c r="L149" s="9">
        <v>1.60484886169434</v>
      </c>
      <c r="M149">
        <v>1.57463836669922</v>
      </c>
      <c r="N149">
        <v>6.10797309875488</v>
      </c>
      <c r="O149">
        <v>8</v>
      </c>
      <c r="P149">
        <v>8</v>
      </c>
      <c r="Q149">
        <v>17</v>
      </c>
      <c r="R149" s="15">
        <v>0.4706</v>
      </c>
      <c r="S149" s="15">
        <f t="shared" si="2"/>
        <v>0.8</v>
      </c>
      <c r="T149">
        <v>3.09134292602539</v>
      </c>
      <c r="U149">
        <v>2.82251119613647</v>
      </c>
      <c r="V149">
        <v>2.7755024433136</v>
      </c>
      <c r="W149" s="11">
        <v>0.047008752822876</v>
      </c>
      <c r="X149">
        <v>0.315840482711792</v>
      </c>
      <c r="Y149">
        <v>0.315840482711792</v>
      </c>
      <c r="Z149">
        <v>0.8</v>
      </c>
      <c r="AA149">
        <v>0.9</v>
      </c>
      <c r="AB149">
        <v>0.529411764705882</v>
      </c>
      <c r="AC149">
        <v>0.666666666666667</v>
      </c>
      <c r="AD149">
        <v>0.1</v>
      </c>
      <c r="AE149">
        <v>0.1</v>
      </c>
    </row>
    <row r="150" spans="1:31">
      <c r="A150" s="5">
        <v>148</v>
      </c>
      <c r="B150">
        <v>16</v>
      </c>
      <c r="C150">
        <v>4</v>
      </c>
      <c r="D150">
        <v>10</v>
      </c>
      <c r="E150">
        <v>10</v>
      </c>
      <c r="F150">
        <v>10</v>
      </c>
      <c r="G150">
        <v>0</v>
      </c>
      <c r="H150">
        <v>6</v>
      </c>
      <c r="I150">
        <v>4</v>
      </c>
      <c r="J150">
        <v>0.8</v>
      </c>
      <c r="K150" s="4">
        <v>5.98124694824219</v>
      </c>
      <c r="L150" s="9">
        <v>1.4102840423584</v>
      </c>
      <c r="M150">
        <v>0.666097640991211</v>
      </c>
      <c r="N150">
        <v>5.7578067779541</v>
      </c>
      <c r="O150">
        <v>5</v>
      </c>
      <c r="P150">
        <v>5</v>
      </c>
      <c r="Q150">
        <v>14</v>
      </c>
      <c r="R150" s="15">
        <v>0.3571</v>
      </c>
      <c r="S150" s="15">
        <f t="shared" si="2"/>
        <v>0.5</v>
      </c>
      <c r="T150">
        <v>3.24358749389648</v>
      </c>
      <c r="U150">
        <v>2.86260199546814</v>
      </c>
      <c r="V150">
        <v>2.83324432373047</v>
      </c>
      <c r="W150" s="11">
        <v>0.0293576717376709</v>
      </c>
      <c r="X150">
        <v>0.410343170166016</v>
      </c>
      <c r="Y150">
        <v>0.410343170166016</v>
      </c>
      <c r="Z150">
        <v>0.5</v>
      </c>
      <c r="AA150">
        <v>0.9</v>
      </c>
      <c r="AB150">
        <v>0.642857142857143</v>
      </c>
      <c r="AC150">
        <v>0.75</v>
      </c>
      <c r="AD150">
        <v>0.1</v>
      </c>
      <c r="AE150">
        <v>0.4</v>
      </c>
    </row>
    <row r="151" spans="1:31">
      <c r="A151" s="5">
        <v>149</v>
      </c>
      <c r="B151">
        <v>16</v>
      </c>
      <c r="C151">
        <v>4</v>
      </c>
      <c r="D151">
        <v>10</v>
      </c>
      <c r="E151">
        <v>10</v>
      </c>
      <c r="F151">
        <v>10</v>
      </c>
      <c r="G151">
        <v>0</v>
      </c>
      <c r="H151">
        <v>6</v>
      </c>
      <c r="I151">
        <v>4</v>
      </c>
      <c r="J151">
        <v>0.8</v>
      </c>
      <c r="K151" s="4">
        <v>5.94592666625977</v>
      </c>
      <c r="L151" s="9">
        <v>1.93689155578613</v>
      </c>
      <c r="M151">
        <v>1.07749176025391</v>
      </c>
      <c r="N151">
        <v>4.53323554992676</v>
      </c>
      <c r="O151">
        <v>4</v>
      </c>
      <c r="P151">
        <v>4</v>
      </c>
      <c r="Q151">
        <v>14</v>
      </c>
      <c r="R151" s="15">
        <v>0.2857</v>
      </c>
      <c r="S151" s="15">
        <f t="shared" si="2"/>
        <v>0.4</v>
      </c>
      <c r="T151">
        <v>3.04324340820312</v>
      </c>
      <c r="U151">
        <v>2.76242613792419</v>
      </c>
      <c r="V151">
        <v>2.6508104801178</v>
      </c>
      <c r="W151" s="11">
        <v>0.111615657806396</v>
      </c>
      <c r="X151">
        <v>0.392432928085327</v>
      </c>
      <c r="Y151">
        <v>0.392432928085327</v>
      </c>
      <c r="Z151">
        <v>0.4</v>
      </c>
      <c r="AA151">
        <v>1</v>
      </c>
      <c r="AB151">
        <v>0.714285714285714</v>
      </c>
      <c r="AC151">
        <v>0.833333333333333</v>
      </c>
      <c r="AD151">
        <v>0</v>
      </c>
      <c r="AE151">
        <v>0.6</v>
      </c>
    </row>
    <row r="152" spans="1:31">
      <c r="A152" s="5">
        <v>150</v>
      </c>
      <c r="B152">
        <v>18</v>
      </c>
      <c r="C152">
        <v>2</v>
      </c>
      <c r="D152">
        <v>10</v>
      </c>
      <c r="E152">
        <v>10</v>
      </c>
      <c r="F152">
        <v>10</v>
      </c>
      <c r="G152">
        <v>0</v>
      </c>
      <c r="H152">
        <v>8</v>
      </c>
      <c r="I152">
        <v>2</v>
      </c>
      <c r="J152">
        <v>0.9</v>
      </c>
      <c r="K152" s="4">
        <v>8.64455223083496</v>
      </c>
      <c r="L152" s="9">
        <v>0.843032836914062</v>
      </c>
      <c r="M152">
        <v>0.484500885009766</v>
      </c>
      <c r="N152">
        <v>7.95925903320312</v>
      </c>
      <c r="O152">
        <v>6</v>
      </c>
      <c r="P152">
        <v>6</v>
      </c>
      <c r="Q152">
        <v>14</v>
      </c>
      <c r="R152" s="15">
        <v>0.4286</v>
      </c>
      <c r="S152" s="15">
        <f t="shared" si="2"/>
        <v>0.6</v>
      </c>
      <c r="T152">
        <v>4.02767944335937</v>
      </c>
      <c r="U152">
        <v>3.64489150047302</v>
      </c>
      <c r="V152">
        <v>3.57866430282593</v>
      </c>
      <c r="W152" s="11">
        <v>0.0662271976470947</v>
      </c>
      <c r="X152">
        <v>0.449015140533447</v>
      </c>
      <c r="Y152">
        <v>0.449015140533447</v>
      </c>
      <c r="Z152">
        <v>0.6</v>
      </c>
      <c r="AA152">
        <v>0.8</v>
      </c>
      <c r="AB152">
        <v>0.571428571428571</v>
      </c>
      <c r="AC152">
        <v>0.666666666666667</v>
      </c>
      <c r="AD152">
        <v>0.2</v>
      </c>
      <c r="AE152">
        <v>0.2</v>
      </c>
    </row>
    <row r="153" spans="1:31">
      <c r="A153" s="5">
        <v>151</v>
      </c>
      <c r="B153">
        <v>16</v>
      </c>
      <c r="C153">
        <v>4</v>
      </c>
      <c r="D153">
        <v>10</v>
      </c>
      <c r="E153">
        <v>10</v>
      </c>
      <c r="F153">
        <v>9</v>
      </c>
      <c r="G153">
        <v>1</v>
      </c>
      <c r="H153">
        <v>7</v>
      </c>
      <c r="I153">
        <v>3</v>
      </c>
      <c r="J153">
        <v>0.8</v>
      </c>
      <c r="K153" s="4">
        <v>5.54482460021973</v>
      </c>
      <c r="L153" s="9">
        <v>0.84759521484375</v>
      </c>
      <c r="M153">
        <v>0.644454956054687</v>
      </c>
      <c r="N153">
        <v>6.03318786621094</v>
      </c>
      <c r="O153">
        <v>6</v>
      </c>
      <c r="P153">
        <v>6</v>
      </c>
      <c r="Q153">
        <v>12</v>
      </c>
      <c r="R153" s="15">
        <v>0.5</v>
      </c>
      <c r="S153" s="15">
        <f t="shared" si="2"/>
        <v>0.6</v>
      </c>
      <c r="T153">
        <v>3.16457176208496</v>
      </c>
      <c r="U153">
        <v>2.7979371547699</v>
      </c>
      <c r="V153">
        <v>2.8634352684021</v>
      </c>
      <c r="W153" s="11">
        <v>0.0654981136322021</v>
      </c>
      <c r="X153">
        <v>0.301136493682861</v>
      </c>
      <c r="Y153">
        <v>0.301136493682861</v>
      </c>
      <c r="Z153">
        <v>0.6</v>
      </c>
      <c r="AA153">
        <v>0.6</v>
      </c>
      <c r="AB153">
        <v>0.5</v>
      </c>
      <c r="AC153">
        <v>0.545454545454545</v>
      </c>
      <c r="AD153">
        <v>0.4</v>
      </c>
      <c r="AE153">
        <v>0</v>
      </c>
    </row>
    <row r="154" spans="1:31">
      <c r="A154" s="5">
        <v>152</v>
      </c>
      <c r="B154">
        <v>16</v>
      </c>
      <c r="C154">
        <v>4</v>
      </c>
      <c r="D154">
        <v>10</v>
      </c>
      <c r="E154">
        <v>10</v>
      </c>
      <c r="F154">
        <v>10</v>
      </c>
      <c r="G154">
        <v>0</v>
      </c>
      <c r="H154">
        <v>6</v>
      </c>
      <c r="I154">
        <v>4</v>
      </c>
      <c r="J154">
        <v>0.8</v>
      </c>
      <c r="K154" s="4">
        <v>4.94554901123047</v>
      </c>
      <c r="L154" s="9">
        <v>1.0341854095459</v>
      </c>
      <c r="M154">
        <v>0.984106063842773</v>
      </c>
      <c r="N154">
        <v>6.39373588562012</v>
      </c>
      <c r="O154">
        <v>6</v>
      </c>
      <c r="P154">
        <v>6</v>
      </c>
      <c r="Q154">
        <v>14</v>
      </c>
      <c r="R154" s="15">
        <v>0.4286</v>
      </c>
      <c r="S154" s="15">
        <f t="shared" si="2"/>
        <v>0.6</v>
      </c>
      <c r="T154">
        <v>3.15190505981445</v>
      </c>
      <c r="U154">
        <v>2.76458716392517</v>
      </c>
      <c r="V154">
        <v>2.83633708953857</v>
      </c>
      <c r="W154" s="11">
        <v>0.0717499256134033</v>
      </c>
      <c r="X154">
        <v>0.315567970275879</v>
      </c>
      <c r="Y154">
        <v>0.315567970275879</v>
      </c>
      <c r="Z154">
        <v>0.6</v>
      </c>
      <c r="AA154">
        <v>0.8</v>
      </c>
      <c r="AB154">
        <v>0.571428571428571</v>
      </c>
      <c r="AC154">
        <v>0.666666666666667</v>
      </c>
      <c r="AD154">
        <v>0.2</v>
      </c>
      <c r="AE154">
        <v>0.2</v>
      </c>
    </row>
    <row r="155" spans="1:31">
      <c r="A155" s="5">
        <v>153</v>
      </c>
      <c r="B155">
        <v>20</v>
      </c>
      <c r="C155">
        <v>0</v>
      </c>
      <c r="D155">
        <v>10</v>
      </c>
      <c r="E155">
        <v>10</v>
      </c>
      <c r="F155">
        <v>10</v>
      </c>
      <c r="G155">
        <v>0</v>
      </c>
      <c r="H155">
        <v>10</v>
      </c>
      <c r="I155">
        <v>0</v>
      </c>
      <c r="J155">
        <v>1</v>
      </c>
      <c r="K155" s="4">
        <v>9999</v>
      </c>
      <c r="L155" s="9">
        <v>2.47640419006348</v>
      </c>
      <c r="M155">
        <v>9999</v>
      </c>
      <c r="N155">
        <v>9999</v>
      </c>
      <c r="O155">
        <v>9</v>
      </c>
      <c r="P155">
        <v>9</v>
      </c>
      <c r="Q155">
        <v>19</v>
      </c>
      <c r="R155" s="15">
        <v>0.4737</v>
      </c>
      <c r="S155" s="15">
        <f t="shared" si="2"/>
        <v>0.9</v>
      </c>
      <c r="T155">
        <v>4.06075286865234</v>
      </c>
      <c r="U155">
        <v>3.81338047981262</v>
      </c>
      <c r="V155">
        <v>3.63348007202148</v>
      </c>
      <c r="W155" s="11">
        <v>0.179900407791138</v>
      </c>
      <c r="X155">
        <v>0.427272796630859</v>
      </c>
      <c r="Y155">
        <v>0.427272796630859</v>
      </c>
      <c r="Z155">
        <v>0.9</v>
      </c>
      <c r="AA155">
        <v>1</v>
      </c>
      <c r="AB155">
        <v>0.526315789473684</v>
      </c>
      <c r="AC155">
        <v>0.689655172413793</v>
      </c>
      <c r="AD155">
        <v>0</v>
      </c>
      <c r="AE155">
        <v>0.1</v>
      </c>
    </row>
    <row r="156" spans="1:31">
      <c r="A156" s="5">
        <v>154</v>
      </c>
      <c r="B156">
        <v>17</v>
      </c>
      <c r="C156">
        <v>3</v>
      </c>
      <c r="D156">
        <v>10</v>
      </c>
      <c r="E156">
        <v>10</v>
      </c>
      <c r="F156">
        <v>10</v>
      </c>
      <c r="G156">
        <v>0</v>
      </c>
      <c r="H156">
        <v>7</v>
      </c>
      <c r="I156">
        <v>3</v>
      </c>
      <c r="J156">
        <v>0.85</v>
      </c>
      <c r="K156" s="4">
        <v>5.87332725524902</v>
      </c>
      <c r="L156" s="9">
        <v>1.37561798095703</v>
      </c>
      <c r="M156">
        <v>0.910228729248047</v>
      </c>
      <c r="N156">
        <v>4.87399864196777</v>
      </c>
      <c r="O156">
        <v>4</v>
      </c>
      <c r="P156">
        <v>4</v>
      </c>
      <c r="Q156">
        <v>12</v>
      </c>
      <c r="R156" s="15">
        <v>0.3333</v>
      </c>
      <c r="S156" s="15">
        <f t="shared" si="2"/>
        <v>0.4</v>
      </c>
      <c r="T156">
        <v>3.29062271118164</v>
      </c>
      <c r="U156">
        <v>3.00068616867065</v>
      </c>
      <c r="V156">
        <v>2.92394018173218</v>
      </c>
      <c r="W156" s="11">
        <v>0.0767459869384766</v>
      </c>
      <c r="X156">
        <v>0.366682529449463</v>
      </c>
      <c r="Y156">
        <v>0.366682529449463</v>
      </c>
      <c r="Z156">
        <v>0.4</v>
      </c>
      <c r="AA156">
        <v>0.8</v>
      </c>
      <c r="AB156">
        <v>0.666666666666667</v>
      </c>
      <c r="AC156">
        <v>0.727272727272727</v>
      </c>
      <c r="AD156">
        <v>0.2</v>
      </c>
      <c r="AE156">
        <v>0.4</v>
      </c>
    </row>
    <row r="157" spans="1:31">
      <c r="A157" s="5">
        <v>155</v>
      </c>
      <c r="B157">
        <v>18</v>
      </c>
      <c r="C157">
        <v>2</v>
      </c>
      <c r="D157">
        <v>10</v>
      </c>
      <c r="E157">
        <v>10</v>
      </c>
      <c r="F157">
        <v>10</v>
      </c>
      <c r="G157">
        <v>0</v>
      </c>
      <c r="H157">
        <v>8</v>
      </c>
      <c r="I157">
        <v>2</v>
      </c>
      <c r="J157">
        <v>0.9</v>
      </c>
      <c r="K157" s="4">
        <v>6.76684951782227</v>
      </c>
      <c r="L157" s="9">
        <v>0.678230285644531</v>
      </c>
      <c r="M157">
        <v>0.774417877197266</v>
      </c>
      <c r="N157">
        <v>8.09170532226562</v>
      </c>
      <c r="O157">
        <v>8</v>
      </c>
      <c r="P157">
        <v>8</v>
      </c>
      <c r="Q157">
        <v>17</v>
      </c>
      <c r="R157" s="15">
        <v>0.4706</v>
      </c>
      <c r="S157" s="15">
        <f t="shared" si="2"/>
        <v>0.8</v>
      </c>
      <c r="T157">
        <v>3.89630317687988</v>
      </c>
      <c r="U157">
        <v>3.45246338844299</v>
      </c>
      <c r="V157">
        <v>3.55084538459778</v>
      </c>
      <c r="W157" s="11">
        <v>0.0983819961547852</v>
      </c>
      <c r="X157">
        <v>0.345457792282104</v>
      </c>
      <c r="Y157">
        <v>0.345457792282104</v>
      </c>
      <c r="Z157">
        <v>0.8</v>
      </c>
      <c r="AA157">
        <v>0.9</v>
      </c>
      <c r="AB157">
        <v>0.529411764705882</v>
      </c>
      <c r="AC157">
        <v>0.666666666666667</v>
      </c>
      <c r="AD157">
        <v>0.1</v>
      </c>
      <c r="AE157">
        <v>0.1</v>
      </c>
    </row>
    <row r="158" spans="1:31">
      <c r="A158" s="5">
        <v>156</v>
      </c>
      <c r="B158">
        <v>20</v>
      </c>
      <c r="C158">
        <v>0</v>
      </c>
      <c r="D158">
        <v>10</v>
      </c>
      <c r="E158">
        <v>10</v>
      </c>
      <c r="F158">
        <v>10</v>
      </c>
      <c r="G158">
        <v>0</v>
      </c>
      <c r="H158">
        <v>10</v>
      </c>
      <c r="I158">
        <v>0</v>
      </c>
      <c r="J158">
        <v>1</v>
      </c>
      <c r="K158" s="4">
        <v>9999</v>
      </c>
      <c r="L158" s="9">
        <v>1.41717147827148</v>
      </c>
      <c r="M158">
        <v>9999</v>
      </c>
      <c r="N158">
        <v>9999</v>
      </c>
      <c r="O158">
        <v>9</v>
      </c>
      <c r="P158">
        <v>9</v>
      </c>
      <c r="Q158">
        <v>19</v>
      </c>
      <c r="R158" s="15">
        <v>0.4737</v>
      </c>
      <c r="S158" s="15">
        <f t="shared" si="2"/>
        <v>0.9</v>
      </c>
      <c r="T158">
        <v>4.48095321655273</v>
      </c>
      <c r="U158">
        <v>4.20376634597778</v>
      </c>
      <c r="V158">
        <v>3.99703979492187</v>
      </c>
      <c r="W158" s="11">
        <v>0.206726551055908</v>
      </c>
      <c r="X158">
        <v>0.483913421630859</v>
      </c>
      <c r="Y158">
        <v>0.483913421630859</v>
      </c>
      <c r="Z158">
        <v>0.9</v>
      </c>
      <c r="AA158">
        <v>1</v>
      </c>
      <c r="AB158">
        <v>0.526315789473684</v>
      </c>
      <c r="AC158">
        <v>0.689655172413793</v>
      </c>
      <c r="AD158">
        <v>0</v>
      </c>
      <c r="AE158">
        <v>0.1</v>
      </c>
    </row>
    <row r="159" spans="1:31">
      <c r="A159" s="5">
        <v>157</v>
      </c>
      <c r="B159">
        <v>19</v>
      </c>
      <c r="C159">
        <v>1</v>
      </c>
      <c r="D159">
        <v>10</v>
      </c>
      <c r="E159">
        <v>10</v>
      </c>
      <c r="F159">
        <v>10</v>
      </c>
      <c r="G159">
        <v>0</v>
      </c>
      <c r="H159">
        <v>9</v>
      </c>
      <c r="I159">
        <v>1</v>
      </c>
      <c r="J159">
        <v>0.95</v>
      </c>
      <c r="K159" s="4">
        <v>10.969633102417</v>
      </c>
      <c r="L159" s="9">
        <v>1.58363723754883</v>
      </c>
      <c r="M159">
        <v>1.39098739624023</v>
      </c>
      <c r="N159">
        <v>8.50238418579102</v>
      </c>
      <c r="O159">
        <v>5</v>
      </c>
      <c r="P159">
        <v>5</v>
      </c>
      <c r="Q159">
        <v>15</v>
      </c>
      <c r="R159" s="15">
        <v>0.3333</v>
      </c>
      <c r="S159" s="15">
        <f t="shared" si="2"/>
        <v>0.5</v>
      </c>
      <c r="T159">
        <v>3.91167259216309</v>
      </c>
      <c r="U159">
        <v>3.66799592971802</v>
      </c>
      <c r="V159">
        <v>3.45865440368652</v>
      </c>
      <c r="W159" s="11">
        <v>0.209341526031494</v>
      </c>
      <c r="X159">
        <v>0.453018188476562</v>
      </c>
      <c r="Y159">
        <v>0.453018188476562</v>
      </c>
      <c r="Z159">
        <v>0.5</v>
      </c>
      <c r="AA159">
        <v>1</v>
      </c>
      <c r="AB159">
        <v>0.666666666666667</v>
      </c>
      <c r="AC159">
        <v>0.8</v>
      </c>
      <c r="AD159">
        <v>0</v>
      </c>
      <c r="AE159">
        <v>0.5</v>
      </c>
    </row>
    <row r="160" spans="1:31">
      <c r="A160" s="5">
        <v>158</v>
      </c>
      <c r="B160">
        <v>16</v>
      </c>
      <c r="C160">
        <v>4</v>
      </c>
      <c r="D160">
        <v>10</v>
      </c>
      <c r="E160">
        <v>10</v>
      </c>
      <c r="F160">
        <v>10</v>
      </c>
      <c r="G160">
        <v>0</v>
      </c>
      <c r="H160">
        <v>6</v>
      </c>
      <c r="I160">
        <v>4</v>
      </c>
      <c r="J160">
        <v>0.8</v>
      </c>
      <c r="K160" s="4">
        <v>5.750732421875</v>
      </c>
      <c r="L160" s="9">
        <v>1.10960388183594</v>
      </c>
      <c r="M160">
        <v>0.617820739746094</v>
      </c>
      <c r="N160">
        <v>6.5057544708252</v>
      </c>
      <c r="O160">
        <v>6</v>
      </c>
      <c r="P160">
        <v>6</v>
      </c>
      <c r="Q160">
        <v>15</v>
      </c>
      <c r="R160" s="15">
        <v>0.4</v>
      </c>
      <c r="S160" s="15">
        <f t="shared" si="2"/>
        <v>0.6</v>
      </c>
      <c r="T160">
        <v>3.27541542053223</v>
      </c>
      <c r="U160">
        <v>2.84819293022156</v>
      </c>
      <c r="V160">
        <v>2.8911280632019</v>
      </c>
      <c r="W160" s="11">
        <v>0.0429351329803467</v>
      </c>
      <c r="X160">
        <v>0.384287357330322</v>
      </c>
      <c r="Y160">
        <v>0.384287357330322</v>
      </c>
      <c r="Z160">
        <v>0.6</v>
      </c>
      <c r="AA160">
        <v>0.9</v>
      </c>
      <c r="AB160">
        <v>0.6</v>
      </c>
      <c r="AC160">
        <v>0.72</v>
      </c>
      <c r="AD160">
        <v>0.1</v>
      </c>
      <c r="AE160">
        <v>0.3</v>
      </c>
    </row>
    <row r="161" spans="1:31">
      <c r="A161" s="5">
        <v>159</v>
      </c>
      <c r="B161">
        <v>18</v>
      </c>
      <c r="C161">
        <v>2</v>
      </c>
      <c r="D161">
        <v>10</v>
      </c>
      <c r="E161">
        <v>10</v>
      </c>
      <c r="F161">
        <v>10</v>
      </c>
      <c r="G161">
        <v>0</v>
      </c>
      <c r="H161">
        <v>8</v>
      </c>
      <c r="I161">
        <v>2</v>
      </c>
      <c r="J161">
        <v>0.9</v>
      </c>
      <c r="K161" s="4">
        <v>7.262939453125</v>
      </c>
      <c r="L161" s="9">
        <v>1.04187202453613</v>
      </c>
      <c r="M161">
        <v>0.635723114013672</v>
      </c>
      <c r="N161">
        <v>5.74558639526367</v>
      </c>
      <c r="O161">
        <v>5</v>
      </c>
      <c r="P161">
        <v>5</v>
      </c>
      <c r="Q161">
        <v>13</v>
      </c>
      <c r="R161" s="15">
        <v>0.3846</v>
      </c>
      <c r="S161" s="15">
        <f t="shared" si="2"/>
        <v>0.5</v>
      </c>
      <c r="T161">
        <v>4.01668739318848</v>
      </c>
      <c r="U161">
        <v>3.67924833297729</v>
      </c>
      <c r="V161">
        <v>3.55739736557007</v>
      </c>
      <c r="W161" s="11">
        <v>0.121850967407227</v>
      </c>
      <c r="X161">
        <v>0.459290027618408</v>
      </c>
      <c r="Y161">
        <v>0.459290027618408</v>
      </c>
      <c r="Z161">
        <v>0.5</v>
      </c>
      <c r="AA161">
        <v>0.8</v>
      </c>
      <c r="AB161">
        <v>0.615384615384615</v>
      </c>
      <c r="AC161">
        <v>0.695652173913043</v>
      </c>
      <c r="AD161">
        <v>0.2</v>
      </c>
      <c r="AE161">
        <v>0.3</v>
      </c>
    </row>
    <row r="162" spans="1:31">
      <c r="A162" s="5">
        <v>160</v>
      </c>
      <c r="B162">
        <v>17</v>
      </c>
      <c r="C162">
        <v>3</v>
      </c>
      <c r="D162">
        <v>10</v>
      </c>
      <c r="E162">
        <v>10</v>
      </c>
      <c r="F162">
        <v>9</v>
      </c>
      <c r="G162">
        <v>1</v>
      </c>
      <c r="H162">
        <v>8</v>
      </c>
      <c r="I162">
        <v>2</v>
      </c>
      <c r="J162">
        <v>0.85</v>
      </c>
      <c r="K162" s="4">
        <v>7.8276309967041</v>
      </c>
      <c r="L162" s="9">
        <v>0.891910552978516</v>
      </c>
      <c r="M162">
        <v>0.685789108276367</v>
      </c>
      <c r="N162">
        <v>7.63906097412109</v>
      </c>
      <c r="O162">
        <v>8</v>
      </c>
      <c r="P162">
        <v>8</v>
      </c>
      <c r="Q162">
        <v>17</v>
      </c>
      <c r="R162" s="15">
        <v>0.4706</v>
      </c>
      <c r="S162" s="15">
        <f t="shared" si="2"/>
        <v>0.8</v>
      </c>
      <c r="T162">
        <v>3.78107833862305</v>
      </c>
      <c r="U162">
        <v>3.35414052009583</v>
      </c>
      <c r="V162">
        <v>3.4050178527832</v>
      </c>
      <c r="W162" s="11">
        <v>0.0508773326873779</v>
      </c>
      <c r="X162">
        <v>0.376060485839844</v>
      </c>
      <c r="Y162">
        <v>0.376060485839844</v>
      </c>
      <c r="Z162">
        <v>0.8</v>
      </c>
      <c r="AA162">
        <v>0.9</v>
      </c>
      <c r="AB162">
        <v>0.529411764705882</v>
      </c>
      <c r="AC162">
        <v>0.666666666666667</v>
      </c>
      <c r="AD162">
        <v>0.1</v>
      </c>
      <c r="AE162">
        <v>0.1</v>
      </c>
    </row>
    <row r="163" spans="1:31">
      <c r="A163" s="5">
        <v>161</v>
      </c>
      <c r="B163">
        <v>18</v>
      </c>
      <c r="C163">
        <v>2</v>
      </c>
      <c r="D163">
        <v>10</v>
      </c>
      <c r="E163">
        <v>10</v>
      </c>
      <c r="F163">
        <v>9</v>
      </c>
      <c r="G163">
        <v>1</v>
      </c>
      <c r="H163">
        <v>9</v>
      </c>
      <c r="I163">
        <v>1</v>
      </c>
      <c r="J163">
        <v>0.9</v>
      </c>
      <c r="K163" s="4">
        <v>9.90433120727539</v>
      </c>
      <c r="L163" s="9">
        <v>1.17045211791992</v>
      </c>
      <c r="M163">
        <v>1.12642097473145</v>
      </c>
      <c r="N163">
        <v>9.26404190063477</v>
      </c>
      <c r="O163">
        <v>8</v>
      </c>
      <c r="P163">
        <v>8</v>
      </c>
      <c r="Q163">
        <v>17</v>
      </c>
      <c r="R163" s="15">
        <v>0.4706</v>
      </c>
      <c r="S163" s="15">
        <f t="shared" si="2"/>
        <v>0.8</v>
      </c>
      <c r="T163">
        <v>3.59035682678223</v>
      </c>
      <c r="U163">
        <v>3.26594281196594</v>
      </c>
      <c r="V163">
        <v>3.26703786849976</v>
      </c>
      <c r="W163" s="11">
        <v>0.00109505653381348</v>
      </c>
      <c r="X163">
        <v>0.323318958282471</v>
      </c>
      <c r="Y163">
        <v>0.323318958282471</v>
      </c>
      <c r="Z163">
        <v>0.8</v>
      </c>
      <c r="AA163">
        <v>0.9</v>
      </c>
      <c r="AB163">
        <v>0.529411764705882</v>
      </c>
      <c r="AC163">
        <v>0.666666666666667</v>
      </c>
      <c r="AD163">
        <v>0.1</v>
      </c>
      <c r="AE163">
        <v>0.1</v>
      </c>
    </row>
    <row r="164" spans="1:31">
      <c r="A164" s="5">
        <v>162</v>
      </c>
      <c r="B164">
        <v>19</v>
      </c>
      <c r="C164">
        <v>1</v>
      </c>
      <c r="D164">
        <v>10</v>
      </c>
      <c r="E164">
        <v>10</v>
      </c>
      <c r="F164">
        <v>10</v>
      </c>
      <c r="G164">
        <v>0</v>
      </c>
      <c r="H164">
        <v>9</v>
      </c>
      <c r="I164">
        <v>1</v>
      </c>
      <c r="J164">
        <v>0.95</v>
      </c>
      <c r="K164" s="4">
        <v>10.7579803466797</v>
      </c>
      <c r="L164" s="9">
        <v>1.37002182006836</v>
      </c>
      <c r="M164">
        <v>1.20212936401367</v>
      </c>
      <c r="N164">
        <v>8.75213050842285</v>
      </c>
      <c r="O164">
        <v>6</v>
      </c>
      <c r="P164">
        <v>6</v>
      </c>
      <c r="Q164">
        <v>16</v>
      </c>
      <c r="R164" s="15">
        <v>0.375</v>
      </c>
      <c r="S164" s="15">
        <f t="shared" si="2"/>
        <v>0.6</v>
      </c>
      <c r="T164">
        <v>3.88055229187012</v>
      </c>
      <c r="U164">
        <v>3.61583542823791</v>
      </c>
      <c r="V164">
        <v>3.45544862747192</v>
      </c>
      <c r="W164" s="11">
        <v>0.160386800765991</v>
      </c>
      <c r="X164">
        <v>0.425103664398193</v>
      </c>
      <c r="Y164">
        <v>0.425103664398193</v>
      </c>
      <c r="Z164">
        <v>0.6</v>
      </c>
      <c r="AA164">
        <v>1</v>
      </c>
      <c r="AB164">
        <v>0.625</v>
      </c>
      <c r="AC164">
        <v>0.769230769230769</v>
      </c>
      <c r="AD164">
        <v>0</v>
      </c>
      <c r="AE164">
        <v>0.4</v>
      </c>
    </row>
    <row r="165" spans="1:31">
      <c r="A165" s="5">
        <v>163</v>
      </c>
      <c r="B165">
        <v>17</v>
      </c>
      <c r="C165">
        <v>3</v>
      </c>
      <c r="D165">
        <v>10</v>
      </c>
      <c r="E165">
        <v>10</v>
      </c>
      <c r="F165">
        <v>9</v>
      </c>
      <c r="G165">
        <v>1</v>
      </c>
      <c r="H165">
        <v>8</v>
      </c>
      <c r="I165">
        <v>2</v>
      </c>
      <c r="J165">
        <v>0.85</v>
      </c>
      <c r="K165" s="4">
        <v>7.43855476379395</v>
      </c>
      <c r="L165" s="9">
        <v>0.746505737304687</v>
      </c>
      <c r="M165">
        <v>0.477010726928711</v>
      </c>
      <c r="N165">
        <v>7.01756858825684</v>
      </c>
      <c r="O165">
        <v>7</v>
      </c>
      <c r="P165">
        <v>7</v>
      </c>
      <c r="Q165">
        <v>16</v>
      </c>
      <c r="R165" s="15">
        <v>0.4375</v>
      </c>
      <c r="S165" s="15">
        <f t="shared" si="2"/>
        <v>0.7</v>
      </c>
      <c r="T165">
        <v>3.84499168395996</v>
      </c>
      <c r="U165">
        <v>3.44446730613708</v>
      </c>
      <c r="V165">
        <v>3.47289514541626</v>
      </c>
      <c r="W165" s="11">
        <v>0.0284278392791748</v>
      </c>
      <c r="X165">
        <v>0.372096538543701</v>
      </c>
      <c r="Y165">
        <v>0.372096538543701</v>
      </c>
      <c r="Z165">
        <v>0.7</v>
      </c>
      <c r="AA165">
        <v>0.9</v>
      </c>
      <c r="AB165">
        <v>0.5625</v>
      </c>
      <c r="AC165">
        <v>0.692307692307692</v>
      </c>
      <c r="AD165">
        <v>0.1</v>
      </c>
      <c r="AE165">
        <v>0.2</v>
      </c>
    </row>
    <row r="166" spans="1:31">
      <c r="A166" s="5">
        <v>164</v>
      </c>
      <c r="B166">
        <v>19</v>
      </c>
      <c r="C166">
        <v>1</v>
      </c>
      <c r="D166">
        <v>10</v>
      </c>
      <c r="E166">
        <v>10</v>
      </c>
      <c r="F166">
        <v>10</v>
      </c>
      <c r="G166">
        <v>0</v>
      </c>
      <c r="H166">
        <v>9</v>
      </c>
      <c r="I166">
        <v>1</v>
      </c>
      <c r="J166">
        <v>0.95</v>
      </c>
      <c r="K166" s="4">
        <v>10.7130126953125</v>
      </c>
      <c r="L166" s="9">
        <v>0.37877082824707</v>
      </c>
      <c r="M166">
        <v>0.366233825683594</v>
      </c>
      <c r="N166">
        <v>11.3571090698242</v>
      </c>
      <c r="O166">
        <v>9</v>
      </c>
      <c r="P166">
        <v>9</v>
      </c>
      <c r="Q166">
        <v>18</v>
      </c>
      <c r="R166" s="15">
        <v>0.5</v>
      </c>
      <c r="S166" s="15">
        <f t="shared" si="2"/>
        <v>0.9</v>
      </c>
      <c r="T166">
        <v>4.90811347961426</v>
      </c>
      <c r="U166">
        <v>4.40915727615356</v>
      </c>
      <c r="V166">
        <v>4.46663904190063</v>
      </c>
      <c r="W166" s="11">
        <v>0.0574817657470703</v>
      </c>
      <c r="X166">
        <v>0.441474437713623</v>
      </c>
      <c r="Y166">
        <v>0.441474437713623</v>
      </c>
      <c r="Z166">
        <v>0.9</v>
      </c>
      <c r="AA166">
        <v>0.9</v>
      </c>
      <c r="AB166">
        <v>0.5</v>
      </c>
      <c r="AC166">
        <v>0.642857142857143</v>
      </c>
      <c r="AD166">
        <v>0.1</v>
      </c>
      <c r="AE166">
        <v>0</v>
      </c>
    </row>
    <row r="167" spans="1:31">
      <c r="A167" s="5">
        <v>165</v>
      </c>
      <c r="B167">
        <v>19</v>
      </c>
      <c r="C167">
        <v>1</v>
      </c>
      <c r="D167">
        <v>10</v>
      </c>
      <c r="E167">
        <v>10</v>
      </c>
      <c r="F167">
        <v>10</v>
      </c>
      <c r="G167">
        <v>0</v>
      </c>
      <c r="H167">
        <v>9</v>
      </c>
      <c r="I167">
        <v>1</v>
      </c>
      <c r="J167">
        <v>0.95</v>
      </c>
      <c r="K167" s="4">
        <v>11.2014617919922</v>
      </c>
      <c r="L167" s="9">
        <v>2.16875839233398</v>
      </c>
      <c r="M167">
        <v>1.97000312805176</v>
      </c>
      <c r="N167">
        <v>8.04880905151367</v>
      </c>
      <c r="O167">
        <v>4</v>
      </c>
      <c r="P167">
        <v>4</v>
      </c>
      <c r="Q167">
        <v>14</v>
      </c>
      <c r="R167" s="15">
        <v>0.2857</v>
      </c>
      <c r="S167" s="15">
        <f t="shared" si="2"/>
        <v>0.4</v>
      </c>
      <c r="T167">
        <v>4.02603912353516</v>
      </c>
      <c r="U167">
        <v>3.8017110824585</v>
      </c>
      <c r="V167">
        <v>3.54072332382202</v>
      </c>
      <c r="W167" s="11">
        <v>0.260987758636475</v>
      </c>
      <c r="X167">
        <v>0.485315799713135</v>
      </c>
      <c r="Y167">
        <v>0.485315799713135</v>
      </c>
      <c r="Z167">
        <v>0.4</v>
      </c>
      <c r="AA167">
        <v>1</v>
      </c>
      <c r="AB167">
        <v>0.714285714285714</v>
      </c>
      <c r="AC167">
        <v>0.833333333333333</v>
      </c>
      <c r="AD167">
        <v>0</v>
      </c>
      <c r="AE167">
        <v>0.6</v>
      </c>
    </row>
    <row r="168" spans="1:31">
      <c r="A168" s="5">
        <v>166</v>
      </c>
      <c r="B168">
        <v>19</v>
      </c>
      <c r="C168">
        <v>1</v>
      </c>
      <c r="D168">
        <v>10</v>
      </c>
      <c r="E168">
        <v>10</v>
      </c>
      <c r="F168">
        <v>10</v>
      </c>
      <c r="G168">
        <v>0</v>
      </c>
      <c r="H168">
        <v>9</v>
      </c>
      <c r="I168">
        <v>1</v>
      </c>
      <c r="J168">
        <v>0.95</v>
      </c>
      <c r="K168" s="4">
        <v>10.4938850402832</v>
      </c>
      <c r="L168" s="9">
        <v>1.12556648254395</v>
      </c>
      <c r="M168">
        <v>0.991786956787109</v>
      </c>
      <c r="N168">
        <v>9.07147026062012</v>
      </c>
      <c r="O168">
        <v>7</v>
      </c>
      <c r="P168">
        <v>7</v>
      </c>
      <c r="Q168">
        <v>16</v>
      </c>
      <c r="R168" s="15">
        <v>0.4375</v>
      </c>
      <c r="S168" s="15">
        <f t="shared" si="2"/>
        <v>0.7</v>
      </c>
      <c r="T168">
        <v>4.00689697265625</v>
      </c>
      <c r="U168">
        <v>3.70787477493286</v>
      </c>
      <c r="V168">
        <v>3.58070063591003</v>
      </c>
      <c r="W168" s="11">
        <v>0.127174139022827</v>
      </c>
      <c r="X168">
        <v>0.426196336746216</v>
      </c>
      <c r="Y168">
        <v>0.426196336746216</v>
      </c>
      <c r="Z168">
        <v>0.7</v>
      </c>
      <c r="AA168">
        <v>0.9</v>
      </c>
      <c r="AB168">
        <v>0.5625</v>
      </c>
      <c r="AC168">
        <v>0.692307692307692</v>
      </c>
      <c r="AD168">
        <v>0.1</v>
      </c>
      <c r="AE168">
        <v>0.2</v>
      </c>
    </row>
    <row r="169" spans="1:31">
      <c r="A169" s="5">
        <v>167</v>
      </c>
      <c r="B169">
        <v>17</v>
      </c>
      <c r="C169">
        <v>3</v>
      </c>
      <c r="D169">
        <v>10</v>
      </c>
      <c r="E169">
        <v>10</v>
      </c>
      <c r="F169">
        <v>10</v>
      </c>
      <c r="G169">
        <v>0</v>
      </c>
      <c r="H169">
        <v>7</v>
      </c>
      <c r="I169">
        <v>3</v>
      </c>
      <c r="J169">
        <v>0.85</v>
      </c>
      <c r="K169" s="4">
        <v>6.43314170837402</v>
      </c>
      <c r="L169" s="9">
        <v>0.985664367675781</v>
      </c>
      <c r="M169">
        <v>0.428543090820312</v>
      </c>
      <c r="N169">
        <v>5.92503929138184</v>
      </c>
      <c r="O169">
        <v>5</v>
      </c>
      <c r="P169">
        <v>5</v>
      </c>
      <c r="Q169">
        <v>13</v>
      </c>
      <c r="R169" s="15">
        <v>0.3846</v>
      </c>
      <c r="S169" s="15">
        <f t="shared" si="2"/>
        <v>0.5</v>
      </c>
      <c r="T169">
        <v>3.88703536987305</v>
      </c>
      <c r="U169">
        <v>3.47983932495117</v>
      </c>
      <c r="V169">
        <v>3.43645167350769</v>
      </c>
      <c r="W169" s="11">
        <v>0.0433876514434815</v>
      </c>
      <c r="X169">
        <v>0.450583696365356</v>
      </c>
      <c r="Y169">
        <v>0.450583696365356</v>
      </c>
      <c r="Z169">
        <v>0.5</v>
      </c>
      <c r="AA169">
        <v>0.8</v>
      </c>
      <c r="AB169">
        <v>0.615384615384615</v>
      </c>
      <c r="AC169">
        <v>0.695652173913043</v>
      </c>
      <c r="AD169">
        <v>0.2</v>
      </c>
      <c r="AE169">
        <v>0.3</v>
      </c>
    </row>
    <row r="170" spans="1:31">
      <c r="A170" s="5">
        <v>168</v>
      </c>
      <c r="B170">
        <v>18</v>
      </c>
      <c r="C170">
        <v>2</v>
      </c>
      <c r="D170">
        <v>10</v>
      </c>
      <c r="E170">
        <v>10</v>
      </c>
      <c r="F170">
        <v>10</v>
      </c>
      <c r="G170">
        <v>0</v>
      </c>
      <c r="H170">
        <v>8</v>
      </c>
      <c r="I170">
        <v>2</v>
      </c>
      <c r="J170">
        <v>0.9</v>
      </c>
      <c r="K170" s="4">
        <v>6.87069702148437</v>
      </c>
      <c r="L170" s="9">
        <v>1.41816520690918</v>
      </c>
      <c r="M170">
        <v>1.21541595458984</v>
      </c>
      <c r="N170">
        <v>5.80192565917969</v>
      </c>
      <c r="O170">
        <v>7</v>
      </c>
      <c r="P170">
        <v>7</v>
      </c>
      <c r="Q170">
        <v>16</v>
      </c>
      <c r="R170" s="15">
        <v>0.4375</v>
      </c>
      <c r="S170" s="15">
        <f t="shared" si="2"/>
        <v>0.7</v>
      </c>
      <c r="T170">
        <v>3.46154975891113</v>
      </c>
      <c r="U170">
        <v>3.16635799407959</v>
      </c>
      <c r="V170">
        <v>3.07130002975464</v>
      </c>
      <c r="W170" s="11">
        <v>0.0950579643249512</v>
      </c>
      <c r="X170">
        <v>0.390249729156494</v>
      </c>
      <c r="Y170">
        <v>0.390249729156494</v>
      </c>
      <c r="Z170">
        <v>0.7</v>
      </c>
      <c r="AA170">
        <v>0.9</v>
      </c>
      <c r="AB170">
        <v>0.5625</v>
      </c>
      <c r="AC170">
        <v>0.692307692307692</v>
      </c>
      <c r="AD170">
        <v>0.1</v>
      </c>
      <c r="AE170">
        <v>0.2</v>
      </c>
    </row>
    <row r="171" spans="1:31">
      <c r="A171" s="5">
        <v>169</v>
      </c>
      <c r="B171">
        <v>18</v>
      </c>
      <c r="C171">
        <v>2</v>
      </c>
      <c r="D171">
        <v>10</v>
      </c>
      <c r="E171">
        <v>10</v>
      </c>
      <c r="F171">
        <v>10</v>
      </c>
      <c r="G171">
        <v>0</v>
      </c>
      <c r="H171">
        <v>8</v>
      </c>
      <c r="I171">
        <v>2</v>
      </c>
      <c r="J171">
        <v>0.9</v>
      </c>
      <c r="K171" s="4">
        <v>7.6954174041748</v>
      </c>
      <c r="L171" s="9">
        <v>1.09090614318848</v>
      </c>
      <c r="M171">
        <v>0.735584259033203</v>
      </c>
      <c r="N171">
        <v>6.4790153503418</v>
      </c>
      <c r="O171">
        <v>7</v>
      </c>
      <c r="P171">
        <v>7</v>
      </c>
      <c r="Q171">
        <v>16</v>
      </c>
      <c r="R171" s="15">
        <v>0.4375</v>
      </c>
      <c r="S171" s="15">
        <f t="shared" si="2"/>
        <v>0.7</v>
      </c>
      <c r="T171">
        <v>4.10009765625</v>
      </c>
      <c r="U171">
        <v>3.75949907302856</v>
      </c>
      <c r="V171">
        <v>3.65631031990051</v>
      </c>
      <c r="W171" s="11">
        <v>0.103188753128052</v>
      </c>
      <c r="X171">
        <v>0.443787336349487</v>
      </c>
      <c r="Y171">
        <v>0.443787336349487</v>
      </c>
      <c r="Z171">
        <v>0.7</v>
      </c>
      <c r="AA171">
        <v>0.9</v>
      </c>
      <c r="AB171">
        <v>0.5625</v>
      </c>
      <c r="AC171">
        <v>0.692307692307692</v>
      </c>
      <c r="AD171">
        <v>0.1</v>
      </c>
      <c r="AE171">
        <v>0.2</v>
      </c>
    </row>
    <row r="172" spans="1:31">
      <c r="A172" s="5">
        <v>170</v>
      </c>
      <c r="B172">
        <v>18</v>
      </c>
      <c r="C172">
        <v>2</v>
      </c>
      <c r="D172">
        <v>10</v>
      </c>
      <c r="E172">
        <v>10</v>
      </c>
      <c r="F172">
        <v>10</v>
      </c>
      <c r="G172">
        <v>0</v>
      </c>
      <c r="H172">
        <v>8</v>
      </c>
      <c r="I172">
        <v>2</v>
      </c>
      <c r="J172">
        <v>0.9</v>
      </c>
      <c r="K172" s="4">
        <v>7.60250663757324</v>
      </c>
      <c r="L172" s="9">
        <v>1.01581954956055</v>
      </c>
      <c r="M172">
        <v>0.821428298950195</v>
      </c>
      <c r="N172">
        <v>7.26141357421875</v>
      </c>
      <c r="O172">
        <v>7</v>
      </c>
      <c r="P172">
        <v>7</v>
      </c>
      <c r="Q172">
        <v>17</v>
      </c>
      <c r="R172" s="15">
        <v>0.4118</v>
      </c>
      <c r="S172" s="15">
        <f t="shared" si="2"/>
        <v>0.7</v>
      </c>
      <c r="T172">
        <v>3.62567329406738</v>
      </c>
      <c r="U172">
        <v>3.28596305847168</v>
      </c>
      <c r="V172">
        <v>3.26147270202637</v>
      </c>
      <c r="W172" s="11">
        <v>0.0244903564453125</v>
      </c>
      <c r="X172">
        <v>0.364200592041016</v>
      </c>
      <c r="Y172">
        <v>0.364200592041016</v>
      </c>
      <c r="Z172">
        <v>0.7</v>
      </c>
      <c r="AA172">
        <v>1</v>
      </c>
      <c r="AB172">
        <v>0.588235294117647</v>
      </c>
      <c r="AC172">
        <v>0.740740740740741</v>
      </c>
      <c r="AD172">
        <v>0</v>
      </c>
      <c r="AE172">
        <v>0.3</v>
      </c>
    </row>
    <row r="173" spans="1:31">
      <c r="A173" s="5">
        <v>171</v>
      </c>
      <c r="B173">
        <v>19</v>
      </c>
      <c r="C173">
        <v>1</v>
      </c>
      <c r="D173">
        <v>10</v>
      </c>
      <c r="E173">
        <v>10</v>
      </c>
      <c r="F173">
        <v>10</v>
      </c>
      <c r="G173">
        <v>0</v>
      </c>
      <c r="H173">
        <v>9</v>
      </c>
      <c r="I173">
        <v>1</v>
      </c>
      <c r="J173">
        <v>0.95</v>
      </c>
      <c r="K173" s="4">
        <v>10.2781219482422</v>
      </c>
      <c r="L173" s="9">
        <v>1.05501174926758</v>
      </c>
      <c r="M173">
        <v>0.912380218505859</v>
      </c>
      <c r="N173">
        <v>8.82160949707031</v>
      </c>
      <c r="O173">
        <v>6</v>
      </c>
      <c r="P173">
        <v>6</v>
      </c>
      <c r="Q173">
        <v>15</v>
      </c>
      <c r="R173" s="15">
        <v>0.4</v>
      </c>
      <c r="S173" s="15">
        <f t="shared" si="2"/>
        <v>0.6</v>
      </c>
      <c r="T173">
        <v>4.19645118713379</v>
      </c>
      <c r="U173">
        <v>3.87713885307312</v>
      </c>
      <c r="V173">
        <v>3.7418053150177</v>
      </c>
      <c r="W173" s="11">
        <v>0.13533353805542</v>
      </c>
      <c r="X173">
        <v>0.454645872116089</v>
      </c>
      <c r="Y173">
        <v>0.454645872116089</v>
      </c>
      <c r="Z173">
        <v>0.6</v>
      </c>
      <c r="AA173">
        <v>0.9</v>
      </c>
      <c r="AB173">
        <v>0.6</v>
      </c>
      <c r="AC173">
        <v>0.72</v>
      </c>
      <c r="AD173">
        <v>0.1</v>
      </c>
      <c r="AE173">
        <v>0.3</v>
      </c>
    </row>
    <row r="174" spans="1:31">
      <c r="A174" s="5">
        <v>172</v>
      </c>
      <c r="B174">
        <v>16</v>
      </c>
      <c r="C174">
        <v>4</v>
      </c>
      <c r="D174">
        <v>10</v>
      </c>
      <c r="E174">
        <v>10</v>
      </c>
      <c r="F174">
        <v>10</v>
      </c>
      <c r="G174">
        <v>0</v>
      </c>
      <c r="H174">
        <v>6</v>
      </c>
      <c r="I174">
        <v>4</v>
      </c>
      <c r="J174">
        <v>0.8</v>
      </c>
      <c r="K174" s="4">
        <v>6.88183403015137</v>
      </c>
      <c r="L174" s="9">
        <v>2.30311775207519</v>
      </c>
      <c r="M174">
        <v>1.34054565429687</v>
      </c>
      <c r="N174">
        <v>5.22476005554199</v>
      </c>
      <c r="O174">
        <v>3</v>
      </c>
      <c r="P174">
        <v>3</v>
      </c>
      <c r="Q174">
        <v>12</v>
      </c>
      <c r="R174" s="15">
        <v>0.25</v>
      </c>
      <c r="S174" s="15">
        <f t="shared" si="2"/>
        <v>0.3</v>
      </c>
      <c r="T174">
        <v>3.45645523071289</v>
      </c>
      <c r="U174">
        <v>3.13708758354187</v>
      </c>
      <c r="V174">
        <v>2.9930419921875</v>
      </c>
      <c r="W174" s="11">
        <v>0.14404559135437</v>
      </c>
      <c r="X174">
        <v>0.463413238525391</v>
      </c>
      <c r="Y174">
        <v>0.463413238525391</v>
      </c>
      <c r="Z174">
        <v>0.3</v>
      </c>
      <c r="AA174">
        <v>0.9</v>
      </c>
      <c r="AB174">
        <v>0.75</v>
      </c>
      <c r="AC174">
        <v>0.818181818181818</v>
      </c>
      <c r="AD174">
        <v>0.1</v>
      </c>
      <c r="AE174">
        <v>0.6</v>
      </c>
    </row>
    <row r="175" spans="1:31">
      <c r="A175" s="5">
        <v>173</v>
      </c>
      <c r="B175">
        <v>18</v>
      </c>
      <c r="C175">
        <v>2</v>
      </c>
      <c r="D175">
        <v>10</v>
      </c>
      <c r="E175">
        <v>10</v>
      </c>
      <c r="F175">
        <v>10</v>
      </c>
      <c r="G175">
        <v>0</v>
      </c>
      <c r="H175">
        <v>8</v>
      </c>
      <c r="I175">
        <v>2</v>
      </c>
      <c r="J175">
        <v>0.9</v>
      </c>
      <c r="K175" s="4">
        <v>7.58810043334961</v>
      </c>
      <c r="L175" s="9">
        <v>1.06684494018555</v>
      </c>
      <c r="M175">
        <v>0.588665008544922</v>
      </c>
      <c r="N175">
        <v>5.76065635681152</v>
      </c>
      <c r="O175">
        <v>5</v>
      </c>
      <c r="P175">
        <v>5</v>
      </c>
      <c r="Q175">
        <v>14</v>
      </c>
      <c r="R175" s="15">
        <v>0.3571</v>
      </c>
      <c r="S175" s="15">
        <f t="shared" si="2"/>
        <v>0.5</v>
      </c>
      <c r="T175">
        <v>4.2313117980957</v>
      </c>
      <c r="U175">
        <v>3.87986516952515</v>
      </c>
      <c r="V175">
        <v>3.75139999389648</v>
      </c>
      <c r="W175" s="11">
        <v>0.128465175628662</v>
      </c>
      <c r="X175">
        <v>0.479911804199219</v>
      </c>
      <c r="Y175">
        <v>0.479911804199219</v>
      </c>
      <c r="Z175">
        <v>0.5</v>
      </c>
      <c r="AA175">
        <v>0.9</v>
      </c>
      <c r="AB175">
        <v>0.642857142857143</v>
      </c>
      <c r="AC175">
        <v>0.75</v>
      </c>
      <c r="AD175">
        <v>0.1</v>
      </c>
      <c r="AE175">
        <v>0.4</v>
      </c>
    </row>
    <row r="176" spans="1:31">
      <c r="A176" s="5">
        <v>174</v>
      </c>
      <c r="B176">
        <v>17</v>
      </c>
      <c r="C176">
        <v>3</v>
      </c>
      <c r="D176">
        <v>10</v>
      </c>
      <c r="E176">
        <v>10</v>
      </c>
      <c r="F176">
        <v>10</v>
      </c>
      <c r="G176">
        <v>0</v>
      </c>
      <c r="H176">
        <v>7</v>
      </c>
      <c r="I176">
        <v>3</v>
      </c>
      <c r="J176">
        <v>0.85</v>
      </c>
      <c r="K176" s="4">
        <v>6.9014720916748</v>
      </c>
      <c r="L176" s="9">
        <v>1.69812965393066</v>
      </c>
      <c r="M176">
        <v>1.01156425476074</v>
      </c>
      <c r="N176">
        <v>5.1447925567627</v>
      </c>
      <c r="O176">
        <v>4</v>
      </c>
      <c r="P176">
        <v>4</v>
      </c>
      <c r="Q176">
        <v>13</v>
      </c>
      <c r="R176" s="15">
        <v>0.3077</v>
      </c>
      <c r="S176" s="15">
        <f t="shared" si="2"/>
        <v>0.4</v>
      </c>
      <c r="T176">
        <v>3.24583053588867</v>
      </c>
      <c r="U176">
        <v>2.97004389762878</v>
      </c>
      <c r="V176">
        <v>2.82203412055969</v>
      </c>
      <c r="W176" s="11">
        <v>0.148009777069092</v>
      </c>
      <c r="X176">
        <v>0.423796415328979</v>
      </c>
      <c r="Y176">
        <v>0.423796415328979</v>
      </c>
      <c r="Z176">
        <v>0.4</v>
      </c>
      <c r="AA176">
        <v>0.9</v>
      </c>
      <c r="AB176">
        <v>0.692307692307692</v>
      </c>
      <c r="AC176">
        <v>0.782608695652174</v>
      </c>
      <c r="AD176">
        <v>0.1</v>
      </c>
      <c r="AE176">
        <v>0.5</v>
      </c>
    </row>
    <row r="177" spans="1:31">
      <c r="A177" s="5">
        <v>175</v>
      </c>
      <c r="B177">
        <v>20</v>
      </c>
      <c r="C177">
        <v>0</v>
      </c>
      <c r="D177">
        <v>10</v>
      </c>
      <c r="E177">
        <v>10</v>
      </c>
      <c r="F177">
        <v>10</v>
      </c>
      <c r="G177">
        <v>0</v>
      </c>
      <c r="H177">
        <v>10</v>
      </c>
      <c r="I177">
        <v>0</v>
      </c>
      <c r="J177">
        <v>1</v>
      </c>
      <c r="K177" s="4">
        <v>9999</v>
      </c>
      <c r="L177" s="9">
        <v>0.729522705078125</v>
      </c>
      <c r="M177">
        <v>9999</v>
      </c>
      <c r="N177">
        <v>9999</v>
      </c>
      <c r="O177">
        <v>9</v>
      </c>
      <c r="P177">
        <v>9</v>
      </c>
      <c r="Q177">
        <v>18</v>
      </c>
      <c r="R177" s="15">
        <v>0.5</v>
      </c>
      <c r="S177" s="15">
        <f t="shared" si="2"/>
        <v>0.9</v>
      </c>
      <c r="T177">
        <v>4.20437049865723</v>
      </c>
      <c r="U177">
        <v>3.89416456222534</v>
      </c>
      <c r="V177">
        <v>3.80965113639831</v>
      </c>
      <c r="W177" s="11">
        <v>0.0845134258270264</v>
      </c>
      <c r="X177">
        <v>0.394719362258911</v>
      </c>
      <c r="Y177">
        <v>0.394719362258911</v>
      </c>
      <c r="Z177">
        <v>0.9</v>
      </c>
      <c r="AA177">
        <v>0.9</v>
      </c>
      <c r="AB177">
        <v>0.5</v>
      </c>
      <c r="AC177">
        <v>0.642857142857143</v>
      </c>
      <c r="AD177">
        <v>0.1</v>
      </c>
      <c r="AE177">
        <v>0</v>
      </c>
    </row>
    <row r="178" spans="1:31">
      <c r="A178" s="5">
        <v>176</v>
      </c>
      <c r="B178">
        <v>19</v>
      </c>
      <c r="C178">
        <v>1</v>
      </c>
      <c r="D178">
        <v>10</v>
      </c>
      <c r="E178">
        <v>10</v>
      </c>
      <c r="F178">
        <v>10</v>
      </c>
      <c r="G178">
        <v>0</v>
      </c>
      <c r="H178">
        <v>9</v>
      </c>
      <c r="I178">
        <v>1</v>
      </c>
      <c r="J178">
        <v>0.95</v>
      </c>
      <c r="K178" s="4">
        <v>10.4572334289551</v>
      </c>
      <c r="L178" s="9">
        <v>1.16953277587891</v>
      </c>
      <c r="M178">
        <v>1.03936386108398</v>
      </c>
      <c r="N178">
        <v>9.01800727844238</v>
      </c>
      <c r="O178">
        <v>6</v>
      </c>
      <c r="P178">
        <v>6</v>
      </c>
      <c r="Q178">
        <v>16</v>
      </c>
      <c r="R178" s="15">
        <v>0.375</v>
      </c>
      <c r="S178" s="15">
        <f t="shared" si="2"/>
        <v>0.6</v>
      </c>
      <c r="T178">
        <v>4.00309753417969</v>
      </c>
      <c r="U178">
        <v>3.70014786720276</v>
      </c>
      <c r="V178">
        <v>3.57346415519714</v>
      </c>
      <c r="W178" s="11">
        <v>0.126683712005615</v>
      </c>
      <c r="X178">
        <v>0.429633378982544</v>
      </c>
      <c r="Y178">
        <v>0.429633378982544</v>
      </c>
      <c r="Z178">
        <v>0.6</v>
      </c>
      <c r="AA178">
        <v>1</v>
      </c>
      <c r="AB178">
        <v>0.625</v>
      </c>
      <c r="AC178">
        <v>0.769230769230769</v>
      </c>
      <c r="AD178">
        <v>0</v>
      </c>
      <c r="AE178">
        <v>0.4</v>
      </c>
    </row>
    <row r="179" spans="1:31">
      <c r="A179" s="5">
        <v>177</v>
      </c>
      <c r="B179">
        <v>18</v>
      </c>
      <c r="C179">
        <v>2</v>
      </c>
      <c r="D179">
        <v>10</v>
      </c>
      <c r="E179">
        <v>10</v>
      </c>
      <c r="F179">
        <v>10</v>
      </c>
      <c r="G179">
        <v>0</v>
      </c>
      <c r="H179">
        <v>8</v>
      </c>
      <c r="I179">
        <v>2</v>
      </c>
      <c r="J179">
        <v>0.9</v>
      </c>
      <c r="K179" s="4">
        <v>6.19775581359863</v>
      </c>
      <c r="L179" s="9">
        <v>0.801626205444336</v>
      </c>
      <c r="M179">
        <v>0.742010116577148</v>
      </c>
      <c r="N179">
        <v>6.44708061218262</v>
      </c>
      <c r="O179">
        <v>8</v>
      </c>
      <c r="P179">
        <v>8</v>
      </c>
      <c r="Q179">
        <v>17</v>
      </c>
      <c r="R179" s="15">
        <v>0.4706</v>
      </c>
      <c r="S179" s="15">
        <f t="shared" si="2"/>
        <v>0.8</v>
      </c>
      <c r="T179">
        <v>3.26341247558594</v>
      </c>
      <c r="U179">
        <v>2.93245434761047</v>
      </c>
      <c r="V179">
        <v>2.94650220870972</v>
      </c>
      <c r="W179" s="11">
        <v>0.0140478610992432</v>
      </c>
      <c r="X179">
        <v>0.316910266876221</v>
      </c>
      <c r="Y179">
        <v>0.316910266876221</v>
      </c>
      <c r="Z179">
        <v>0.8</v>
      </c>
      <c r="AA179">
        <v>0.9</v>
      </c>
      <c r="AB179">
        <v>0.529411764705882</v>
      </c>
      <c r="AC179">
        <v>0.666666666666667</v>
      </c>
      <c r="AD179">
        <v>0.1</v>
      </c>
      <c r="AE179">
        <v>0.1</v>
      </c>
    </row>
    <row r="180" spans="1:31">
      <c r="A180" s="5">
        <v>178</v>
      </c>
      <c r="B180">
        <v>20</v>
      </c>
      <c r="C180">
        <v>0</v>
      </c>
      <c r="D180">
        <v>10</v>
      </c>
      <c r="E180">
        <v>10</v>
      </c>
      <c r="F180">
        <v>10</v>
      </c>
      <c r="G180">
        <v>0</v>
      </c>
      <c r="H180">
        <v>10</v>
      </c>
      <c r="I180">
        <v>0</v>
      </c>
      <c r="J180">
        <v>1</v>
      </c>
      <c r="K180" s="4">
        <v>9999</v>
      </c>
      <c r="L180" s="9">
        <v>0.473779678344727</v>
      </c>
      <c r="M180">
        <v>9999</v>
      </c>
      <c r="N180">
        <v>9999</v>
      </c>
      <c r="O180">
        <v>9</v>
      </c>
      <c r="P180">
        <v>9</v>
      </c>
      <c r="Q180">
        <v>18</v>
      </c>
      <c r="R180" s="15">
        <v>0.5</v>
      </c>
      <c r="S180" s="15">
        <f t="shared" si="2"/>
        <v>0.9</v>
      </c>
      <c r="T180">
        <v>4.80928802490234</v>
      </c>
      <c r="U180">
        <v>4.42328643798828</v>
      </c>
      <c r="V180">
        <v>4.36561059951782</v>
      </c>
      <c r="W180" s="11">
        <v>0.057675838470459</v>
      </c>
      <c r="X180">
        <v>0.443677425384521</v>
      </c>
      <c r="Y180">
        <v>0.443677425384521</v>
      </c>
      <c r="Z180">
        <v>0.9</v>
      </c>
      <c r="AA180">
        <v>0.9</v>
      </c>
      <c r="AB180">
        <v>0.5</v>
      </c>
      <c r="AC180">
        <v>0.642857142857143</v>
      </c>
      <c r="AD180">
        <v>0.1</v>
      </c>
      <c r="AE180">
        <v>0</v>
      </c>
    </row>
    <row r="181" spans="1:31">
      <c r="A181" s="5">
        <v>179</v>
      </c>
      <c r="B181">
        <v>19</v>
      </c>
      <c r="C181">
        <v>1</v>
      </c>
      <c r="D181">
        <v>10</v>
      </c>
      <c r="E181">
        <v>10</v>
      </c>
      <c r="F181">
        <v>10</v>
      </c>
      <c r="G181">
        <v>0</v>
      </c>
      <c r="H181">
        <v>9</v>
      </c>
      <c r="I181">
        <v>1</v>
      </c>
      <c r="J181">
        <v>0.95</v>
      </c>
      <c r="K181" s="4">
        <v>10.1732368469238</v>
      </c>
      <c r="L181" s="9">
        <v>1.43596267700195</v>
      </c>
      <c r="M181">
        <v>1.28717422485352</v>
      </c>
      <c r="N181">
        <v>8.22019386291504</v>
      </c>
      <c r="O181">
        <v>7</v>
      </c>
      <c r="P181">
        <v>7</v>
      </c>
      <c r="Q181">
        <v>17</v>
      </c>
      <c r="R181" s="15">
        <v>0.4118</v>
      </c>
      <c r="S181" s="15">
        <f t="shared" si="2"/>
        <v>0.7</v>
      </c>
      <c r="T181">
        <v>3.62130355834961</v>
      </c>
      <c r="U181">
        <v>3.38345217704773</v>
      </c>
      <c r="V181">
        <v>3.22078943252564</v>
      </c>
      <c r="W181" s="11">
        <v>0.162662744522095</v>
      </c>
      <c r="X181">
        <v>0.400514125823975</v>
      </c>
      <c r="Y181">
        <v>0.400514125823975</v>
      </c>
      <c r="Z181">
        <v>0.7</v>
      </c>
      <c r="AA181">
        <v>1</v>
      </c>
      <c r="AB181">
        <v>0.588235294117647</v>
      </c>
      <c r="AC181">
        <v>0.740740740740741</v>
      </c>
      <c r="AD181">
        <v>0</v>
      </c>
      <c r="AE181">
        <v>0.3</v>
      </c>
    </row>
    <row r="182" spans="1:31">
      <c r="A182" s="5">
        <v>180</v>
      </c>
      <c r="B182">
        <v>19</v>
      </c>
      <c r="C182">
        <v>1</v>
      </c>
      <c r="D182">
        <v>10</v>
      </c>
      <c r="E182">
        <v>10</v>
      </c>
      <c r="F182">
        <v>10</v>
      </c>
      <c r="G182">
        <v>0</v>
      </c>
      <c r="H182">
        <v>9</v>
      </c>
      <c r="I182">
        <v>1</v>
      </c>
      <c r="J182">
        <v>0.95</v>
      </c>
      <c r="K182" s="4">
        <v>10.7439308166504</v>
      </c>
      <c r="L182" s="9">
        <v>0.757331848144531</v>
      </c>
      <c r="M182">
        <v>0.634435653686523</v>
      </c>
      <c r="N182">
        <v>9.8673038482666</v>
      </c>
      <c r="O182">
        <v>7</v>
      </c>
      <c r="P182">
        <v>7</v>
      </c>
      <c r="Q182">
        <v>17</v>
      </c>
      <c r="R182" s="15">
        <v>0.4118</v>
      </c>
      <c r="S182" s="15">
        <f t="shared" si="2"/>
        <v>0.7</v>
      </c>
      <c r="T182">
        <v>4.50893974304199</v>
      </c>
      <c r="U182">
        <v>4.11934566497803</v>
      </c>
      <c r="V182">
        <v>4.03300619125366</v>
      </c>
      <c r="W182" s="11">
        <v>0.0863394737243652</v>
      </c>
      <c r="X182">
        <v>0.47593355178833</v>
      </c>
      <c r="Y182">
        <v>0.47593355178833</v>
      </c>
      <c r="Z182">
        <v>0.7</v>
      </c>
      <c r="AA182">
        <v>1</v>
      </c>
      <c r="AB182">
        <v>0.588235294117647</v>
      </c>
      <c r="AC182">
        <v>0.740740740740741</v>
      </c>
      <c r="AD182">
        <v>0</v>
      </c>
      <c r="AE182">
        <v>0.3</v>
      </c>
    </row>
    <row r="183" spans="1:31">
      <c r="A183" s="5">
        <v>181</v>
      </c>
      <c r="B183">
        <v>19</v>
      </c>
      <c r="C183">
        <v>1</v>
      </c>
      <c r="D183">
        <v>10</v>
      </c>
      <c r="E183">
        <v>10</v>
      </c>
      <c r="F183">
        <v>10</v>
      </c>
      <c r="G183">
        <v>0</v>
      </c>
      <c r="H183">
        <v>9</v>
      </c>
      <c r="I183">
        <v>1</v>
      </c>
      <c r="J183">
        <v>0.95</v>
      </c>
      <c r="K183" s="4">
        <v>9.82067489624023</v>
      </c>
      <c r="L183" s="9">
        <v>0.867013931274414</v>
      </c>
      <c r="M183">
        <v>0.818748474121094</v>
      </c>
      <c r="N183">
        <v>9.46585655212402</v>
      </c>
      <c r="O183">
        <v>7</v>
      </c>
      <c r="P183">
        <v>7</v>
      </c>
      <c r="Q183">
        <v>15</v>
      </c>
      <c r="R183" s="15">
        <v>0.4667</v>
      </c>
      <c r="S183" s="15">
        <f t="shared" si="2"/>
        <v>0.7</v>
      </c>
      <c r="T183">
        <v>3.97333335876465</v>
      </c>
      <c r="U183">
        <v>3.61842179298401</v>
      </c>
      <c r="V183">
        <v>3.58560633659363</v>
      </c>
      <c r="W183" s="11">
        <v>0.0328154563903809</v>
      </c>
      <c r="X183">
        <v>0.387727022171021</v>
      </c>
      <c r="Y183">
        <v>0.387727022171021</v>
      </c>
      <c r="Z183">
        <v>0.7</v>
      </c>
      <c r="AA183">
        <v>0.8</v>
      </c>
      <c r="AB183">
        <v>0.533333333333333</v>
      </c>
      <c r="AC183">
        <v>0.64</v>
      </c>
      <c r="AD183">
        <v>0.2</v>
      </c>
      <c r="AE183">
        <v>0.1</v>
      </c>
    </row>
    <row r="184" spans="1:31">
      <c r="A184" s="5">
        <v>182</v>
      </c>
      <c r="B184">
        <v>17</v>
      </c>
      <c r="C184">
        <v>3</v>
      </c>
      <c r="D184">
        <v>10</v>
      </c>
      <c r="E184">
        <v>10</v>
      </c>
      <c r="F184">
        <v>10</v>
      </c>
      <c r="G184">
        <v>0</v>
      </c>
      <c r="H184">
        <v>7</v>
      </c>
      <c r="I184">
        <v>3</v>
      </c>
      <c r="J184">
        <v>0.85</v>
      </c>
      <c r="K184" s="4">
        <v>7.48504066467285</v>
      </c>
      <c r="L184" s="9">
        <v>2.67818260192871</v>
      </c>
      <c r="M184">
        <v>2.19149398803711</v>
      </c>
      <c r="N184">
        <v>5.24464416503906</v>
      </c>
      <c r="O184">
        <v>4</v>
      </c>
      <c r="P184">
        <v>4</v>
      </c>
      <c r="Q184">
        <v>14</v>
      </c>
      <c r="R184" s="15">
        <v>0.2857</v>
      </c>
      <c r="S184" s="15">
        <f t="shared" si="2"/>
        <v>0.4</v>
      </c>
      <c r="T184">
        <v>3.41822814941406</v>
      </c>
      <c r="U184">
        <v>3.16582632064819</v>
      </c>
      <c r="V184">
        <v>2.96814107894897</v>
      </c>
      <c r="W184" s="11">
        <v>0.197685241699219</v>
      </c>
      <c r="X184">
        <v>0.450087070465088</v>
      </c>
      <c r="Y184">
        <v>0.450087070465088</v>
      </c>
      <c r="Z184">
        <v>0.4</v>
      </c>
      <c r="AA184">
        <v>1</v>
      </c>
      <c r="AB184">
        <v>0.714285714285714</v>
      </c>
      <c r="AC184">
        <v>0.833333333333333</v>
      </c>
      <c r="AD184">
        <v>0</v>
      </c>
      <c r="AE184">
        <v>0.6</v>
      </c>
    </row>
    <row r="185" spans="1:31">
      <c r="A185" s="5">
        <v>183</v>
      </c>
      <c r="B185">
        <v>16</v>
      </c>
      <c r="C185">
        <v>4</v>
      </c>
      <c r="D185">
        <v>10</v>
      </c>
      <c r="E185">
        <v>10</v>
      </c>
      <c r="F185">
        <v>10</v>
      </c>
      <c r="G185">
        <v>0</v>
      </c>
      <c r="H185">
        <v>6</v>
      </c>
      <c r="I185">
        <v>4</v>
      </c>
      <c r="J185">
        <v>0.8</v>
      </c>
      <c r="K185" s="4">
        <v>5.10199356079102</v>
      </c>
      <c r="L185" s="9">
        <v>1.28178596496582</v>
      </c>
      <c r="M185">
        <v>0.811515808105469</v>
      </c>
      <c r="N185">
        <v>5.19133567810059</v>
      </c>
      <c r="O185">
        <v>6</v>
      </c>
      <c r="P185">
        <v>6</v>
      </c>
      <c r="Q185">
        <v>15</v>
      </c>
      <c r="R185" s="15">
        <v>0.4</v>
      </c>
      <c r="S185" s="15">
        <f t="shared" si="2"/>
        <v>0.6</v>
      </c>
      <c r="T185">
        <v>2.89971923828125</v>
      </c>
      <c r="U185">
        <v>2.59655570983887</v>
      </c>
      <c r="V185">
        <v>2.59326696395874</v>
      </c>
      <c r="W185" s="11">
        <v>0.00328874588012695</v>
      </c>
      <c r="X185">
        <v>0.30645227432251</v>
      </c>
      <c r="Y185">
        <v>0.30645227432251</v>
      </c>
      <c r="Z185">
        <v>0.6</v>
      </c>
      <c r="AA185">
        <v>0.9</v>
      </c>
      <c r="AB185">
        <v>0.6</v>
      </c>
      <c r="AC185">
        <v>0.72</v>
      </c>
      <c r="AD185">
        <v>0.1</v>
      </c>
      <c r="AE185">
        <v>0.3</v>
      </c>
    </row>
    <row r="186" spans="1:31">
      <c r="A186" s="5">
        <v>184</v>
      </c>
      <c r="B186">
        <v>18</v>
      </c>
      <c r="C186">
        <v>2</v>
      </c>
      <c r="D186">
        <v>10</v>
      </c>
      <c r="E186">
        <v>10</v>
      </c>
      <c r="F186">
        <v>10</v>
      </c>
      <c r="G186">
        <v>0</v>
      </c>
      <c r="H186">
        <v>8</v>
      </c>
      <c r="I186">
        <v>2</v>
      </c>
      <c r="J186">
        <v>0.9</v>
      </c>
      <c r="K186" s="4">
        <v>9.12904357910156</v>
      </c>
      <c r="L186" s="9">
        <v>1.41546249389648</v>
      </c>
      <c r="M186">
        <v>0.940845489501953</v>
      </c>
      <c r="N186">
        <v>7.26885604858398</v>
      </c>
      <c r="O186">
        <v>7</v>
      </c>
      <c r="P186">
        <v>7</v>
      </c>
      <c r="Q186">
        <v>17</v>
      </c>
      <c r="R186" s="15">
        <v>0.4118</v>
      </c>
      <c r="S186" s="15">
        <f t="shared" si="2"/>
        <v>0.7</v>
      </c>
      <c r="T186">
        <v>4.52567481994629</v>
      </c>
      <c r="U186">
        <v>4.13904047012329</v>
      </c>
      <c r="V186">
        <v>3.9648551940918</v>
      </c>
      <c r="W186" s="11">
        <v>0.174185276031494</v>
      </c>
      <c r="X186">
        <v>0.560819625854492</v>
      </c>
      <c r="Y186">
        <v>0.560819625854492</v>
      </c>
      <c r="Z186">
        <v>0.7</v>
      </c>
      <c r="AA186">
        <v>1</v>
      </c>
      <c r="AB186">
        <v>0.588235294117647</v>
      </c>
      <c r="AC186">
        <v>0.740740740740741</v>
      </c>
      <c r="AD186">
        <v>0</v>
      </c>
      <c r="AE186">
        <v>0.3</v>
      </c>
    </row>
    <row r="187" spans="1:31">
      <c r="A187" s="5">
        <v>185</v>
      </c>
      <c r="B187">
        <v>20</v>
      </c>
      <c r="C187">
        <v>0</v>
      </c>
      <c r="D187">
        <v>10</v>
      </c>
      <c r="E187">
        <v>10</v>
      </c>
      <c r="F187">
        <v>10</v>
      </c>
      <c r="G187">
        <v>0</v>
      </c>
      <c r="H187">
        <v>10</v>
      </c>
      <c r="I187">
        <v>0</v>
      </c>
      <c r="J187">
        <v>1</v>
      </c>
      <c r="K187" s="4">
        <v>9999</v>
      </c>
      <c r="L187" s="9">
        <v>0.746330261230469</v>
      </c>
      <c r="M187">
        <v>9999</v>
      </c>
      <c r="N187">
        <v>9999</v>
      </c>
      <c r="O187">
        <v>8</v>
      </c>
      <c r="P187">
        <v>8</v>
      </c>
      <c r="Q187">
        <v>17</v>
      </c>
      <c r="R187" s="15">
        <v>0.4706</v>
      </c>
      <c r="S187" s="15">
        <f t="shared" si="2"/>
        <v>0.8</v>
      </c>
      <c r="T187">
        <v>4.6588134765625</v>
      </c>
      <c r="U187">
        <v>4.31870889663696</v>
      </c>
      <c r="V187">
        <v>4.19972944259644</v>
      </c>
      <c r="W187" s="11">
        <v>0.118979454040527</v>
      </c>
      <c r="X187">
        <v>0.459084033966065</v>
      </c>
      <c r="Y187">
        <v>0.459084033966065</v>
      </c>
      <c r="Z187">
        <v>0.8</v>
      </c>
      <c r="AA187">
        <v>0.9</v>
      </c>
      <c r="AB187">
        <v>0.529411764705882</v>
      </c>
      <c r="AC187">
        <v>0.666666666666667</v>
      </c>
      <c r="AD187">
        <v>0.1</v>
      </c>
      <c r="AE187">
        <v>0.1</v>
      </c>
    </row>
    <row r="188" spans="1:31">
      <c r="A188" s="5">
        <v>186</v>
      </c>
      <c r="B188">
        <v>19</v>
      </c>
      <c r="C188">
        <v>1</v>
      </c>
      <c r="D188">
        <v>10</v>
      </c>
      <c r="E188">
        <v>10</v>
      </c>
      <c r="F188">
        <v>10</v>
      </c>
      <c r="G188">
        <v>0</v>
      </c>
      <c r="H188">
        <v>9</v>
      </c>
      <c r="I188">
        <v>1</v>
      </c>
      <c r="J188">
        <v>0.95</v>
      </c>
      <c r="K188" s="4">
        <v>9.74158477783203</v>
      </c>
      <c r="L188" s="9">
        <v>0.822116851806641</v>
      </c>
      <c r="M188">
        <v>0.709941864013672</v>
      </c>
      <c r="N188">
        <v>8.78874588012695</v>
      </c>
      <c r="O188">
        <v>8</v>
      </c>
      <c r="P188">
        <v>8</v>
      </c>
      <c r="Q188">
        <v>18</v>
      </c>
      <c r="R188" s="15">
        <v>0.4444</v>
      </c>
      <c r="S188" s="15">
        <f t="shared" si="2"/>
        <v>0.8</v>
      </c>
      <c r="T188">
        <v>3.63984489440918</v>
      </c>
      <c r="U188">
        <v>3.35586762428284</v>
      </c>
      <c r="V188">
        <v>3.27119374275208</v>
      </c>
      <c r="W188" s="11">
        <v>0.0846738815307617</v>
      </c>
      <c r="X188">
        <v>0.368651151657104</v>
      </c>
      <c r="Y188">
        <v>0.368651151657104</v>
      </c>
      <c r="Z188">
        <v>0.8</v>
      </c>
      <c r="AA188">
        <v>1</v>
      </c>
      <c r="AB188">
        <v>0.555555555555556</v>
      </c>
      <c r="AC188">
        <v>0.714285714285714</v>
      </c>
      <c r="AD188">
        <v>0</v>
      </c>
      <c r="AE188">
        <v>0.2</v>
      </c>
    </row>
    <row r="189" spans="1:31">
      <c r="A189" s="5">
        <v>187</v>
      </c>
      <c r="B189">
        <v>18</v>
      </c>
      <c r="C189">
        <v>2</v>
      </c>
      <c r="D189">
        <v>10</v>
      </c>
      <c r="E189">
        <v>10</v>
      </c>
      <c r="F189">
        <v>10</v>
      </c>
      <c r="G189">
        <v>0</v>
      </c>
      <c r="H189">
        <v>8</v>
      </c>
      <c r="I189">
        <v>2</v>
      </c>
      <c r="J189">
        <v>0.9</v>
      </c>
      <c r="K189" s="4">
        <v>7.71948623657227</v>
      </c>
      <c r="L189" s="9">
        <v>0.999673843383789</v>
      </c>
      <c r="M189">
        <v>0.699689865112305</v>
      </c>
      <c r="N189">
        <v>6.89983558654785</v>
      </c>
      <c r="O189">
        <v>7</v>
      </c>
      <c r="P189">
        <v>7</v>
      </c>
      <c r="Q189">
        <v>17</v>
      </c>
      <c r="R189" s="15">
        <v>0.4118</v>
      </c>
      <c r="S189" s="15">
        <f t="shared" si="2"/>
        <v>0.7</v>
      </c>
      <c r="T189">
        <v>3.41684341430664</v>
      </c>
      <c r="U189">
        <v>3.10786461830139</v>
      </c>
      <c r="V189">
        <v>3.02955842018127</v>
      </c>
      <c r="W189" s="11">
        <v>0.0783061981201172</v>
      </c>
      <c r="X189">
        <v>0.387284994125366</v>
      </c>
      <c r="Y189">
        <v>0.387284994125366</v>
      </c>
      <c r="Z189">
        <v>0.7</v>
      </c>
      <c r="AA189">
        <v>1</v>
      </c>
      <c r="AB189">
        <v>0.588235294117647</v>
      </c>
      <c r="AC189">
        <v>0.740740740740741</v>
      </c>
      <c r="AD189">
        <v>0</v>
      </c>
      <c r="AE189">
        <v>0.3</v>
      </c>
    </row>
    <row r="190" spans="1:31">
      <c r="A190" s="5">
        <v>188</v>
      </c>
      <c r="B190">
        <v>20</v>
      </c>
      <c r="C190">
        <v>0</v>
      </c>
      <c r="D190">
        <v>10</v>
      </c>
      <c r="E190">
        <v>10</v>
      </c>
      <c r="F190">
        <v>10</v>
      </c>
      <c r="G190">
        <v>0</v>
      </c>
      <c r="H190">
        <v>10</v>
      </c>
      <c r="I190">
        <v>0</v>
      </c>
      <c r="J190">
        <v>1</v>
      </c>
      <c r="K190" s="4">
        <v>9999</v>
      </c>
      <c r="L190" s="9">
        <v>1.34126472473145</v>
      </c>
      <c r="M190">
        <v>9999</v>
      </c>
      <c r="N190">
        <v>9999</v>
      </c>
      <c r="O190">
        <v>8</v>
      </c>
      <c r="P190">
        <v>8</v>
      </c>
      <c r="Q190">
        <v>17</v>
      </c>
      <c r="R190" s="15">
        <v>0.4706</v>
      </c>
      <c r="S190" s="15">
        <f t="shared" si="2"/>
        <v>0.8</v>
      </c>
      <c r="T190">
        <v>3.77222633361816</v>
      </c>
      <c r="U190">
        <v>3.54594349861145</v>
      </c>
      <c r="V190">
        <v>3.38164401054382</v>
      </c>
      <c r="W190" s="11">
        <v>0.164299488067627</v>
      </c>
      <c r="X190">
        <v>0.390582323074341</v>
      </c>
      <c r="Y190">
        <v>0.390582323074341</v>
      </c>
      <c r="Z190">
        <v>0.8</v>
      </c>
      <c r="AA190">
        <v>0.9</v>
      </c>
      <c r="AB190">
        <v>0.529411764705882</v>
      </c>
      <c r="AC190">
        <v>0.666666666666667</v>
      </c>
      <c r="AD190">
        <v>0.1</v>
      </c>
      <c r="AE190">
        <v>0.1</v>
      </c>
    </row>
    <row r="191" spans="1:31">
      <c r="A191" s="5">
        <v>189</v>
      </c>
      <c r="B191">
        <v>15</v>
      </c>
      <c r="C191">
        <v>5</v>
      </c>
      <c r="D191">
        <v>10</v>
      </c>
      <c r="E191">
        <v>10</v>
      </c>
      <c r="F191">
        <v>10</v>
      </c>
      <c r="G191">
        <v>0</v>
      </c>
      <c r="H191">
        <v>5</v>
      </c>
      <c r="I191">
        <v>5</v>
      </c>
      <c r="J191">
        <v>0.75</v>
      </c>
      <c r="K191" s="4">
        <v>6.65986824035645</v>
      </c>
      <c r="L191" s="9">
        <v>2.6420726776123</v>
      </c>
      <c r="M191">
        <v>1.22283172607422</v>
      </c>
      <c r="N191">
        <v>5.19709968566895</v>
      </c>
      <c r="O191">
        <v>3</v>
      </c>
      <c r="P191">
        <v>3</v>
      </c>
      <c r="Q191">
        <v>12</v>
      </c>
      <c r="R191" s="15">
        <v>0.25</v>
      </c>
      <c r="S191" s="15">
        <f t="shared" si="2"/>
        <v>0.3</v>
      </c>
      <c r="T191">
        <v>3.34237670898437</v>
      </c>
      <c r="U191">
        <v>2.99701118469238</v>
      </c>
      <c r="V191">
        <v>2.87053036689758</v>
      </c>
      <c r="W191" s="11">
        <v>0.1264808177948</v>
      </c>
      <c r="X191">
        <v>0.471846342086792</v>
      </c>
      <c r="Y191">
        <v>0.471846342086792</v>
      </c>
      <c r="Z191">
        <v>0.3</v>
      </c>
      <c r="AA191">
        <v>0.9</v>
      </c>
      <c r="AB191">
        <v>0.75</v>
      </c>
      <c r="AC191">
        <v>0.818181818181818</v>
      </c>
      <c r="AD191">
        <v>0.1</v>
      </c>
      <c r="AE191">
        <v>0.6</v>
      </c>
    </row>
    <row r="192" spans="1:31">
      <c r="A192" s="5">
        <v>190</v>
      </c>
      <c r="B192">
        <v>18</v>
      </c>
      <c r="C192">
        <v>2</v>
      </c>
      <c r="D192">
        <v>10</v>
      </c>
      <c r="E192">
        <v>10</v>
      </c>
      <c r="F192">
        <v>10</v>
      </c>
      <c r="G192">
        <v>0</v>
      </c>
      <c r="H192">
        <v>8</v>
      </c>
      <c r="I192">
        <v>2</v>
      </c>
      <c r="J192">
        <v>0.9</v>
      </c>
      <c r="K192" s="4">
        <v>7.32333183288574</v>
      </c>
      <c r="L192" s="9">
        <v>1.08039665222168</v>
      </c>
      <c r="M192">
        <v>0.858781814575195</v>
      </c>
      <c r="N192">
        <v>6.69560623168945</v>
      </c>
      <c r="O192">
        <v>8</v>
      </c>
      <c r="P192">
        <v>8</v>
      </c>
      <c r="Q192">
        <v>18</v>
      </c>
      <c r="R192" s="15">
        <v>0.4444</v>
      </c>
      <c r="S192" s="15">
        <f t="shared" si="2"/>
        <v>0.8</v>
      </c>
      <c r="T192">
        <v>4.19943618774414</v>
      </c>
      <c r="U192">
        <v>3.80107975006103</v>
      </c>
      <c r="V192">
        <v>3.73587942123413</v>
      </c>
      <c r="W192" s="11">
        <v>0.0652003288269043</v>
      </c>
      <c r="X192">
        <v>0.46355676651001</v>
      </c>
      <c r="Y192">
        <v>0.46355676651001</v>
      </c>
      <c r="Z192">
        <v>0.8</v>
      </c>
      <c r="AA192">
        <v>1</v>
      </c>
      <c r="AB192">
        <v>0.555555555555556</v>
      </c>
      <c r="AC192">
        <v>0.714285714285714</v>
      </c>
      <c r="AD192">
        <v>0</v>
      </c>
      <c r="AE192">
        <v>0.2</v>
      </c>
    </row>
    <row r="193" spans="1:31">
      <c r="A193" s="5">
        <v>191</v>
      </c>
      <c r="B193">
        <v>20</v>
      </c>
      <c r="C193">
        <v>0</v>
      </c>
      <c r="D193">
        <v>10</v>
      </c>
      <c r="E193">
        <v>10</v>
      </c>
      <c r="F193">
        <v>10</v>
      </c>
      <c r="G193">
        <v>0</v>
      </c>
      <c r="H193">
        <v>10</v>
      </c>
      <c r="I193">
        <v>0</v>
      </c>
      <c r="J193">
        <v>1</v>
      </c>
      <c r="K193" s="4">
        <v>9999</v>
      </c>
      <c r="L193" s="9">
        <v>0.610622406005859</v>
      </c>
      <c r="M193">
        <v>9999</v>
      </c>
      <c r="N193">
        <v>9999</v>
      </c>
      <c r="O193">
        <v>7</v>
      </c>
      <c r="P193">
        <v>7</v>
      </c>
      <c r="Q193">
        <v>14</v>
      </c>
      <c r="R193" s="15">
        <v>0.5</v>
      </c>
      <c r="S193" s="15">
        <f t="shared" si="2"/>
        <v>0.7</v>
      </c>
      <c r="T193">
        <v>4.3649845123291</v>
      </c>
      <c r="U193">
        <v>3.99369430541992</v>
      </c>
      <c r="V193">
        <v>3.99735951423645</v>
      </c>
      <c r="W193" s="11">
        <v>0.00366520881652832</v>
      </c>
      <c r="X193">
        <v>0.367624998092651</v>
      </c>
      <c r="Y193">
        <v>0.367624998092651</v>
      </c>
      <c r="Z193">
        <v>0.7</v>
      </c>
      <c r="AA193">
        <v>0.7</v>
      </c>
      <c r="AB193">
        <v>0.5</v>
      </c>
      <c r="AC193">
        <v>0.583333333333333</v>
      </c>
      <c r="AD193">
        <v>0.3</v>
      </c>
      <c r="AE193">
        <v>0</v>
      </c>
    </row>
    <row r="194" spans="1:31">
      <c r="A194" s="5">
        <v>192</v>
      </c>
      <c r="B194">
        <v>17</v>
      </c>
      <c r="C194">
        <v>3</v>
      </c>
      <c r="D194">
        <v>10</v>
      </c>
      <c r="E194">
        <v>10</v>
      </c>
      <c r="F194">
        <v>10</v>
      </c>
      <c r="G194">
        <v>0</v>
      </c>
      <c r="H194">
        <v>7</v>
      </c>
      <c r="I194">
        <v>3</v>
      </c>
      <c r="J194">
        <v>0.85</v>
      </c>
      <c r="K194" s="4">
        <v>8.51977729797363</v>
      </c>
      <c r="L194" s="9">
        <v>2.06137466430664</v>
      </c>
      <c r="M194">
        <v>1.1976490020752</v>
      </c>
      <c r="N194">
        <v>6.34719467163086</v>
      </c>
      <c r="O194">
        <v>5</v>
      </c>
      <c r="P194">
        <v>5</v>
      </c>
      <c r="Q194">
        <v>14</v>
      </c>
      <c r="R194" s="15">
        <v>0.3571</v>
      </c>
      <c r="S194" s="15">
        <f t="shared" ref="S194:S251" si="3">O194/E194</f>
        <v>0.5</v>
      </c>
      <c r="T194">
        <v>3.76053810119629</v>
      </c>
      <c r="U194">
        <v>3.43993067741394</v>
      </c>
      <c r="V194">
        <v>3.24608850479126</v>
      </c>
      <c r="W194" s="11">
        <v>0.193842172622681</v>
      </c>
      <c r="X194">
        <v>0.514449596405029</v>
      </c>
      <c r="Y194">
        <v>0.514449596405029</v>
      </c>
      <c r="Z194">
        <v>0.5</v>
      </c>
      <c r="AA194">
        <v>0.9</v>
      </c>
      <c r="AB194">
        <v>0.642857142857143</v>
      </c>
      <c r="AC194">
        <v>0.75</v>
      </c>
      <c r="AD194">
        <v>0.1</v>
      </c>
      <c r="AE194">
        <v>0.4</v>
      </c>
    </row>
    <row r="195" spans="1:31">
      <c r="A195" s="5">
        <v>193</v>
      </c>
      <c r="B195">
        <v>19</v>
      </c>
      <c r="C195">
        <v>1</v>
      </c>
      <c r="D195">
        <v>10</v>
      </c>
      <c r="E195">
        <v>10</v>
      </c>
      <c r="F195">
        <v>10</v>
      </c>
      <c r="G195">
        <v>0</v>
      </c>
      <c r="H195">
        <v>9</v>
      </c>
      <c r="I195">
        <v>1</v>
      </c>
      <c r="J195">
        <v>0.95</v>
      </c>
      <c r="K195" s="4">
        <v>9.36824035644531</v>
      </c>
      <c r="L195" s="9">
        <v>1.13480186462402</v>
      </c>
      <c r="M195">
        <v>1.03891754150391</v>
      </c>
      <c r="N195">
        <v>8.18939781188965</v>
      </c>
      <c r="O195">
        <v>7</v>
      </c>
      <c r="P195">
        <v>7</v>
      </c>
      <c r="Q195">
        <v>14</v>
      </c>
      <c r="R195" s="15">
        <v>0.5</v>
      </c>
      <c r="S195" s="15">
        <f t="shared" si="3"/>
        <v>0.7</v>
      </c>
      <c r="T195">
        <v>3.83145141601562</v>
      </c>
      <c r="U195">
        <v>3.54616403579712</v>
      </c>
      <c r="V195">
        <v>3.44925928115845</v>
      </c>
      <c r="W195" s="11">
        <v>0.0969047546386719</v>
      </c>
      <c r="X195">
        <v>0.382192134857178</v>
      </c>
      <c r="Y195">
        <v>0.382192134857178</v>
      </c>
      <c r="Z195">
        <v>0.7</v>
      </c>
      <c r="AA195">
        <v>0.7</v>
      </c>
      <c r="AB195">
        <v>0.5</v>
      </c>
      <c r="AC195">
        <v>0.583333333333333</v>
      </c>
      <c r="AD195">
        <v>0.3</v>
      </c>
      <c r="AE195">
        <v>0</v>
      </c>
    </row>
    <row r="196" spans="1:31">
      <c r="A196" s="5">
        <v>194</v>
      </c>
      <c r="B196">
        <v>15</v>
      </c>
      <c r="C196">
        <v>5</v>
      </c>
      <c r="D196">
        <v>10</v>
      </c>
      <c r="E196">
        <v>10</v>
      </c>
      <c r="F196">
        <v>10</v>
      </c>
      <c r="G196">
        <v>0</v>
      </c>
      <c r="H196">
        <v>5</v>
      </c>
      <c r="I196">
        <v>5</v>
      </c>
      <c r="J196">
        <v>0.75</v>
      </c>
      <c r="K196" s="4">
        <v>6.15128707885742</v>
      </c>
      <c r="L196" s="9">
        <v>2.78922080993652</v>
      </c>
      <c r="M196">
        <v>1.56164932250977</v>
      </c>
      <c r="N196">
        <v>4.26898956298828</v>
      </c>
      <c r="O196">
        <v>3</v>
      </c>
      <c r="P196">
        <v>3</v>
      </c>
      <c r="Q196">
        <v>13</v>
      </c>
      <c r="R196" s="15">
        <v>0.2308</v>
      </c>
      <c r="S196" s="15">
        <f t="shared" si="3"/>
        <v>0.3</v>
      </c>
      <c r="T196">
        <v>3.12369155883789</v>
      </c>
      <c r="U196">
        <v>2.84144401550293</v>
      </c>
      <c r="V196">
        <v>2.69109582901001</v>
      </c>
      <c r="W196" s="11">
        <v>0.15034818649292</v>
      </c>
      <c r="X196">
        <v>0.432595729827881</v>
      </c>
      <c r="Y196">
        <v>0.432595729827881</v>
      </c>
      <c r="Z196">
        <v>0.3</v>
      </c>
      <c r="AA196">
        <v>1</v>
      </c>
      <c r="AB196">
        <v>0.769230769230769</v>
      </c>
      <c r="AC196">
        <v>0.869565217391304</v>
      </c>
      <c r="AD196">
        <v>0</v>
      </c>
      <c r="AE196">
        <v>0.7</v>
      </c>
    </row>
    <row r="197" spans="1:31">
      <c r="A197" s="5">
        <v>195</v>
      </c>
      <c r="B197">
        <v>18</v>
      </c>
      <c r="C197">
        <v>2</v>
      </c>
      <c r="D197">
        <v>10</v>
      </c>
      <c r="E197">
        <v>10</v>
      </c>
      <c r="F197">
        <v>10</v>
      </c>
      <c r="G197">
        <v>0</v>
      </c>
      <c r="H197">
        <v>8</v>
      </c>
      <c r="I197">
        <v>2</v>
      </c>
      <c r="J197">
        <v>0.9</v>
      </c>
      <c r="K197" s="4">
        <v>6.02360534667969</v>
      </c>
      <c r="L197" s="9">
        <v>1.21777153015137</v>
      </c>
      <c r="M197">
        <v>1.0475025177002</v>
      </c>
      <c r="N197">
        <v>5.15594482421875</v>
      </c>
      <c r="O197">
        <v>5</v>
      </c>
      <c r="P197">
        <v>5</v>
      </c>
      <c r="Q197">
        <v>14</v>
      </c>
      <c r="R197" s="15">
        <v>0.3571</v>
      </c>
      <c r="S197" s="15">
        <f t="shared" si="3"/>
        <v>0.5</v>
      </c>
      <c r="T197">
        <v>2.83910751342773</v>
      </c>
      <c r="U197">
        <v>2.61378049850464</v>
      </c>
      <c r="V197">
        <v>2.52981948852539</v>
      </c>
      <c r="W197" s="11">
        <v>0.083961009979248</v>
      </c>
      <c r="X197">
        <v>0.309288024902344</v>
      </c>
      <c r="Y197">
        <v>0.309288024902344</v>
      </c>
      <c r="Z197">
        <v>0.5</v>
      </c>
      <c r="AA197">
        <v>0.9</v>
      </c>
      <c r="AB197">
        <v>0.642857142857143</v>
      </c>
      <c r="AC197">
        <v>0.75</v>
      </c>
      <c r="AD197">
        <v>0.1</v>
      </c>
      <c r="AE197">
        <v>0.4</v>
      </c>
    </row>
    <row r="198" spans="1:31">
      <c r="A198" s="5">
        <v>196</v>
      </c>
      <c r="B198">
        <v>18</v>
      </c>
      <c r="C198">
        <v>2</v>
      </c>
      <c r="D198">
        <v>10</v>
      </c>
      <c r="E198">
        <v>10</v>
      </c>
      <c r="F198">
        <v>9</v>
      </c>
      <c r="G198">
        <v>1</v>
      </c>
      <c r="H198">
        <v>9</v>
      </c>
      <c r="I198">
        <v>1</v>
      </c>
      <c r="J198">
        <v>0.9</v>
      </c>
      <c r="K198" s="4">
        <v>11.2915363311768</v>
      </c>
      <c r="L198" s="9">
        <v>1.8361701965332</v>
      </c>
      <c r="M198">
        <v>1.68184471130371</v>
      </c>
      <c r="N198">
        <v>8.96267700195312</v>
      </c>
      <c r="O198">
        <v>7</v>
      </c>
      <c r="P198">
        <v>7</v>
      </c>
      <c r="Q198">
        <v>16</v>
      </c>
      <c r="R198" s="15">
        <v>0.4375</v>
      </c>
      <c r="S198" s="15">
        <f t="shared" si="3"/>
        <v>0.7</v>
      </c>
      <c r="T198">
        <v>3.76375770568848</v>
      </c>
      <c r="U198">
        <v>3.48160338401794</v>
      </c>
      <c r="V198">
        <v>3.34229779243469</v>
      </c>
      <c r="W198" s="11">
        <v>0.139305591583252</v>
      </c>
      <c r="X198">
        <v>0.421459913253784</v>
      </c>
      <c r="Y198">
        <v>0.421459913253784</v>
      </c>
      <c r="Z198">
        <v>0.7</v>
      </c>
      <c r="AA198">
        <v>0.9</v>
      </c>
      <c r="AB198">
        <v>0.5625</v>
      </c>
      <c r="AC198">
        <v>0.692307692307692</v>
      </c>
      <c r="AD198">
        <v>0.1</v>
      </c>
      <c r="AE198">
        <v>0.2</v>
      </c>
    </row>
    <row r="199" spans="1:31">
      <c r="A199" s="5">
        <v>197</v>
      </c>
      <c r="B199">
        <v>16</v>
      </c>
      <c r="C199">
        <v>4</v>
      </c>
      <c r="D199">
        <v>10</v>
      </c>
      <c r="E199">
        <v>10</v>
      </c>
      <c r="F199">
        <v>10</v>
      </c>
      <c r="G199">
        <v>0</v>
      </c>
      <c r="H199">
        <v>6</v>
      </c>
      <c r="I199">
        <v>4</v>
      </c>
      <c r="J199">
        <v>0.8</v>
      </c>
      <c r="K199" s="4">
        <v>6.63057708740234</v>
      </c>
      <c r="L199" s="9">
        <v>2.12068176269531</v>
      </c>
      <c r="M199">
        <v>1.46605491638184</v>
      </c>
      <c r="N199">
        <v>5.87992858886719</v>
      </c>
      <c r="O199">
        <v>5</v>
      </c>
      <c r="P199">
        <v>5</v>
      </c>
      <c r="Q199">
        <v>14</v>
      </c>
      <c r="R199" s="15">
        <v>0.3571</v>
      </c>
      <c r="S199" s="15">
        <f t="shared" si="3"/>
        <v>0.5</v>
      </c>
      <c r="T199">
        <v>2.89409828186035</v>
      </c>
      <c r="U199">
        <v>2.60639953613281</v>
      </c>
      <c r="V199">
        <v>2.51807570457458</v>
      </c>
      <c r="W199" s="11">
        <v>0.0883238315582275</v>
      </c>
      <c r="X199">
        <v>0.376022577285767</v>
      </c>
      <c r="Y199">
        <v>0.376022577285767</v>
      </c>
      <c r="Z199">
        <v>0.5</v>
      </c>
      <c r="AA199">
        <v>0.9</v>
      </c>
      <c r="AB199">
        <v>0.642857142857143</v>
      </c>
      <c r="AC199">
        <v>0.75</v>
      </c>
      <c r="AD199">
        <v>0.1</v>
      </c>
      <c r="AE199">
        <v>0.4</v>
      </c>
    </row>
    <row r="200" spans="1:31">
      <c r="A200" s="5">
        <v>198</v>
      </c>
      <c r="B200">
        <v>18</v>
      </c>
      <c r="C200">
        <v>2</v>
      </c>
      <c r="D200">
        <v>10</v>
      </c>
      <c r="E200">
        <v>10</v>
      </c>
      <c r="F200">
        <v>10</v>
      </c>
      <c r="G200">
        <v>0</v>
      </c>
      <c r="H200">
        <v>8</v>
      </c>
      <c r="I200">
        <v>2</v>
      </c>
      <c r="J200">
        <v>0.9</v>
      </c>
      <c r="K200" s="4">
        <v>6.30759429931641</v>
      </c>
      <c r="L200" s="9">
        <v>0.729593276977539</v>
      </c>
      <c r="M200">
        <v>0.539678573608398</v>
      </c>
      <c r="N200">
        <v>6.02291297912598</v>
      </c>
      <c r="O200">
        <v>5</v>
      </c>
      <c r="P200">
        <v>5</v>
      </c>
      <c r="Q200">
        <v>12</v>
      </c>
      <c r="R200" s="15">
        <v>0.4167</v>
      </c>
      <c r="S200" s="15">
        <f t="shared" si="3"/>
        <v>0.5</v>
      </c>
      <c r="T200">
        <v>3.64541816711426</v>
      </c>
      <c r="U200">
        <v>3.30191802978516</v>
      </c>
      <c r="V200">
        <v>3.27747917175293</v>
      </c>
      <c r="W200" s="11">
        <v>0.0244388580322266</v>
      </c>
      <c r="X200">
        <v>0.367938995361328</v>
      </c>
      <c r="Y200">
        <v>0.367938995361328</v>
      </c>
      <c r="Z200">
        <v>0.5</v>
      </c>
      <c r="AA200">
        <v>0.7</v>
      </c>
      <c r="AB200">
        <v>0.583333333333333</v>
      </c>
      <c r="AC200">
        <v>0.636363636363636</v>
      </c>
      <c r="AD200">
        <v>0.3</v>
      </c>
      <c r="AE200">
        <v>0.2</v>
      </c>
    </row>
    <row r="201" spans="1:31">
      <c r="A201" s="5">
        <v>199</v>
      </c>
      <c r="B201">
        <v>16</v>
      </c>
      <c r="C201">
        <v>4</v>
      </c>
      <c r="D201">
        <v>10</v>
      </c>
      <c r="E201">
        <v>10</v>
      </c>
      <c r="F201">
        <v>10</v>
      </c>
      <c r="G201">
        <v>0</v>
      </c>
      <c r="H201">
        <v>6</v>
      </c>
      <c r="I201">
        <v>4</v>
      </c>
      <c r="J201">
        <v>0.8</v>
      </c>
      <c r="K201" s="4">
        <v>4.75215721130371</v>
      </c>
      <c r="L201" s="9">
        <v>1.34195899963379</v>
      </c>
      <c r="M201">
        <v>1.08642959594727</v>
      </c>
      <c r="N201">
        <v>5.04485130310059</v>
      </c>
      <c r="O201">
        <v>5</v>
      </c>
      <c r="P201">
        <v>5</v>
      </c>
      <c r="Q201">
        <v>12</v>
      </c>
      <c r="R201" s="15">
        <v>0.4167</v>
      </c>
      <c r="S201" s="15">
        <f t="shared" si="3"/>
        <v>0.5</v>
      </c>
      <c r="T201">
        <v>2.68381881713867</v>
      </c>
      <c r="U201">
        <v>2.37830376625061</v>
      </c>
      <c r="V201">
        <v>2.37785029411316</v>
      </c>
      <c r="W201" s="11">
        <v>0.000453472137451172</v>
      </c>
      <c r="X201">
        <v>0.305968523025513</v>
      </c>
      <c r="Y201">
        <v>0.305968523025513</v>
      </c>
      <c r="Z201">
        <v>0.5</v>
      </c>
      <c r="AA201">
        <v>0.7</v>
      </c>
      <c r="AB201">
        <v>0.583333333333333</v>
      </c>
      <c r="AC201">
        <v>0.636363636363636</v>
      </c>
      <c r="AD201">
        <v>0.3</v>
      </c>
      <c r="AE201">
        <v>0.2</v>
      </c>
    </row>
    <row r="202" spans="1:31">
      <c r="A202" s="5">
        <v>200</v>
      </c>
      <c r="B202">
        <v>17</v>
      </c>
      <c r="C202">
        <v>3</v>
      </c>
      <c r="D202">
        <v>10</v>
      </c>
      <c r="E202">
        <v>10</v>
      </c>
      <c r="F202">
        <v>10</v>
      </c>
      <c r="G202">
        <v>0</v>
      </c>
      <c r="H202">
        <v>7</v>
      </c>
      <c r="I202">
        <v>3</v>
      </c>
      <c r="J202">
        <v>0.85</v>
      </c>
      <c r="K202" s="4">
        <v>5.40312004089355</v>
      </c>
      <c r="L202" s="9">
        <v>1.06768417358398</v>
      </c>
      <c r="M202">
        <v>0.909791946411133</v>
      </c>
      <c r="N202">
        <v>5.66717720031738</v>
      </c>
      <c r="O202">
        <v>7</v>
      </c>
      <c r="P202">
        <v>7</v>
      </c>
      <c r="Q202">
        <v>15</v>
      </c>
      <c r="R202" s="15">
        <v>0.4667</v>
      </c>
      <c r="S202" s="15">
        <f t="shared" si="3"/>
        <v>0.7</v>
      </c>
      <c r="T202">
        <v>2.85855865478516</v>
      </c>
      <c r="U202">
        <v>2.56852579116821</v>
      </c>
      <c r="V202">
        <v>2.5754280090332</v>
      </c>
      <c r="W202" s="11">
        <v>0.00690221786499023</v>
      </c>
      <c r="X202">
        <v>0.283130645751953</v>
      </c>
      <c r="Y202">
        <v>0.283130645751953</v>
      </c>
      <c r="Z202">
        <v>0.7</v>
      </c>
      <c r="AA202">
        <v>0.8</v>
      </c>
      <c r="AB202">
        <v>0.533333333333333</v>
      </c>
      <c r="AC202">
        <v>0.64</v>
      </c>
      <c r="AD202">
        <v>0.2</v>
      </c>
      <c r="AE202">
        <v>0.1</v>
      </c>
    </row>
    <row r="203" spans="1:31">
      <c r="A203" s="5">
        <v>201</v>
      </c>
      <c r="B203">
        <v>19</v>
      </c>
      <c r="C203">
        <v>1</v>
      </c>
      <c r="D203">
        <v>10</v>
      </c>
      <c r="E203">
        <v>10</v>
      </c>
      <c r="F203">
        <v>10</v>
      </c>
      <c r="G203">
        <v>0</v>
      </c>
      <c r="H203">
        <v>9</v>
      </c>
      <c r="I203">
        <v>1</v>
      </c>
      <c r="J203">
        <v>0.95</v>
      </c>
      <c r="K203" s="4">
        <v>10.1663208007812</v>
      </c>
      <c r="L203" s="9">
        <v>1.26898002624512</v>
      </c>
      <c r="M203">
        <v>1.13109588623047</v>
      </c>
      <c r="N203">
        <v>8.50712966918945</v>
      </c>
      <c r="O203">
        <v>4</v>
      </c>
      <c r="P203">
        <v>4</v>
      </c>
      <c r="Q203">
        <v>13</v>
      </c>
      <c r="R203" s="15">
        <v>0.3077</v>
      </c>
      <c r="S203" s="15">
        <f t="shared" si="3"/>
        <v>0.4</v>
      </c>
      <c r="T203">
        <v>3.54694366455078</v>
      </c>
      <c r="U203">
        <v>3.30650043487549</v>
      </c>
      <c r="V203">
        <v>3.14219617843628</v>
      </c>
      <c r="W203" s="11">
        <v>0.164304256439209</v>
      </c>
      <c r="X203">
        <v>0.404747486114502</v>
      </c>
      <c r="Y203">
        <v>0.404747486114502</v>
      </c>
      <c r="Z203">
        <v>0.4</v>
      </c>
      <c r="AA203">
        <v>0.9</v>
      </c>
      <c r="AB203">
        <v>0.692307692307692</v>
      </c>
      <c r="AC203">
        <v>0.782608695652174</v>
      </c>
      <c r="AD203">
        <v>0.1</v>
      </c>
      <c r="AE203">
        <v>0.5</v>
      </c>
    </row>
    <row r="204" spans="1:31">
      <c r="A204" s="5">
        <v>202</v>
      </c>
      <c r="B204">
        <v>20</v>
      </c>
      <c r="C204">
        <v>0</v>
      </c>
      <c r="D204">
        <v>10</v>
      </c>
      <c r="E204">
        <v>10</v>
      </c>
      <c r="F204">
        <v>10</v>
      </c>
      <c r="G204">
        <v>0</v>
      </c>
      <c r="H204">
        <v>10</v>
      </c>
      <c r="I204">
        <v>0</v>
      </c>
      <c r="J204">
        <v>1</v>
      </c>
      <c r="K204" s="4">
        <v>9999</v>
      </c>
      <c r="L204" s="9">
        <v>1.37958717346191</v>
      </c>
      <c r="M204">
        <v>9999</v>
      </c>
      <c r="N204">
        <v>9999</v>
      </c>
      <c r="O204">
        <v>9</v>
      </c>
      <c r="P204">
        <v>9</v>
      </c>
      <c r="Q204">
        <v>19</v>
      </c>
      <c r="R204" s="15">
        <v>0.4737</v>
      </c>
      <c r="S204" s="15">
        <f t="shared" si="3"/>
        <v>0.9</v>
      </c>
      <c r="T204">
        <v>4.12523078918457</v>
      </c>
      <c r="U204">
        <v>3.87245631217956</v>
      </c>
      <c r="V204">
        <v>3.69013977050781</v>
      </c>
      <c r="W204" s="11">
        <v>0.182316541671753</v>
      </c>
      <c r="X204">
        <v>0.435091018676758</v>
      </c>
      <c r="Y204">
        <v>0.435091018676758</v>
      </c>
      <c r="Z204">
        <v>0.9</v>
      </c>
      <c r="AA204">
        <v>1</v>
      </c>
      <c r="AB204">
        <v>0.526315789473684</v>
      </c>
      <c r="AC204">
        <v>0.689655172413793</v>
      </c>
      <c r="AD204">
        <v>0</v>
      </c>
      <c r="AE204">
        <v>0.1</v>
      </c>
    </row>
    <row r="205" spans="1:31">
      <c r="A205" s="5">
        <v>203</v>
      </c>
      <c r="B205">
        <v>19</v>
      </c>
      <c r="C205">
        <v>1</v>
      </c>
      <c r="D205">
        <v>10</v>
      </c>
      <c r="E205">
        <v>10</v>
      </c>
      <c r="F205">
        <v>10</v>
      </c>
      <c r="G205">
        <v>0</v>
      </c>
      <c r="H205">
        <v>9</v>
      </c>
      <c r="I205">
        <v>1</v>
      </c>
      <c r="J205">
        <v>0.95</v>
      </c>
      <c r="K205" s="4">
        <v>10.604118347168</v>
      </c>
      <c r="L205" s="9">
        <v>0.825384140014648</v>
      </c>
      <c r="M205">
        <v>0.658525466918945</v>
      </c>
      <c r="N205">
        <v>9.19667816162109</v>
      </c>
      <c r="O205">
        <v>7</v>
      </c>
      <c r="P205">
        <v>7</v>
      </c>
      <c r="Q205">
        <v>17</v>
      </c>
      <c r="R205" s="15">
        <v>0.4118</v>
      </c>
      <c r="S205" s="15">
        <f t="shared" si="3"/>
        <v>0.7</v>
      </c>
      <c r="T205">
        <v>4.44564056396484</v>
      </c>
      <c r="U205">
        <v>4.09128665924072</v>
      </c>
      <c r="V205">
        <v>3.97912359237671</v>
      </c>
      <c r="W205" s="11">
        <v>0.112163066864014</v>
      </c>
      <c r="X205">
        <v>0.466516971588135</v>
      </c>
      <c r="Y205">
        <v>0.466516971588135</v>
      </c>
      <c r="Z205">
        <v>0.7</v>
      </c>
      <c r="AA205">
        <v>1</v>
      </c>
      <c r="AB205">
        <v>0.588235294117647</v>
      </c>
      <c r="AC205">
        <v>0.740740740740741</v>
      </c>
      <c r="AD205">
        <v>0</v>
      </c>
      <c r="AE205">
        <v>0.3</v>
      </c>
    </row>
    <row r="206" spans="1:31">
      <c r="A206" s="5">
        <v>204</v>
      </c>
      <c r="B206">
        <v>20</v>
      </c>
      <c r="C206">
        <v>0</v>
      </c>
      <c r="D206">
        <v>10</v>
      </c>
      <c r="E206">
        <v>10</v>
      </c>
      <c r="F206">
        <v>10</v>
      </c>
      <c r="G206">
        <v>0</v>
      </c>
      <c r="H206">
        <v>10</v>
      </c>
      <c r="I206">
        <v>0</v>
      </c>
      <c r="J206">
        <v>1</v>
      </c>
      <c r="K206" s="4">
        <v>9999</v>
      </c>
      <c r="L206" s="9">
        <v>0.93437385559082</v>
      </c>
      <c r="M206">
        <v>9999</v>
      </c>
      <c r="N206">
        <v>9999</v>
      </c>
      <c r="O206">
        <v>7</v>
      </c>
      <c r="P206">
        <v>7</v>
      </c>
      <c r="Q206">
        <v>17</v>
      </c>
      <c r="R206" s="15">
        <v>0.4118</v>
      </c>
      <c r="S206" s="15">
        <f t="shared" si="3"/>
        <v>0.7</v>
      </c>
      <c r="T206">
        <v>4.56262969970703</v>
      </c>
      <c r="U206">
        <v>4.25880813598633</v>
      </c>
      <c r="V206">
        <v>4.08786678314209</v>
      </c>
      <c r="W206" s="11">
        <v>0.170941352844238</v>
      </c>
      <c r="X206">
        <v>0.474762916564941</v>
      </c>
      <c r="Y206">
        <v>0.474762916564941</v>
      </c>
      <c r="Z206">
        <v>0.7</v>
      </c>
      <c r="AA206">
        <v>1</v>
      </c>
      <c r="AB206">
        <v>0.588235294117647</v>
      </c>
      <c r="AC206">
        <v>0.740740740740741</v>
      </c>
      <c r="AD206">
        <v>0</v>
      </c>
      <c r="AE206">
        <v>0.3</v>
      </c>
    </row>
    <row r="207" spans="1:31">
      <c r="A207" s="5">
        <v>205</v>
      </c>
      <c r="B207">
        <v>18</v>
      </c>
      <c r="C207">
        <v>2</v>
      </c>
      <c r="D207">
        <v>10</v>
      </c>
      <c r="E207">
        <v>10</v>
      </c>
      <c r="F207">
        <v>10</v>
      </c>
      <c r="G207">
        <v>0</v>
      </c>
      <c r="H207">
        <v>8</v>
      </c>
      <c r="I207">
        <v>2</v>
      </c>
      <c r="J207">
        <v>0.9</v>
      </c>
      <c r="K207" s="4">
        <v>7.59420585632324</v>
      </c>
      <c r="L207" s="9">
        <v>1.31899452209473</v>
      </c>
      <c r="M207">
        <v>1.07002258300781</v>
      </c>
      <c r="N207">
        <v>6.59915542602539</v>
      </c>
      <c r="O207">
        <v>7</v>
      </c>
      <c r="P207">
        <v>7</v>
      </c>
      <c r="Q207">
        <v>16</v>
      </c>
      <c r="R207" s="15">
        <v>0.4375</v>
      </c>
      <c r="S207" s="15">
        <f t="shared" si="3"/>
        <v>0.7</v>
      </c>
      <c r="T207">
        <v>3.75983238220215</v>
      </c>
      <c r="U207">
        <v>3.43183302879333</v>
      </c>
      <c r="V207">
        <v>3.34061288833618</v>
      </c>
      <c r="W207" s="11">
        <v>0.0912201404571533</v>
      </c>
      <c r="X207">
        <v>0.419219493865967</v>
      </c>
      <c r="Y207">
        <v>0.419219493865967</v>
      </c>
      <c r="Z207">
        <v>0.7</v>
      </c>
      <c r="AA207">
        <v>0.9</v>
      </c>
      <c r="AB207">
        <v>0.5625</v>
      </c>
      <c r="AC207">
        <v>0.692307692307692</v>
      </c>
      <c r="AD207">
        <v>0.1</v>
      </c>
      <c r="AE207">
        <v>0.2</v>
      </c>
    </row>
    <row r="208" spans="1:31">
      <c r="A208" s="5">
        <v>206</v>
      </c>
      <c r="B208">
        <v>17</v>
      </c>
      <c r="C208">
        <v>3</v>
      </c>
      <c r="D208">
        <v>10</v>
      </c>
      <c r="E208">
        <v>10</v>
      </c>
      <c r="F208">
        <v>10</v>
      </c>
      <c r="G208">
        <v>0</v>
      </c>
      <c r="H208">
        <v>7</v>
      </c>
      <c r="I208">
        <v>3</v>
      </c>
      <c r="J208">
        <v>0.85</v>
      </c>
      <c r="K208" s="4">
        <v>6.37397003173828</v>
      </c>
      <c r="L208" s="9">
        <v>1.73198318481445</v>
      </c>
      <c r="M208">
        <v>1.36330223083496</v>
      </c>
      <c r="N208">
        <v>5.40246200561523</v>
      </c>
      <c r="O208">
        <v>5</v>
      </c>
      <c r="P208">
        <v>5</v>
      </c>
      <c r="Q208">
        <v>14</v>
      </c>
      <c r="R208" s="15">
        <v>0.3571</v>
      </c>
      <c r="S208" s="15">
        <f t="shared" si="3"/>
        <v>0.5</v>
      </c>
      <c r="T208">
        <v>3.02554321289062</v>
      </c>
      <c r="U208">
        <v>2.78245902061462</v>
      </c>
      <c r="V208">
        <v>2.70634937286377</v>
      </c>
      <c r="W208" s="11">
        <v>0.0761096477508545</v>
      </c>
      <c r="X208">
        <v>0.319193840026856</v>
      </c>
      <c r="Y208">
        <v>0.319193840026856</v>
      </c>
      <c r="Z208">
        <v>0.5</v>
      </c>
      <c r="AA208">
        <v>0.9</v>
      </c>
      <c r="AB208">
        <v>0.642857142857143</v>
      </c>
      <c r="AC208">
        <v>0.75</v>
      </c>
      <c r="AD208">
        <v>0.1</v>
      </c>
      <c r="AE208">
        <v>0.4</v>
      </c>
    </row>
    <row r="209" spans="1:31">
      <c r="A209" s="5">
        <v>207</v>
      </c>
      <c r="B209">
        <v>16</v>
      </c>
      <c r="C209">
        <v>4</v>
      </c>
      <c r="D209">
        <v>10</v>
      </c>
      <c r="E209">
        <v>10</v>
      </c>
      <c r="F209">
        <v>9</v>
      </c>
      <c r="G209">
        <v>1</v>
      </c>
      <c r="H209">
        <v>7</v>
      </c>
      <c r="I209">
        <v>3</v>
      </c>
      <c r="J209">
        <v>0.8</v>
      </c>
      <c r="K209" s="4">
        <v>5.7945384979248</v>
      </c>
      <c r="L209" s="9">
        <v>1.07413482666016</v>
      </c>
      <c r="M209">
        <v>0.826900482177734</v>
      </c>
      <c r="N209">
        <v>5.91932487487793</v>
      </c>
      <c r="O209">
        <v>7</v>
      </c>
      <c r="P209">
        <v>7</v>
      </c>
      <c r="Q209">
        <v>15</v>
      </c>
      <c r="R209" s="15">
        <v>0.4667</v>
      </c>
      <c r="S209" s="15">
        <f t="shared" si="3"/>
        <v>0.7</v>
      </c>
      <c r="T209">
        <v>3.00533866882324</v>
      </c>
      <c r="U209">
        <v>2.6579282283783</v>
      </c>
      <c r="V209">
        <v>2.70044231414795</v>
      </c>
      <c r="W209" s="11">
        <v>0.0425140857696533</v>
      </c>
      <c r="X209">
        <v>0.304896354675293</v>
      </c>
      <c r="Y209">
        <v>0.304896354675293</v>
      </c>
      <c r="Z209">
        <v>0.7</v>
      </c>
      <c r="AA209">
        <v>0.8</v>
      </c>
      <c r="AB209">
        <v>0.533333333333333</v>
      </c>
      <c r="AC209">
        <v>0.64</v>
      </c>
      <c r="AD209">
        <v>0.2</v>
      </c>
      <c r="AE209">
        <v>0.1</v>
      </c>
    </row>
    <row r="210" spans="1:31">
      <c r="A210" s="5">
        <v>208</v>
      </c>
      <c r="B210">
        <v>19</v>
      </c>
      <c r="C210">
        <v>1</v>
      </c>
      <c r="D210">
        <v>10</v>
      </c>
      <c r="E210">
        <v>10</v>
      </c>
      <c r="F210">
        <v>10</v>
      </c>
      <c r="G210">
        <v>0</v>
      </c>
      <c r="H210">
        <v>9</v>
      </c>
      <c r="I210">
        <v>1</v>
      </c>
      <c r="J210">
        <v>0.95</v>
      </c>
      <c r="K210" s="4">
        <v>9.6657829284668</v>
      </c>
      <c r="L210" s="9">
        <v>1.09473419189453</v>
      </c>
      <c r="M210">
        <v>1.02000617980957</v>
      </c>
      <c r="N210">
        <v>8.77612686157227</v>
      </c>
      <c r="O210">
        <v>8</v>
      </c>
      <c r="P210">
        <v>8</v>
      </c>
      <c r="Q210">
        <v>18</v>
      </c>
      <c r="R210" s="15">
        <v>0.4444</v>
      </c>
      <c r="S210" s="15">
        <f t="shared" si="3"/>
        <v>0.8</v>
      </c>
      <c r="T210">
        <v>3.69164657592773</v>
      </c>
      <c r="U210">
        <v>3.39793086051941</v>
      </c>
      <c r="V210">
        <v>3.31535196304321</v>
      </c>
      <c r="W210" s="11">
        <v>0.0825788974761963</v>
      </c>
      <c r="X210">
        <v>0.376294612884521</v>
      </c>
      <c r="Y210">
        <v>0.376294612884521</v>
      </c>
      <c r="Z210">
        <v>0.8</v>
      </c>
      <c r="AA210">
        <v>1</v>
      </c>
      <c r="AB210">
        <v>0.555555555555556</v>
      </c>
      <c r="AC210">
        <v>0.714285714285714</v>
      </c>
      <c r="AD210">
        <v>0</v>
      </c>
      <c r="AE210">
        <v>0.2</v>
      </c>
    </row>
    <row r="211" spans="1:31">
      <c r="A211" s="5">
        <v>209</v>
      </c>
      <c r="B211">
        <v>18</v>
      </c>
      <c r="C211">
        <v>2</v>
      </c>
      <c r="D211">
        <v>10</v>
      </c>
      <c r="E211">
        <v>10</v>
      </c>
      <c r="F211">
        <v>10</v>
      </c>
      <c r="G211">
        <v>0</v>
      </c>
      <c r="H211">
        <v>8</v>
      </c>
      <c r="I211">
        <v>2</v>
      </c>
      <c r="J211">
        <v>0.9</v>
      </c>
      <c r="K211" s="4">
        <v>7.41594505310059</v>
      </c>
      <c r="L211" s="9">
        <v>1.13733863830566</v>
      </c>
      <c r="M211">
        <v>0.814939498901367</v>
      </c>
      <c r="N211">
        <v>6.23627090454102</v>
      </c>
      <c r="O211">
        <v>6</v>
      </c>
      <c r="P211">
        <v>6</v>
      </c>
      <c r="Q211">
        <v>15</v>
      </c>
      <c r="R211" s="15">
        <v>0.4</v>
      </c>
      <c r="S211" s="15">
        <f t="shared" si="3"/>
        <v>0.6</v>
      </c>
      <c r="T211">
        <v>3.67108345031738</v>
      </c>
      <c r="U211">
        <v>3.3615939617157</v>
      </c>
      <c r="V211">
        <v>3.25683832168579</v>
      </c>
      <c r="W211" s="11">
        <v>0.104755640029907</v>
      </c>
      <c r="X211">
        <v>0.414245128631592</v>
      </c>
      <c r="Y211">
        <v>0.414245128631592</v>
      </c>
      <c r="Z211">
        <v>0.6</v>
      </c>
      <c r="AA211">
        <v>0.9</v>
      </c>
      <c r="AB211">
        <v>0.6</v>
      </c>
      <c r="AC211">
        <v>0.72</v>
      </c>
      <c r="AD211">
        <v>0.1</v>
      </c>
      <c r="AE211">
        <v>0.3</v>
      </c>
    </row>
    <row r="212" spans="1:31">
      <c r="A212" s="5">
        <v>210</v>
      </c>
      <c r="B212">
        <v>19</v>
      </c>
      <c r="C212">
        <v>1</v>
      </c>
      <c r="D212">
        <v>10</v>
      </c>
      <c r="E212">
        <v>10</v>
      </c>
      <c r="F212">
        <v>10</v>
      </c>
      <c r="G212">
        <v>0</v>
      </c>
      <c r="H212">
        <v>9</v>
      </c>
      <c r="I212">
        <v>1</v>
      </c>
      <c r="J212">
        <v>0.95</v>
      </c>
      <c r="K212" s="4">
        <v>9.86070442199707</v>
      </c>
      <c r="L212" s="9">
        <v>0.746892929077148</v>
      </c>
      <c r="M212">
        <v>0.638494491577148</v>
      </c>
      <c r="N212">
        <v>9.04244613647461</v>
      </c>
      <c r="O212">
        <v>8</v>
      </c>
      <c r="P212">
        <v>8</v>
      </c>
      <c r="Q212">
        <v>18</v>
      </c>
      <c r="R212" s="15">
        <v>0.4444</v>
      </c>
      <c r="S212" s="15">
        <f t="shared" si="3"/>
        <v>0.8</v>
      </c>
      <c r="T212">
        <v>3.79890632629394</v>
      </c>
      <c r="U212">
        <v>3.4881284236908</v>
      </c>
      <c r="V212">
        <v>3.40635061264038</v>
      </c>
      <c r="W212" s="11">
        <v>0.081777811050415</v>
      </c>
      <c r="X212">
        <v>0.392555713653565</v>
      </c>
      <c r="Y212">
        <v>0.392555713653565</v>
      </c>
      <c r="Z212">
        <v>0.8</v>
      </c>
      <c r="AA212">
        <v>1</v>
      </c>
      <c r="AB212">
        <v>0.555555555555556</v>
      </c>
      <c r="AC212">
        <v>0.714285714285714</v>
      </c>
      <c r="AD212">
        <v>0</v>
      </c>
      <c r="AE212">
        <v>0.2</v>
      </c>
    </row>
    <row r="213" spans="1:31">
      <c r="A213" s="5">
        <v>211</v>
      </c>
      <c r="B213">
        <v>18</v>
      </c>
      <c r="C213">
        <v>2</v>
      </c>
      <c r="D213">
        <v>10</v>
      </c>
      <c r="E213">
        <v>10</v>
      </c>
      <c r="F213">
        <v>10</v>
      </c>
      <c r="G213">
        <v>0</v>
      </c>
      <c r="H213">
        <v>8</v>
      </c>
      <c r="I213">
        <v>2</v>
      </c>
      <c r="J213">
        <v>0.9</v>
      </c>
      <c r="K213" s="4">
        <v>7.68403053283691</v>
      </c>
      <c r="L213" s="9">
        <v>2.21537208557129</v>
      </c>
      <c r="M213">
        <v>1.90961265563965</v>
      </c>
      <c r="N213">
        <v>5.30702590942383</v>
      </c>
      <c r="O213">
        <v>5</v>
      </c>
      <c r="P213">
        <v>5</v>
      </c>
      <c r="Q213">
        <v>15</v>
      </c>
      <c r="R213" s="15">
        <v>0.3333</v>
      </c>
      <c r="S213" s="15">
        <f t="shared" si="3"/>
        <v>0.5</v>
      </c>
      <c r="T213">
        <v>3.52238845825195</v>
      </c>
      <c r="U213">
        <v>3.29049468040466</v>
      </c>
      <c r="V213">
        <v>3.07876801490784</v>
      </c>
      <c r="W213" s="11">
        <v>0.211726665496826</v>
      </c>
      <c r="X213">
        <v>0.443620443344116</v>
      </c>
      <c r="Y213">
        <v>0.443620443344116</v>
      </c>
      <c r="Z213">
        <v>0.5</v>
      </c>
      <c r="AA213">
        <v>1</v>
      </c>
      <c r="AB213">
        <v>0.666666666666667</v>
      </c>
      <c r="AC213">
        <v>0.8</v>
      </c>
      <c r="AD213">
        <v>0</v>
      </c>
      <c r="AE213">
        <v>0.5</v>
      </c>
    </row>
    <row r="214" spans="1:31">
      <c r="A214" s="5">
        <v>212</v>
      </c>
      <c r="B214">
        <v>19</v>
      </c>
      <c r="C214">
        <v>1</v>
      </c>
      <c r="D214">
        <v>10</v>
      </c>
      <c r="E214">
        <v>10</v>
      </c>
      <c r="F214">
        <v>10</v>
      </c>
      <c r="G214">
        <v>0</v>
      </c>
      <c r="H214">
        <v>9</v>
      </c>
      <c r="I214">
        <v>1</v>
      </c>
      <c r="J214">
        <v>0.95</v>
      </c>
      <c r="K214" s="4">
        <v>9.30351257324219</v>
      </c>
      <c r="L214" s="9">
        <v>1.56141471862793</v>
      </c>
      <c r="M214">
        <v>1.46649742126465</v>
      </c>
      <c r="N214">
        <v>7.65316009521484</v>
      </c>
      <c r="O214">
        <v>4</v>
      </c>
      <c r="P214">
        <v>4</v>
      </c>
      <c r="Q214">
        <v>12</v>
      </c>
      <c r="R214" s="15">
        <v>0.3333</v>
      </c>
      <c r="S214" s="15">
        <f t="shared" si="3"/>
        <v>0.4</v>
      </c>
      <c r="T214">
        <v>3.60354804992676</v>
      </c>
      <c r="U214">
        <v>3.36167764663696</v>
      </c>
      <c r="V214">
        <v>3.22679138183594</v>
      </c>
      <c r="W214" s="11">
        <v>0.134886264801025</v>
      </c>
      <c r="X214">
        <v>0.37675666809082</v>
      </c>
      <c r="Y214">
        <v>0.37675666809082</v>
      </c>
      <c r="Z214">
        <v>0.4</v>
      </c>
      <c r="AA214">
        <v>0.8</v>
      </c>
      <c r="AB214">
        <v>0.666666666666667</v>
      </c>
      <c r="AC214">
        <v>0.727272727272727</v>
      </c>
      <c r="AD214">
        <v>0.2</v>
      </c>
      <c r="AE214">
        <v>0.4</v>
      </c>
    </row>
    <row r="215" spans="1:31">
      <c r="A215" s="5">
        <v>213</v>
      </c>
      <c r="B215">
        <v>20</v>
      </c>
      <c r="C215">
        <v>0</v>
      </c>
      <c r="D215">
        <v>10</v>
      </c>
      <c r="E215">
        <v>10</v>
      </c>
      <c r="F215">
        <v>10</v>
      </c>
      <c r="G215">
        <v>0</v>
      </c>
      <c r="H215">
        <v>10</v>
      </c>
      <c r="I215">
        <v>0</v>
      </c>
      <c r="J215">
        <v>1</v>
      </c>
      <c r="K215" s="4">
        <v>9999</v>
      </c>
      <c r="L215" s="9">
        <v>0.751682281494141</v>
      </c>
      <c r="M215">
        <v>9999</v>
      </c>
      <c r="N215">
        <v>9999</v>
      </c>
      <c r="O215">
        <v>7</v>
      </c>
      <c r="P215">
        <v>7</v>
      </c>
      <c r="Q215">
        <v>16</v>
      </c>
      <c r="R215" s="15">
        <v>0.4375</v>
      </c>
      <c r="S215" s="15">
        <f t="shared" si="3"/>
        <v>0.7</v>
      </c>
      <c r="T215">
        <v>4.63969612121582</v>
      </c>
      <c r="U215">
        <v>4.27875185012817</v>
      </c>
      <c r="V215">
        <v>4.2057294845581</v>
      </c>
      <c r="W215" s="11">
        <v>0.0730223655700684</v>
      </c>
      <c r="X215">
        <v>0.433966636657715</v>
      </c>
      <c r="Y215">
        <v>0.433966636657715</v>
      </c>
      <c r="Z215">
        <v>0.7</v>
      </c>
      <c r="AA215">
        <v>0.9</v>
      </c>
      <c r="AB215">
        <v>0.5625</v>
      </c>
      <c r="AC215">
        <v>0.692307692307692</v>
      </c>
      <c r="AD215">
        <v>0.1</v>
      </c>
      <c r="AE215">
        <v>0.2</v>
      </c>
    </row>
    <row r="216" spans="1:31">
      <c r="A216" s="5">
        <v>214</v>
      </c>
      <c r="B216">
        <v>17</v>
      </c>
      <c r="C216">
        <v>3</v>
      </c>
      <c r="D216">
        <v>10</v>
      </c>
      <c r="E216">
        <v>10</v>
      </c>
      <c r="F216">
        <v>10</v>
      </c>
      <c r="G216">
        <v>0</v>
      </c>
      <c r="H216">
        <v>7</v>
      </c>
      <c r="I216">
        <v>3</v>
      </c>
      <c r="J216">
        <v>0.85</v>
      </c>
      <c r="K216" s="4">
        <v>6.30545997619629</v>
      </c>
      <c r="L216" s="9">
        <v>1.81940078735352</v>
      </c>
      <c r="M216">
        <v>1.30501747131348</v>
      </c>
      <c r="N216">
        <v>4.69405364990234</v>
      </c>
      <c r="O216">
        <v>5</v>
      </c>
      <c r="P216">
        <v>5</v>
      </c>
      <c r="Q216">
        <v>13</v>
      </c>
      <c r="R216" s="15">
        <v>0.3846</v>
      </c>
      <c r="S216" s="15">
        <f t="shared" si="3"/>
        <v>0.5</v>
      </c>
      <c r="T216">
        <v>3.16875076293945</v>
      </c>
      <c r="U216">
        <v>2.91451048851013</v>
      </c>
      <c r="V216">
        <v>2.77915716171265</v>
      </c>
      <c r="W216" s="11">
        <v>0.135353326797485</v>
      </c>
      <c r="X216">
        <v>0.389593601226807</v>
      </c>
      <c r="Y216">
        <v>0.389593601226807</v>
      </c>
      <c r="Z216">
        <v>0.5</v>
      </c>
      <c r="AA216">
        <v>0.8</v>
      </c>
      <c r="AB216">
        <v>0.615384615384615</v>
      </c>
      <c r="AC216">
        <v>0.695652173913043</v>
      </c>
      <c r="AD216">
        <v>0.2</v>
      </c>
      <c r="AE216">
        <v>0.3</v>
      </c>
    </row>
    <row r="217" spans="1:31">
      <c r="A217" s="5">
        <v>215</v>
      </c>
      <c r="B217">
        <v>19</v>
      </c>
      <c r="C217">
        <v>1</v>
      </c>
      <c r="D217">
        <v>10</v>
      </c>
      <c r="E217">
        <v>10</v>
      </c>
      <c r="F217">
        <v>10</v>
      </c>
      <c r="G217">
        <v>0</v>
      </c>
      <c r="H217">
        <v>9</v>
      </c>
      <c r="I217">
        <v>1</v>
      </c>
      <c r="J217">
        <v>0.95</v>
      </c>
      <c r="K217" s="4">
        <v>8.74632835388184</v>
      </c>
      <c r="L217" s="9">
        <v>0.768775939941406</v>
      </c>
      <c r="M217">
        <v>0.811853408813477</v>
      </c>
      <c r="N217">
        <v>9.29471015930176</v>
      </c>
      <c r="O217">
        <v>8</v>
      </c>
      <c r="P217">
        <v>8</v>
      </c>
      <c r="Q217">
        <v>17</v>
      </c>
      <c r="R217" s="15">
        <v>0.4706</v>
      </c>
      <c r="S217" s="15">
        <f t="shared" si="3"/>
        <v>0.8</v>
      </c>
      <c r="T217">
        <v>3.99663925170898</v>
      </c>
      <c r="U217">
        <v>3.62882614135742</v>
      </c>
      <c r="V217">
        <v>3.65308141708374</v>
      </c>
      <c r="W217" s="11">
        <v>0.0242552757263184</v>
      </c>
      <c r="X217">
        <v>0.343557834625244</v>
      </c>
      <c r="Y217">
        <v>0.343557834625244</v>
      </c>
      <c r="Z217">
        <v>0.8</v>
      </c>
      <c r="AA217">
        <v>0.9</v>
      </c>
      <c r="AB217">
        <v>0.529411764705882</v>
      </c>
      <c r="AC217">
        <v>0.666666666666667</v>
      </c>
      <c r="AD217">
        <v>0.1</v>
      </c>
      <c r="AE217">
        <v>0.1</v>
      </c>
    </row>
    <row r="218" spans="1:31">
      <c r="A218" s="5">
        <v>216</v>
      </c>
      <c r="B218">
        <v>18</v>
      </c>
      <c r="C218">
        <v>2</v>
      </c>
      <c r="D218">
        <v>10</v>
      </c>
      <c r="E218">
        <v>10</v>
      </c>
      <c r="F218">
        <v>9</v>
      </c>
      <c r="G218">
        <v>1</v>
      </c>
      <c r="H218">
        <v>9</v>
      </c>
      <c r="I218">
        <v>1</v>
      </c>
      <c r="J218">
        <v>0.9</v>
      </c>
      <c r="K218" s="4">
        <v>10.3514099121094</v>
      </c>
      <c r="L218" s="9">
        <v>1.22949409484863</v>
      </c>
      <c r="M218">
        <v>1.07977104187012</v>
      </c>
      <c r="N218">
        <v>8.63826370239258</v>
      </c>
      <c r="O218">
        <v>7</v>
      </c>
      <c r="P218">
        <v>7</v>
      </c>
      <c r="Q218">
        <v>16</v>
      </c>
      <c r="R218" s="15">
        <v>0.4375</v>
      </c>
      <c r="S218" s="15">
        <f t="shared" si="3"/>
        <v>0.7</v>
      </c>
      <c r="T218">
        <v>4.06588554382324</v>
      </c>
      <c r="U218">
        <v>3.74428725242615</v>
      </c>
      <c r="V218">
        <v>3.66696810722351</v>
      </c>
      <c r="W218" s="11">
        <v>0.0773191452026367</v>
      </c>
      <c r="X218">
        <v>0.398917436599731</v>
      </c>
      <c r="Y218">
        <v>0.398917436599731</v>
      </c>
      <c r="Z218">
        <v>0.7</v>
      </c>
      <c r="AA218">
        <v>0.9</v>
      </c>
      <c r="AB218">
        <v>0.5625</v>
      </c>
      <c r="AC218">
        <v>0.692307692307692</v>
      </c>
      <c r="AD218">
        <v>0.1</v>
      </c>
      <c r="AE218">
        <v>0.2</v>
      </c>
    </row>
    <row r="219" spans="1:31">
      <c r="A219" s="5">
        <v>217</v>
      </c>
      <c r="B219">
        <v>19</v>
      </c>
      <c r="C219">
        <v>1</v>
      </c>
      <c r="D219">
        <v>10</v>
      </c>
      <c r="E219">
        <v>10</v>
      </c>
      <c r="F219">
        <v>10</v>
      </c>
      <c r="G219">
        <v>0</v>
      </c>
      <c r="H219">
        <v>9</v>
      </c>
      <c r="I219">
        <v>1</v>
      </c>
      <c r="J219">
        <v>0.95</v>
      </c>
      <c r="K219" s="4">
        <v>10.0920867919922</v>
      </c>
      <c r="L219" s="9">
        <v>0.861143112182617</v>
      </c>
      <c r="M219">
        <v>0.723855972290039</v>
      </c>
      <c r="N219">
        <v>8.88371086120605</v>
      </c>
      <c r="O219">
        <v>6</v>
      </c>
      <c r="P219">
        <v>6</v>
      </c>
      <c r="Q219">
        <v>15</v>
      </c>
      <c r="R219" s="15">
        <v>0.4</v>
      </c>
      <c r="S219" s="15">
        <f t="shared" si="3"/>
        <v>0.6</v>
      </c>
      <c r="T219">
        <v>4.04324340820312</v>
      </c>
      <c r="U219">
        <v>3.72802567481995</v>
      </c>
      <c r="V219">
        <v>3.61562538146973</v>
      </c>
      <c r="W219" s="11">
        <v>0.11240029335022</v>
      </c>
      <c r="X219">
        <v>0.427618026733398</v>
      </c>
      <c r="Y219">
        <v>0.427618026733398</v>
      </c>
      <c r="Z219">
        <v>0.6</v>
      </c>
      <c r="AA219">
        <v>0.9</v>
      </c>
      <c r="AB219">
        <v>0.6</v>
      </c>
      <c r="AC219">
        <v>0.72</v>
      </c>
      <c r="AD219">
        <v>0.1</v>
      </c>
      <c r="AE219">
        <v>0.3</v>
      </c>
    </row>
    <row r="220" spans="1:31">
      <c r="A220" s="5">
        <v>218</v>
      </c>
      <c r="B220">
        <v>14</v>
      </c>
      <c r="C220">
        <v>6</v>
      </c>
      <c r="D220">
        <v>10</v>
      </c>
      <c r="E220">
        <v>10</v>
      </c>
      <c r="F220">
        <v>10</v>
      </c>
      <c r="G220">
        <v>0</v>
      </c>
      <c r="H220">
        <v>4</v>
      </c>
      <c r="I220">
        <v>6</v>
      </c>
      <c r="J220">
        <v>0.7</v>
      </c>
      <c r="K220" s="4">
        <v>5.94465255737305</v>
      </c>
      <c r="L220" s="9">
        <v>3.01742553710937</v>
      </c>
      <c r="M220">
        <v>1.45475387573242</v>
      </c>
      <c r="N220">
        <v>4.71360969543457</v>
      </c>
      <c r="O220">
        <v>2</v>
      </c>
      <c r="P220">
        <v>2</v>
      </c>
      <c r="Q220">
        <v>10</v>
      </c>
      <c r="R220" s="15">
        <v>0.2</v>
      </c>
      <c r="S220" s="15">
        <f t="shared" si="3"/>
        <v>0.2</v>
      </c>
      <c r="T220">
        <v>2.68185234069824</v>
      </c>
      <c r="U220">
        <v>2.38678312301636</v>
      </c>
      <c r="V220">
        <v>2.26810193061829</v>
      </c>
      <c r="W220" s="11">
        <v>0.118681192398071</v>
      </c>
      <c r="X220">
        <v>0.413750410079956</v>
      </c>
      <c r="Y220">
        <v>0.413750410079956</v>
      </c>
      <c r="Z220">
        <v>0.2</v>
      </c>
      <c r="AA220">
        <v>0.8</v>
      </c>
      <c r="AB220">
        <v>0.8</v>
      </c>
      <c r="AC220">
        <v>0.8</v>
      </c>
      <c r="AD220">
        <v>0.2</v>
      </c>
      <c r="AE220">
        <v>0.6</v>
      </c>
    </row>
    <row r="221" spans="1:31">
      <c r="A221" s="5">
        <v>219</v>
      </c>
      <c r="B221">
        <v>18</v>
      </c>
      <c r="C221">
        <v>2</v>
      </c>
      <c r="D221">
        <v>10</v>
      </c>
      <c r="E221">
        <v>10</v>
      </c>
      <c r="F221">
        <v>10</v>
      </c>
      <c r="G221">
        <v>0</v>
      </c>
      <c r="H221">
        <v>8</v>
      </c>
      <c r="I221">
        <v>2</v>
      </c>
      <c r="J221">
        <v>0.9</v>
      </c>
      <c r="K221" s="4">
        <v>6.68032073974609</v>
      </c>
      <c r="L221" s="9">
        <v>0.767223358154297</v>
      </c>
      <c r="M221">
        <v>0.598949432373047</v>
      </c>
      <c r="N221">
        <v>6.55000495910645</v>
      </c>
      <c r="O221">
        <v>8</v>
      </c>
      <c r="P221">
        <v>8</v>
      </c>
      <c r="Q221">
        <v>18</v>
      </c>
      <c r="R221" s="15">
        <v>0.4444</v>
      </c>
      <c r="S221" s="15">
        <f t="shared" si="3"/>
        <v>0.8</v>
      </c>
      <c r="T221">
        <v>3.47293281555176</v>
      </c>
      <c r="U221">
        <v>3.13698434829712</v>
      </c>
      <c r="V221">
        <v>3.12012815475464</v>
      </c>
      <c r="W221" s="11">
        <v>0.0168561935424805</v>
      </c>
      <c r="X221">
        <v>0.352804660797119</v>
      </c>
      <c r="Y221">
        <v>0.352804660797119</v>
      </c>
      <c r="Z221">
        <v>0.8</v>
      </c>
      <c r="AA221">
        <v>1</v>
      </c>
      <c r="AB221">
        <v>0.555555555555556</v>
      </c>
      <c r="AC221">
        <v>0.714285714285714</v>
      </c>
      <c r="AD221">
        <v>0</v>
      </c>
      <c r="AE221">
        <v>0.2</v>
      </c>
    </row>
    <row r="222" spans="1:31">
      <c r="A222" s="5">
        <v>220</v>
      </c>
      <c r="B222">
        <v>19</v>
      </c>
      <c r="C222">
        <v>1</v>
      </c>
      <c r="D222">
        <v>10</v>
      </c>
      <c r="E222">
        <v>10</v>
      </c>
      <c r="F222">
        <v>10</v>
      </c>
      <c r="G222">
        <v>0</v>
      </c>
      <c r="H222">
        <v>9</v>
      </c>
      <c r="I222">
        <v>1</v>
      </c>
      <c r="J222">
        <v>0.95</v>
      </c>
      <c r="K222" s="4">
        <v>9.59733200073242</v>
      </c>
      <c r="L222" s="9">
        <v>0.765081405639648</v>
      </c>
      <c r="M222">
        <v>0.675031661987305</v>
      </c>
      <c r="N222">
        <v>8.91310501098633</v>
      </c>
      <c r="O222">
        <v>5</v>
      </c>
      <c r="P222">
        <v>5</v>
      </c>
      <c r="Q222">
        <v>12</v>
      </c>
      <c r="R222" s="15">
        <v>0.4167</v>
      </c>
      <c r="S222" s="15">
        <f t="shared" si="3"/>
        <v>0.5</v>
      </c>
      <c r="T222">
        <v>3.69941139221191</v>
      </c>
      <c r="U222">
        <v>3.39212918281555</v>
      </c>
      <c r="V222">
        <v>3.32952618598938</v>
      </c>
      <c r="W222" s="11">
        <v>0.0626029968261719</v>
      </c>
      <c r="X222">
        <v>0.369885206222534</v>
      </c>
      <c r="Y222">
        <v>0.369885206222534</v>
      </c>
      <c r="Z222">
        <v>0.5</v>
      </c>
      <c r="AA222">
        <v>0.7</v>
      </c>
      <c r="AB222">
        <v>0.583333333333333</v>
      </c>
      <c r="AC222">
        <v>0.636363636363636</v>
      </c>
      <c r="AD222">
        <v>0.3</v>
      </c>
      <c r="AE222">
        <v>0.2</v>
      </c>
    </row>
    <row r="223" spans="1:31">
      <c r="A223" s="5">
        <v>221</v>
      </c>
      <c r="B223">
        <v>18</v>
      </c>
      <c r="C223">
        <v>2</v>
      </c>
      <c r="D223">
        <v>10</v>
      </c>
      <c r="E223">
        <v>10</v>
      </c>
      <c r="F223">
        <v>9</v>
      </c>
      <c r="G223">
        <v>1</v>
      </c>
      <c r="H223">
        <v>9</v>
      </c>
      <c r="I223">
        <v>1</v>
      </c>
      <c r="J223">
        <v>0.9</v>
      </c>
      <c r="K223" s="4">
        <v>7.8918399810791</v>
      </c>
      <c r="L223" s="9">
        <v>0.74946403503418</v>
      </c>
      <c r="M223">
        <v>0.727626800537109</v>
      </c>
      <c r="N223">
        <v>7.71759033203125</v>
      </c>
      <c r="O223">
        <v>9</v>
      </c>
      <c r="P223">
        <v>9</v>
      </c>
      <c r="Q223">
        <v>18</v>
      </c>
      <c r="R223" s="15">
        <v>0.5</v>
      </c>
      <c r="S223" s="15">
        <f t="shared" si="3"/>
        <v>0.9</v>
      </c>
      <c r="T223">
        <v>3.04504013061523</v>
      </c>
      <c r="U223">
        <v>2.78569149971008</v>
      </c>
      <c r="V223">
        <v>2.8058876991272</v>
      </c>
      <c r="W223" s="11">
        <v>0.0201961994171143</v>
      </c>
      <c r="X223">
        <v>0.239152431488037</v>
      </c>
      <c r="Y223">
        <v>0.239152431488037</v>
      </c>
      <c r="Z223">
        <v>0.9</v>
      </c>
      <c r="AA223">
        <v>0.9</v>
      </c>
      <c r="AB223">
        <v>0.5</v>
      </c>
      <c r="AC223">
        <v>0.642857142857143</v>
      </c>
      <c r="AD223">
        <v>0.1</v>
      </c>
      <c r="AE223">
        <v>0</v>
      </c>
    </row>
    <row r="224" spans="1:31">
      <c r="A224" s="5">
        <v>222</v>
      </c>
      <c r="B224">
        <v>17</v>
      </c>
      <c r="C224">
        <v>3</v>
      </c>
      <c r="D224">
        <v>10</v>
      </c>
      <c r="E224">
        <v>10</v>
      </c>
      <c r="F224">
        <v>10</v>
      </c>
      <c r="G224">
        <v>0</v>
      </c>
      <c r="H224">
        <v>7</v>
      </c>
      <c r="I224">
        <v>3</v>
      </c>
      <c r="J224">
        <v>0.85</v>
      </c>
      <c r="K224" s="4">
        <v>6.98605537414551</v>
      </c>
      <c r="L224" s="9">
        <v>1.72116661071777</v>
      </c>
      <c r="M224">
        <v>1.06689262390137</v>
      </c>
      <c r="N224">
        <v>5.3403377532959</v>
      </c>
      <c r="O224">
        <v>6</v>
      </c>
      <c r="P224">
        <v>6</v>
      </c>
      <c r="Q224">
        <v>16</v>
      </c>
      <c r="R224" s="15">
        <v>0.375</v>
      </c>
      <c r="S224" s="15">
        <f t="shared" si="3"/>
        <v>0.6</v>
      </c>
      <c r="T224">
        <v>3.34921264648437</v>
      </c>
      <c r="U224">
        <v>3.06262898445129</v>
      </c>
      <c r="V224">
        <v>2.91971254348755</v>
      </c>
      <c r="W224" s="11">
        <v>0.142916440963745</v>
      </c>
      <c r="X224">
        <v>0.429500102996826</v>
      </c>
      <c r="Y224">
        <v>0.429500102996826</v>
      </c>
      <c r="Z224">
        <v>0.6</v>
      </c>
      <c r="AA224">
        <v>1</v>
      </c>
      <c r="AB224">
        <v>0.625</v>
      </c>
      <c r="AC224">
        <v>0.769230769230769</v>
      </c>
      <c r="AD224">
        <v>0</v>
      </c>
      <c r="AE224">
        <v>0.4</v>
      </c>
    </row>
    <row r="225" spans="1:31">
      <c r="A225" s="5">
        <v>223</v>
      </c>
      <c r="B225">
        <v>15</v>
      </c>
      <c r="C225">
        <v>5</v>
      </c>
      <c r="D225">
        <v>10</v>
      </c>
      <c r="E225">
        <v>10</v>
      </c>
      <c r="F225">
        <v>9</v>
      </c>
      <c r="G225">
        <v>1</v>
      </c>
      <c r="H225">
        <v>6</v>
      </c>
      <c r="I225">
        <v>4</v>
      </c>
      <c r="J225">
        <v>0.75</v>
      </c>
      <c r="K225" s="4">
        <v>5.68723106384277</v>
      </c>
      <c r="L225" s="9">
        <v>1.18531227111816</v>
      </c>
      <c r="M225">
        <v>0.736322402954102</v>
      </c>
      <c r="N225">
        <v>6.38072395324707</v>
      </c>
      <c r="O225">
        <v>6</v>
      </c>
      <c r="P225">
        <v>6</v>
      </c>
      <c r="Q225">
        <v>14</v>
      </c>
      <c r="R225" s="15">
        <v>0.4286</v>
      </c>
      <c r="S225" s="15">
        <f t="shared" si="3"/>
        <v>0.6</v>
      </c>
      <c r="T225">
        <v>3.14243507385254</v>
      </c>
      <c r="U225">
        <v>2.74427032470703</v>
      </c>
      <c r="V225">
        <v>2.82113647460937</v>
      </c>
      <c r="W225" s="11">
        <v>0.0768661499023437</v>
      </c>
      <c r="X225">
        <v>0.321298599243164</v>
      </c>
      <c r="Y225">
        <v>0.321298599243164</v>
      </c>
      <c r="Z225">
        <v>0.6</v>
      </c>
      <c r="AA225">
        <v>0.8</v>
      </c>
      <c r="AB225">
        <v>0.571428571428571</v>
      </c>
      <c r="AC225">
        <v>0.666666666666667</v>
      </c>
      <c r="AD225">
        <v>0.2</v>
      </c>
      <c r="AE225">
        <v>0.2</v>
      </c>
    </row>
    <row r="226" spans="1:31">
      <c r="A226" s="5">
        <v>224</v>
      </c>
      <c r="B226">
        <v>17</v>
      </c>
      <c r="C226">
        <v>3</v>
      </c>
      <c r="D226">
        <v>10</v>
      </c>
      <c r="E226">
        <v>10</v>
      </c>
      <c r="F226">
        <v>10</v>
      </c>
      <c r="G226">
        <v>0</v>
      </c>
      <c r="H226">
        <v>7</v>
      </c>
      <c r="I226">
        <v>3</v>
      </c>
      <c r="J226">
        <v>0.85</v>
      </c>
      <c r="K226" s="4">
        <v>7.56415748596191</v>
      </c>
      <c r="L226" s="9">
        <v>2.41218948364258</v>
      </c>
      <c r="M226">
        <v>1.77291297912598</v>
      </c>
      <c r="N226">
        <v>5.22904396057129</v>
      </c>
      <c r="O226">
        <v>5</v>
      </c>
      <c r="P226">
        <v>5</v>
      </c>
      <c r="Q226">
        <v>15</v>
      </c>
      <c r="R226" s="15">
        <v>0.3333</v>
      </c>
      <c r="S226" s="15">
        <f t="shared" si="3"/>
        <v>0.5</v>
      </c>
      <c r="T226">
        <v>3.36544227600098</v>
      </c>
      <c r="U226">
        <v>3.10840082168579</v>
      </c>
      <c r="V226">
        <v>2.89882659912109</v>
      </c>
      <c r="W226" s="11">
        <v>0.209574222564697</v>
      </c>
      <c r="X226">
        <v>0.466615676879883</v>
      </c>
      <c r="Y226">
        <v>0.466615676879883</v>
      </c>
      <c r="Z226">
        <v>0.5</v>
      </c>
      <c r="AA226">
        <v>1</v>
      </c>
      <c r="AB226">
        <v>0.666666666666667</v>
      </c>
      <c r="AC226">
        <v>0.8</v>
      </c>
      <c r="AD226">
        <v>0</v>
      </c>
      <c r="AE226">
        <v>0.5</v>
      </c>
    </row>
    <row r="227" spans="1:31">
      <c r="A227" s="5">
        <v>225</v>
      </c>
      <c r="B227">
        <v>17</v>
      </c>
      <c r="C227">
        <v>3</v>
      </c>
      <c r="D227">
        <v>10</v>
      </c>
      <c r="E227">
        <v>10</v>
      </c>
      <c r="F227">
        <v>9</v>
      </c>
      <c r="G227">
        <v>1</v>
      </c>
      <c r="H227">
        <v>8</v>
      </c>
      <c r="I227">
        <v>2</v>
      </c>
      <c r="J227">
        <v>0.85</v>
      </c>
      <c r="K227" s="4">
        <v>7.71554183959961</v>
      </c>
      <c r="L227" s="9">
        <v>1.04880714416504</v>
      </c>
      <c r="M227">
        <v>0.713251113891602</v>
      </c>
      <c r="N227">
        <v>6.65564155578613</v>
      </c>
      <c r="O227">
        <v>7</v>
      </c>
      <c r="P227">
        <v>7</v>
      </c>
      <c r="Q227">
        <v>16</v>
      </c>
      <c r="R227" s="15">
        <v>0.4375</v>
      </c>
      <c r="S227" s="15">
        <f t="shared" si="3"/>
        <v>0.7</v>
      </c>
      <c r="T227">
        <v>3.21542549133301</v>
      </c>
      <c r="U227">
        <v>2.92124319076538</v>
      </c>
      <c r="V227">
        <v>2.91168355941772</v>
      </c>
      <c r="W227" s="11">
        <v>0.00955963134765625</v>
      </c>
      <c r="X227">
        <v>0.303741931915283</v>
      </c>
      <c r="Y227">
        <v>0.303741931915283</v>
      </c>
      <c r="Z227">
        <v>0.7</v>
      </c>
      <c r="AA227">
        <v>0.9</v>
      </c>
      <c r="AB227">
        <v>0.5625</v>
      </c>
      <c r="AC227">
        <v>0.692307692307692</v>
      </c>
      <c r="AD227">
        <v>0.1</v>
      </c>
      <c r="AE227">
        <v>0.2</v>
      </c>
    </row>
    <row r="228" spans="1:31">
      <c r="A228" s="5">
        <v>226</v>
      </c>
      <c r="B228">
        <v>17</v>
      </c>
      <c r="C228">
        <v>3</v>
      </c>
      <c r="D228">
        <v>10</v>
      </c>
      <c r="E228">
        <v>10</v>
      </c>
      <c r="F228">
        <v>10</v>
      </c>
      <c r="G228">
        <v>0</v>
      </c>
      <c r="H228">
        <v>7</v>
      </c>
      <c r="I228">
        <v>3</v>
      </c>
      <c r="J228">
        <v>0.85</v>
      </c>
      <c r="K228" s="4">
        <v>6.30370903015137</v>
      </c>
      <c r="L228" s="9">
        <v>1.27000999450684</v>
      </c>
      <c r="M228">
        <v>1.00218772888184</v>
      </c>
      <c r="N228">
        <v>6.29825973510742</v>
      </c>
      <c r="O228">
        <v>7</v>
      </c>
      <c r="P228">
        <v>7</v>
      </c>
      <c r="Q228">
        <v>17</v>
      </c>
      <c r="R228" s="15">
        <v>0.4118</v>
      </c>
      <c r="S228" s="15">
        <f t="shared" si="3"/>
        <v>0.7</v>
      </c>
      <c r="T228">
        <v>3.48395156860352</v>
      </c>
      <c r="U228">
        <v>3.09846258163452</v>
      </c>
      <c r="V228">
        <v>3.09269952774048</v>
      </c>
      <c r="W228" s="11">
        <v>0.00576305389404297</v>
      </c>
      <c r="X228">
        <v>0.391252040863037</v>
      </c>
      <c r="Y228">
        <v>0.391252040863037</v>
      </c>
      <c r="Z228">
        <v>0.7</v>
      </c>
      <c r="AA228">
        <v>1</v>
      </c>
      <c r="AB228">
        <v>0.588235294117647</v>
      </c>
      <c r="AC228">
        <v>0.740740740740741</v>
      </c>
      <c r="AD228">
        <v>0</v>
      </c>
      <c r="AE228">
        <v>0.3</v>
      </c>
    </row>
    <row r="229" spans="1:31">
      <c r="A229" s="5">
        <v>227</v>
      </c>
      <c r="B229">
        <v>18</v>
      </c>
      <c r="C229">
        <v>2</v>
      </c>
      <c r="D229">
        <v>10</v>
      </c>
      <c r="E229">
        <v>10</v>
      </c>
      <c r="F229">
        <v>10</v>
      </c>
      <c r="G229">
        <v>0</v>
      </c>
      <c r="H229">
        <v>8</v>
      </c>
      <c r="I229">
        <v>2</v>
      </c>
      <c r="J229">
        <v>0.9</v>
      </c>
      <c r="K229" s="4">
        <v>7.40468406677246</v>
      </c>
      <c r="L229" s="9">
        <v>1.07076263427734</v>
      </c>
      <c r="M229">
        <v>0.720193862915039</v>
      </c>
      <c r="N229">
        <v>6.1645565032959</v>
      </c>
      <c r="O229">
        <v>5</v>
      </c>
      <c r="P229">
        <v>5</v>
      </c>
      <c r="Q229">
        <v>13</v>
      </c>
      <c r="R229" s="15">
        <v>0.3846</v>
      </c>
      <c r="S229" s="15">
        <f t="shared" si="3"/>
        <v>0.5</v>
      </c>
      <c r="T229">
        <v>3.90688896179199</v>
      </c>
      <c r="U229">
        <v>3.57749581336975</v>
      </c>
      <c r="V229">
        <v>3.47445344924927</v>
      </c>
      <c r="W229" s="11">
        <v>0.103042364120483</v>
      </c>
      <c r="X229">
        <v>0.432435512542725</v>
      </c>
      <c r="Y229">
        <v>0.432435512542725</v>
      </c>
      <c r="Z229">
        <v>0.5</v>
      </c>
      <c r="AA229">
        <v>0.8</v>
      </c>
      <c r="AB229">
        <v>0.615384615384615</v>
      </c>
      <c r="AC229">
        <v>0.695652173913043</v>
      </c>
      <c r="AD229">
        <v>0.2</v>
      </c>
      <c r="AE229">
        <v>0.3</v>
      </c>
    </row>
    <row r="230" spans="1:31">
      <c r="A230" s="5">
        <v>228</v>
      </c>
      <c r="B230">
        <v>17</v>
      </c>
      <c r="C230">
        <v>3</v>
      </c>
      <c r="D230">
        <v>10</v>
      </c>
      <c r="E230">
        <v>10</v>
      </c>
      <c r="F230">
        <v>10</v>
      </c>
      <c r="G230">
        <v>0</v>
      </c>
      <c r="H230">
        <v>7</v>
      </c>
      <c r="I230">
        <v>3</v>
      </c>
      <c r="J230">
        <v>0.85</v>
      </c>
      <c r="K230" s="4">
        <v>5.90262222290039</v>
      </c>
      <c r="L230" s="9">
        <v>0.83843994140625</v>
      </c>
      <c r="M230">
        <v>0.551471710205078</v>
      </c>
      <c r="N230">
        <v>6.27799224853516</v>
      </c>
      <c r="O230">
        <v>7</v>
      </c>
      <c r="P230">
        <v>7</v>
      </c>
      <c r="Q230">
        <v>16</v>
      </c>
      <c r="R230" s="15">
        <v>0.4375</v>
      </c>
      <c r="S230" s="15">
        <f t="shared" si="3"/>
        <v>0.7</v>
      </c>
      <c r="T230">
        <v>3.56775093078613</v>
      </c>
      <c r="U230">
        <v>3.16009545326233</v>
      </c>
      <c r="V230">
        <v>3.18428611755371</v>
      </c>
      <c r="W230" s="11">
        <v>0.0241906642913818</v>
      </c>
      <c r="X230">
        <v>0.383464813232422</v>
      </c>
      <c r="Y230">
        <v>0.383464813232422</v>
      </c>
      <c r="Z230">
        <v>0.7</v>
      </c>
      <c r="AA230">
        <v>0.9</v>
      </c>
      <c r="AB230">
        <v>0.5625</v>
      </c>
      <c r="AC230">
        <v>0.692307692307692</v>
      </c>
      <c r="AD230">
        <v>0.1</v>
      </c>
      <c r="AE230">
        <v>0.2</v>
      </c>
    </row>
    <row r="231" spans="1:31">
      <c r="A231" s="5">
        <v>229</v>
      </c>
      <c r="B231">
        <v>19</v>
      </c>
      <c r="C231">
        <v>1</v>
      </c>
      <c r="D231">
        <v>10</v>
      </c>
      <c r="E231">
        <v>10</v>
      </c>
      <c r="F231">
        <v>10</v>
      </c>
      <c r="G231">
        <v>0</v>
      </c>
      <c r="H231">
        <v>9</v>
      </c>
      <c r="I231">
        <v>1</v>
      </c>
      <c r="J231">
        <v>0.95</v>
      </c>
      <c r="K231" s="4">
        <v>9.84768295288086</v>
      </c>
      <c r="L231" s="9">
        <v>0.546676635742187</v>
      </c>
      <c r="M231">
        <v>0.46795654296875</v>
      </c>
      <c r="N231">
        <v>9.54726791381836</v>
      </c>
      <c r="O231">
        <v>8</v>
      </c>
      <c r="P231">
        <v>8</v>
      </c>
      <c r="Q231">
        <v>18</v>
      </c>
      <c r="R231" s="15">
        <v>0.4444</v>
      </c>
      <c r="S231" s="15">
        <f t="shared" si="3"/>
        <v>0.8</v>
      </c>
      <c r="T231">
        <v>4.21918487548828</v>
      </c>
      <c r="U231">
        <v>3.84386992454529</v>
      </c>
      <c r="V231">
        <v>3.82370638847351</v>
      </c>
      <c r="W231" s="11">
        <v>0.0201635360717773</v>
      </c>
      <c r="X231">
        <v>0.395478487014771</v>
      </c>
      <c r="Y231">
        <v>0.395478487014771</v>
      </c>
      <c r="Z231">
        <v>0.8</v>
      </c>
      <c r="AA231">
        <v>1</v>
      </c>
      <c r="AB231">
        <v>0.555555555555556</v>
      </c>
      <c r="AC231">
        <v>0.714285714285714</v>
      </c>
      <c r="AD231">
        <v>0</v>
      </c>
      <c r="AE231">
        <v>0.2</v>
      </c>
    </row>
    <row r="232" spans="1:31">
      <c r="A232" s="5">
        <v>230</v>
      </c>
      <c r="B232">
        <v>19</v>
      </c>
      <c r="C232">
        <v>1</v>
      </c>
      <c r="D232">
        <v>10</v>
      </c>
      <c r="E232">
        <v>10</v>
      </c>
      <c r="F232">
        <v>10</v>
      </c>
      <c r="G232">
        <v>0</v>
      </c>
      <c r="H232">
        <v>9</v>
      </c>
      <c r="I232">
        <v>1</v>
      </c>
      <c r="J232">
        <v>0.95</v>
      </c>
      <c r="K232" s="4">
        <v>9.30318069458008</v>
      </c>
      <c r="L232" s="9">
        <v>0.476203918457031</v>
      </c>
      <c r="M232">
        <v>0.422689437866211</v>
      </c>
      <c r="N232">
        <v>9.27261924743652</v>
      </c>
      <c r="O232">
        <v>8</v>
      </c>
      <c r="P232">
        <v>8</v>
      </c>
      <c r="Q232">
        <v>17</v>
      </c>
      <c r="R232" s="15">
        <v>0.4706</v>
      </c>
      <c r="S232" s="15">
        <f t="shared" si="3"/>
        <v>0.8</v>
      </c>
      <c r="T232">
        <v>3.91389274597168</v>
      </c>
      <c r="U232">
        <v>3.55402135848999</v>
      </c>
      <c r="V232">
        <v>3.55066561698914</v>
      </c>
      <c r="W232" s="11">
        <v>0.00335574150085449</v>
      </c>
      <c r="X232">
        <v>0.363227128982544</v>
      </c>
      <c r="Y232">
        <v>0.363227128982544</v>
      </c>
      <c r="Z232">
        <v>0.8</v>
      </c>
      <c r="AA232">
        <v>0.9</v>
      </c>
      <c r="AB232">
        <v>0.529411764705882</v>
      </c>
      <c r="AC232">
        <v>0.666666666666667</v>
      </c>
      <c r="AD232">
        <v>0.1</v>
      </c>
      <c r="AE232">
        <v>0.1</v>
      </c>
    </row>
    <row r="233" spans="1:31">
      <c r="A233" s="5">
        <v>231</v>
      </c>
      <c r="B233">
        <v>17</v>
      </c>
      <c r="C233">
        <v>3</v>
      </c>
      <c r="D233">
        <v>10</v>
      </c>
      <c r="E233">
        <v>10</v>
      </c>
      <c r="F233">
        <v>9</v>
      </c>
      <c r="G233">
        <v>1</v>
      </c>
      <c r="H233">
        <v>8</v>
      </c>
      <c r="I233">
        <v>2</v>
      </c>
      <c r="J233">
        <v>0.85</v>
      </c>
      <c r="K233" s="4">
        <v>7.85017585754395</v>
      </c>
      <c r="L233" s="9">
        <v>1.06497764587402</v>
      </c>
      <c r="M233">
        <v>0.754945755004883</v>
      </c>
      <c r="N233">
        <v>6.93133163452148</v>
      </c>
      <c r="O233">
        <v>6</v>
      </c>
      <c r="P233">
        <v>6</v>
      </c>
      <c r="Q233">
        <v>15</v>
      </c>
      <c r="R233" s="15">
        <v>0.4</v>
      </c>
      <c r="S233" s="15">
        <f t="shared" si="3"/>
        <v>0.6</v>
      </c>
      <c r="T233">
        <v>3.3604736328125</v>
      </c>
      <c r="U233">
        <v>3.01516366004944</v>
      </c>
      <c r="V233">
        <v>3.01194429397583</v>
      </c>
      <c r="W233" s="11">
        <v>0.0032193660736084</v>
      </c>
      <c r="X233">
        <v>0.34852933883667</v>
      </c>
      <c r="Y233">
        <v>0.34852933883667</v>
      </c>
      <c r="Z233">
        <v>0.6</v>
      </c>
      <c r="AA233">
        <v>0.9</v>
      </c>
      <c r="AB233">
        <v>0.6</v>
      </c>
      <c r="AC233">
        <v>0.72</v>
      </c>
      <c r="AD233">
        <v>0.1</v>
      </c>
      <c r="AE233">
        <v>0.3</v>
      </c>
    </row>
    <row r="234" spans="1:31">
      <c r="A234" s="5">
        <v>232</v>
      </c>
      <c r="B234">
        <v>19</v>
      </c>
      <c r="C234">
        <v>1</v>
      </c>
      <c r="D234">
        <v>10</v>
      </c>
      <c r="E234">
        <v>10</v>
      </c>
      <c r="F234">
        <v>10</v>
      </c>
      <c r="G234">
        <v>0</v>
      </c>
      <c r="H234">
        <v>9</v>
      </c>
      <c r="I234">
        <v>1</v>
      </c>
      <c r="J234">
        <v>0.95</v>
      </c>
      <c r="K234" s="4">
        <v>9.98714828491211</v>
      </c>
      <c r="L234" s="9">
        <v>0.462333679199219</v>
      </c>
      <c r="M234">
        <v>0.440597534179687</v>
      </c>
      <c r="N234">
        <v>10.3657836914062</v>
      </c>
      <c r="O234">
        <v>9</v>
      </c>
      <c r="P234">
        <v>9</v>
      </c>
      <c r="Q234">
        <v>19</v>
      </c>
      <c r="R234" s="15">
        <v>0.4737</v>
      </c>
      <c r="S234" s="15">
        <f t="shared" si="3"/>
        <v>0.9</v>
      </c>
      <c r="T234">
        <v>4.47909736633301</v>
      </c>
      <c r="U234">
        <v>4.03401613235474</v>
      </c>
      <c r="V234">
        <v>4.06410217285156</v>
      </c>
      <c r="W234" s="11">
        <v>0.0300860404968262</v>
      </c>
      <c r="X234">
        <v>0.414995193481445</v>
      </c>
      <c r="Y234">
        <v>0.414995193481445</v>
      </c>
      <c r="Z234">
        <v>0.9</v>
      </c>
      <c r="AA234">
        <v>1</v>
      </c>
      <c r="AB234">
        <v>0.526315789473684</v>
      </c>
      <c r="AC234">
        <v>0.689655172413793</v>
      </c>
      <c r="AD234">
        <v>0</v>
      </c>
      <c r="AE234">
        <v>0.1</v>
      </c>
    </row>
    <row r="235" spans="1:31">
      <c r="A235" s="5">
        <v>233</v>
      </c>
      <c r="B235">
        <v>20</v>
      </c>
      <c r="C235">
        <v>0</v>
      </c>
      <c r="D235">
        <v>10</v>
      </c>
      <c r="E235">
        <v>10</v>
      </c>
      <c r="F235">
        <v>10</v>
      </c>
      <c r="G235">
        <v>0</v>
      </c>
      <c r="H235">
        <v>10</v>
      </c>
      <c r="I235">
        <v>0</v>
      </c>
      <c r="J235">
        <v>1</v>
      </c>
      <c r="K235" s="4">
        <v>9999</v>
      </c>
      <c r="L235" s="9">
        <v>0.672918319702148</v>
      </c>
      <c r="M235">
        <v>9999</v>
      </c>
      <c r="N235">
        <v>9999</v>
      </c>
      <c r="O235">
        <v>9</v>
      </c>
      <c r="P235">
        <v>9</v>
      </c>
      <c r="Q235">
        <v>17</v>
      </c>
      <c r="R235" s="15">
        <v>0.5294</v>
      </c>
      <c r="S235" s="15">
        <f t="shared" si="3"/>
        <v>0.9</v>
      </c>
      <c r="T235">
        <v>4.22455978393555</v>
      </c>
      <c r="U235">
        <v>3.87861633300781</v>
      </c>
      <c r="V235">
        <v>3.86161231994629</v>
      </c>
      <c r="W235" s="11">
        <v>0.0170040130615234</v>
      </c>
      <c r="X235">
        <v>0.362947463989258</v>
      </c>
      <c r="Y235">
        <v>0.362947463989258</v>
      </c>
      <c r="Z235">
        <v>0.9</v>
      </c>
      <c r="AA235">
        <v>0.8</v>
      </c>
      <c r="AB235">
        <v>0.470588235294118</v>
      </c>
      <c r="AC235">
        <v>0.592592592592593</v>
      </c>
      <c r="AD235">
        <v>0.2</v>
      </c>
      <c r="AE235">
        <v>-0.1</v>
      </c>
    </row>
    <row r="236" spans="1:31">
      <c r="A236" s="5">
        <v>234</v>
      </c>
      <c r="B236">
        <v>20</v>
      </c>
      <c r="C236">
        <v>0</v>
      </c>
      <c r="D236">
        <v>10</v>
      </c>
      <c r="E236">
        <v>10</v>
      </c>
      <c r="F236">
        <v>10</v>
      </c>
      <c r="G236">
        <v>0</v>
      </c>
      <c r="H236">
        <v>10</v>
      </c>
      <c r="I236">
        <v>0</v>
      </c>
      <c r="J236">
        <v>1</v>
      </c>
      <c r="K236" s="4">
        <v>9999</v>
      </c>
      <c r="L236" s="9">
        <v>0.98687744140625</v>
      </c>
      <c r="M236">
        <v>9999</v>
      </c>
      <c r="N236">
        <v>9999</v>
      </c>
      <c r="O236">
        <v>10</v>
      </c>
      <c r="P236">
        <v>10</v>
      </c>
      <c r="Q236">
        <v>20</v>
      </c>
      <c r="R236" s="15">
        <v>0.5</v>
      </c>
      <c r="S236" s="15">
        <f t="shared" si="3"/>
        <v>1</v>
      </c>
      <c r="T236">
        <v>4.50434112548828</v>
      </c>
      <c r="U236">
        <v>4.15515184402466</v>
      </c>
      <c r="V236">
        <v>4.08800077438354</v>
      </c>
      <c r="W236" s="11">
        <v>0.0671510696411133</v>
      </c>
      <c r="X236">
        <v>0.416340351104736</v>
      </c>
      <c r="Y236">
        <v>0.416340351104736</v>
      </c>
      <c r="Z236">
        <v>1</v>
      </c>
      <c r="AA236">
        <v>1</v>
      </c>
      <c r="AB236">
        <v>0.5</v>
      </c>
      <c r="AC236">
        <v>0.666666666666667</v>
      </c>
      <c r="AD236">
        <v>0</v>
      </c>
      <c r="AE236">
        <v>0</v>
      </c>
    </row>
    <row r="237" spans="1:31">
      <c r="A237" s="5">
        <v>235</v>
      </c>
      <c r="B237">
        <v>17</v>
      </c>
      <c r="C237">
        <v>3</v>
      </c>
      <c r="D237">
        <v>10</v>
      </c>
      <c r="E237">
        <v>10</v>
      </c>
      <c r="F237">
        <v>9</v>
      </c>
      <c r="G237">
        <v>1</v>
      </c>
      <c r="H237">
        <v>8</v>
      </c>
      <c r="I237">
        <v>2</v>
      </c>
      <c r="J237">
        <v>0.85</v>
      </c>
      <c r="K237" s="4">
        <v>6.75049018859863</v>
      </c>
      <c r="L237" s="9">
        <v>1.09004592895508</v>
      </c>
      <c r="M237">
        <v>0.96864128112793</v>
      </c>
      <c r="N237">
        <v>6.46852874755859</v>
      </c>
      <c r="O237">
        <v>7</v>
      </c>
      <c r="P237">
        <v>7</v>
      </c>
      <c r="Q237">
        <v>14</v>
      </c>
      <c r="R237" s="15">
        <v>0.5</v>
      </c>
      <c r="S237" s="15">
        <f t="shared" si="3"/>
        <v>0.7</v>
      </c>
      <c r="T237">
        <v>3.52209281921387</v>
      </c>
      <c r="U237">
        <v>3.17621183395386</v>
      </c>
      <c r="V237">
        <v>3.19678997993469</v>
      </c>
      <c r="W237" s="11">
        <v>0.020578145980835</v>
      </c>
      <c r="X237">
        <v>0.325302839279175</v>
      </c>
      <c r="Y237">
        <v>0.325302839279175</v>
      </c>
      <c r="Z237">
        <v>0.7</v>
      </c>
      <c r="AA237">
        <v>0.7</v>
      </c>
      <c r="AB237">
        <v>0.5</v>
      </c>
      <c r="AC237">
        <v>0.583333333333333</v>
      </c>
      <c r="AD237">
        <v>0.3</v>
      </c>
      <c r="AE237">
        <v>0</v>
      </c>
    </row>
    <row r="238" spans="1:31">
      <c r="A238" s="5">
        <v>236</v>
      </c>
      <c r="B238">
        <v>18</v>
      </c>
      <c r="C238">
        <v>2</v>
      </c>
      <c r="D238">
        <v>10</v>
      </c>
      <c r="E238">
        <v>10</v>
      </c>
      <c r="F238">
        <v>10</v>
      </c>
      <c r="G238">
        <v>0</v>
      </c>
      <c r="H238">
        <v>8</v>
      </c>
      <c r="I238">
        <v>2</v>
      </c>
      <c r="J238">
        <v>0.9</v>
      </c>
      <c r="K238" s="4">
        <v>6.49496841430664</v>
      </c>
      <c r="L238" s="9">
        <v>1.13254737854004</v>
      </c>
      <c r="M238">
        <v>0.971038818359375</v>
      </c>
      <c r="N238">
        <v>5.89547729492187</v>
      </c>
      <c r="O238">
        <v>8</v>
      </c>
      <c r="P238">
        <v>8</v>
      </c>
      <c r="Q238">
        <v>18</v>
      </c>
      <c r="R238" s="15">
        <v>0.4444</v>
      </c>
      <c r="S238" s="15">
        <f t="shared" si="3"/>
        <v>0.8</v>
      </c>
      <c r="T238">
        <v>3.33448219299316</v>
      </c>
      <c r="U238">
        <v>3.04021692276001</v>
      </c>
      <c r="V238">
        <v>2.98546457290649</v>
      </c>
      <c r="W238" s="11">
        <v>0.0547523498535156</v>
      </c>
      <c r="X238">
        <v>0.34901762008667</v>
      </c>
      <c r="Y238">
        <v>0.34901762008667</v>
      </c>
      <c r="Z238">
        <v>0.8</v>
      </c>
      <c r="AA238">
        <v>1</v>
      </c>
      <c r="AB238">
        <v>0.555555555555556</v>
      </c>
      <c r="AC238">
        <v>0.714285714285714</v>
      </c>
      <c r="AD238">
        <v>0</v>
      </c>
      <c r="AE238">
        <v>0.2</v>
      </c>
    </row>
    <row r="239" spans="1:31">
      <c r="A239" s="5">
        <v>237</v>
      </c>
      <c r="B239">
        <v>19</v>
      </c>
      <c r="C239">
        <v>1</v>
      </c>
      <c r="D239">
        <v>10</v>
      </c>
      <c r="E239">
        <v>10</v>
      </c>
      <c r="F239">
        <v>10</v>
      </c>
      <c r="G239">
        <v>0</v>
      </c>
      <c r="H239">
        <v>9</v>
      </c>
      <c r="I239">
        <v>1</v>
      </c>
      <c r="J239">
        <v>0.95</v>
      </c>
      <c r="K239" s="4">
        <v>9.83680152893066</v>
      </c>
      <c r="L239" s="9">
        <v>0.836282730102539</v>
      </c>
      <c r="M239">
        <v>0.721462249755859</v>
      </c>
      <c r="N239">
        <v>8.85236740112305</v>
      </c>
      <c r="O239">
        <v>8</v>
      </c>
      <c r="P239">
        <v>8</v>
      </c>
      <c r="Q239">
        <v>17</v>
      </c>
      <c r="R239" s="15">
        <v>0.4706</v>
      </c>
      <c r="S239" s="15">
        <f t="shared" si="3"/>
        <v>0.8</v>
      </c>
      <c r="T239">
        <v>3.8145809173584</v>
      </c>
      <c r="U239">
        <v>3.51449584960937</v>
      </c>
      <c r="V239">
        <v>3.42476415634155</v>
      </c>
      <c r="W239" s="11">
        <v>0.0897316932678223</v>
      </c>
      <c r="X239">
        <v>0.389816761016846</v>
      </c>
      <c r="Y239">
        <v>0.389816761016846</v>
      </c>
      <c r="Z239">
        <v>0.8</v>
      </c>
      <c r="AA239">
        <v>0.9</v>
      </c>
      <c r="AB239">
        <v>0.529411764705882</v>
      </c>
      <c r="AC239">
        <v>0.666666666666667</v>
      </c>
      <c r="AD239">
        <v>0.1</v>
      </c>
      <c r="AE239">
        <v>0.1</v>
      </c>
    </row>
    <row r="240" spans="1:31">
      <c r="A240" s="5">
        <v>238</v>
      </c>
      <c r="B240">
        <v>17</v>
      </c>
      <c r="C240">
        <v>3</v>
      </c>
      <c r="D240">
        <v>10</v>
      </c>
      <c r="E240">
        <v>10</v>
      </c>
      <c r="F240">
        <v>10</v>
      </c>
      <c r="G240">
        <v>0</v>
      </c>
      <c r="H240">
        <v>7</v>
      </c>
      <c r="I240">
        <v>3</v>
      </c>
      <c r="J240">
        <v>0.85</v>
      </c>
      <c r="K240" s="4">
        <v>7.12096786499023</v>
      </c>
      <c r="L240" s="9">
        <v>2.29454612731934</v>
      </c>
      <c r="M240">
        <v>1.68270111083984</v>
      </c>
      <c r="N240">
        <v>4.85541343688965</v>
      </c>
      <c r="O240">
        <v>6</v>
      </c>
      <c r="P240">
        <v>6</v>
      </c>
      <c r="Q240">
        <v>16</v>
      </c>
      <c r="R240" s="15">
        <v>0.375</v>
      </c>
      <c r="S240" s="15">
        <f t="shared" si="3"/>
        <v>0.6</v>
      </c>
      <c r="T240">
        <v>3.69624328613281</v>
      </c>
      <c r="U240">
        <v>3.40891075134277</v>
      </c>
      <c r="V240">
        <v>3.22098231315613</v>
      </c>
      <c r="W240" s="11">
        <v>0.187928438186646</v>
      </c>
      <c r="X240">
        <v>0.475260972976685</v>
      </c>
      <c r="Y240">
        <v>0.475260972976685</v>
      </c>
      <c r="Z240">
        <v>0.6</v>
      </c>
      <c r="AA240">
        <v>1</v>
      </c>
      <c r="AB240">
        <v>0.625</v>
      </c>
      <c r="AC240">
        <v>0.769230769230769</v>
      </c>
      <c r="AD240">
        <v>0</v>
      </c>
      <c r="AE240">
        <v>0.4</v>
      </c>
    </row>
    <row r="241" spans="1:31">
      <c r="A241" s="5">
        <v>239</v>
      </c>
      <c r="B241">
        <v>19</v>
      </c>
      <c r="C241">
        <v>1</v>
      </c>
      <c r="D241">
        <v>10</v>
      </c>
      <c r="E241">
        <v>10</v>
      </c>
      <c r="F241">
        <v>10</v>
      </c>
      <c r="G241">
        <v>0</v>
      </c>
      <c r="H241">
        <v>9</v>
      </c>
      <c r="I241">
        <v>1</v>
      </c>
      <c r="J241">
        <v>0.95</v>
      </c>
      <c r="K241" s="4">
        <v>8.37746047973633</v>
      </c>
      <c r="L241" s="9">
        <v>0.727554321289062</v>
      </c>
      <c r="M241">
        <v>0.691099166870117</v>
      </c>
      <c r="N241">
        <v>8.1353816986084</v>
      </c>
      <c r="O241">
        <v>7</v>
      </c>
      <c r="P241">
        <v>7</v>
      </c>
      <c r="Q241">
        <v>15</v>
      </c>
      <c r="R241" s="15">
        <v>0.4667</v>
      </c>
      <c r="S241" s="15">
        <f t="shared" si="3"/>
        <v>0.7</v>
      </c>
      <c r="T241">
        <v>3.55852317810059</v>
      </c>
      <c r="U241">
        <v>3.26348948478699</v>
      </c>
      <c r="V241">
        <v>3.24247407913208</v>
      </c>
      <c r="W241" s="11">
        <v>0.0210154056549072</v>
      </c>
      <c r="X241">
        <v>0.316049098968506</v>
      </c>
      <c r="Y241">
        <v>0.316049098968506</v>
      </c>
      <c r="Z241">
        <v>0.7</v>
      </c>
      <c r="AA241">
        <v>0.8</v>
      </c>
      <c r="AB241">
        <v>0.533333333333333</v>
      </c>
      <c r="AC241">
        <v>0.64</v>
      </c>
      <c r="AD241">
        <v>0.2</v>
      </c>
      <c r="AE241">
        <v>0.1</v>
      </c>
    </row>
    <row r="242" spans="1:31">
      <c r="A242" s="5">
        <v>240</v>
      </c>
      <c r="B242">
        <v>20</v>
      </c>
      <c r="C242">
        <v>0</v>
      </c>
      <c r="D242">
        <v>10</v>
      </c>
      <c r="E242">
        <v>10</v>
      </c>
      <c r="F242">
        <v>10</v>
      </c>
      <c r="G242">
        <v>0</v>
      </c>
      <c r="H242">
        <v>10</v>
      </c>
      <c r="I242">
        <v>0</v>
      </c>
      <c r="J242">
        <v>1</v>
      </c>
      <c r="K242" s="4">
        <v>9999</v>
      </c>
      <c r="L242" s="9">
        <v>1.02997398376465</v>
      </c>
      <c r="M242">
        <v>9999</v>
      </c>
      <c r="N242">
        <v>9999</v>
      </c>
      <c r="O242">
        <v>10</v>
      </c>
      <c r="P242">
        <v>10</v>
      </c>
      <c r="Q242">
        <v>20</v>
      </c>
      <c r="R242" s="15">
        <v>0.5</v>
      </c>
      <c r="S242" s="15">
        <f t="shared" si="3"/>
        <v>1</v>
      </c>
      <c r="T242">
        <v>4.02554702758789</v>
      </c>
      <c r="U242">
        <v>3.74819111824036</v>
      </c>
      <c r="V242">
        <v>3.63467264175415</v>
      </c>
      <c r="W242" s="11">
        <v>0.113518476486206</v>
      </c>
      <c r="X242">
        <v>0.39087438583374</v>
      </c>
      <c r="Y242">
        <v>0.39087438583374</v>
      </c>
      <c r="Z242">
        <v>1</v>
      </c>
      <c r="AA242">
        <v>1</v>
      </c>
      <c r="AB242">
        <v>0.5</v>
      </c>
      <c r="AC242">
        <v>0.666666666666667</v>
      </c>
      <c r="AD242">
        <v>0</v>
      </c>
      <c r="AE242">
        <v>0</v>
      </c>
    </row>
    <row r="243" spans="1:31">
      <c r="A243" s="5">
        <v>241</v>
      </c>
      <c r="B243">
        <v>18</v>
      </c>
      <c r="C243">
        <v>2</v>
      </c>
      <c r="D243">
        <v>10</v>
      </c>
      <c r="E243">
        <v>10</v>
      </c>
      <c r="F243">
        <v>10</v>
      </c>
      <c r="G243">
        <v>0</v>
      </c>
      <c r="H243">
        <v>8</v>
      </c>
      <c r="I243">
        <v>2</v>
      </c>
      <c r="J243">
        <v>0.9</v>
      </c>
      <c r="K243" s="4">
        <v>7.1386833190918</v>
      </c>
      <c r="L243" s="9">
        <v>0.777395248413086</v>
      </c>
      <c r="M243">
        <v>0.925952911376953</v>
      </c>
      <c r="N243">
        <v>8.69438934326172</v>
      </c>
      <c r="O243">
        <v>8</v>
      </c>
      <c r="P243">
        <v>8</v>
      </c>
      <c r="Q243">
        <v>17</v>
      </c>
      <c r="R243" s="15">
        <v>0.4706</v>
      </c>
      <c r="S243" s="15">
        <f t="shared" si="3"/>
        <v>0.8</v>
      </c>
      <c r="T243">
        <v>4.19791030883789</v>
      </c>
      <c r="U243">
        <v>3.68321371078491</v>
      </c>
      <c r="V243">
        <v>3.81388401985168</v>
      </c>
      <c r="W243" s="11">
        <v>0.130670309066772</v>
      </c>
      <c r="X243">
        <v>0.384026288986206</v>
      </c>
      <c r="Y243">
        <v>0.384026288986206</v>
      </c>
      <c r="Z243">
        <v>0.8</v>
      </c>
      <c r="AA243">
        <v>0.9</v>
      </c>
      <c r="AB243">
        <v>0.529411764705882</v>
      </c>
      <c r="AC243">
        <v>0.666666666666667</v>
      </c>
      <c r="AD243">
        <v>0.1</v>
      </c>
      <c r="AE243">
        <v>0.1</v>
      </c>
    </row>
    <row r="244" spans="1:31">
      <c r="A244" s="5">
        <v>242</v>
      </c>
      <c r="B244">
        <v>18</v>
      </c>
      <c r="C244">
        <v>2</v>
      </c>
      <c r="D244">
        <v>10</v>
      </c>
      <c r="E244">
        <v>10</v>
      </c>
      <c r="F244">
        <v>10</v>
      </c>
      <c r="G244">
        <v>0</v>
      </c>
      <c r="H244">
        <v>8</v>
      </c>
      <c r="I244">
        <v>2</v>
      </c>
      <c r="J244">
        <v>0.9</v>
      </c>
      <c r="K244" s="4">
        <v>6.32823753356934</v>
      </c>
      <c r="L244" s="9">
        <v>1.22046852111816</v>
      </c>
      <c r="M244">
        <v>1.00446891784668</v>
      </c>
      <c r="N244">
        <v>5.30471992492676</v>
      </c>
      <c r="O244">
        <v>6</v>
      </c>
      <c r="P244">
        <v>6</v>
      </c>
      <c r="Q244">
        <v>14</v>
      </c>
      <c r="R244" s="15">
        <v>0.4286</v>
      </c>
      <c r="S244" s="15">
        <f t="shared" si="3"/>
        <v>0.6</v>
      </c>
      <c r="T244">
        <v>3.06415939331055</v>
      </c>
      <c r="U244">
        <v>2.81667304039001</v>
      </c>
      <c r="V244">
        <v>2.72687673568726</v>
      </c>
      <c r="W244" s="11">
        <v>0.0897963047027588</v>
      </c>
      <c r="X244">
        <v>0.337282657623291</v>
      </c>
      <c r="Y244">
        <v>0.337282657623291</v>
      </c>
      <c r="Z244">
        <v>0.6</v>
      </c>
      <c r="AA244">
        <v>0.8</v>
      </c>
      <c r="AB244">
        <v>0.571428571428571</v>
      </c>
      <c r="AC244">
        <v>0.666666666666667</v>
      </c>
      <c r="AD244">
        <v>0.2</v>
      </c>
      <c r="AE244">
        <v>0.2</v>
      </c>
    </row>
    <row r="245" spans="1:31">
      <c r="A245" s="5">
        <v>243</v>
      </c>
      <c r="B245">
        <v>19</v>
      </c>
      <c r="C245">
        <v>1</v>
      </c>
      <c r="D245">
        <v>10</v>
      </c>
      <c r="E245">
        <v>10</v>
      </c>
      <c r="F245">
        <v>10</v>
      </c>
      <c r="G245">
        <v>0</v>
      </c>
      <c r="H245">
        <v>9</v>
      </c>
      <c r="I245">
        <v>1</v>
      </c>
      <c r="J245">
        <v>0.95</v>
      </c>
      <c r="K245" s="4">
        <v>9.80090713500977</v>
      </c>
      <c r="L245" s="9">
        <v>1.29490089416504</v>
      </c>
      <c r="M245">
        <v>1.34233665466309</v>
      </c>
      <c r="N245">
        <v>9.92547225952148</v>
      </c>
      <c r="O245">
        <v>7</v>
      </c>
      <c r="P245">
        <v>7</v>
      </c>
      <c r="Q245">
        <v>17</v>
      </c>
      <c r="R245" s="15">
        <v>0.4118</v>
      </c>
      <c r="S245" s="15">
        <f t="shared" si="3"/>
        <v>0.7</v>
      </c>
      <c r="T245">
        <v>4.18098068237305</v>
      </c>
      <c r="U245">
        <v>3.79029202461243</v>
      </c>
      <c r="V245">
        <v>3.7947883605957</v>
      </c>
      <c r="W245" s="11">
        <v>0.00449633598327637</v>
      </c>
      <c r="X245">
        <v>0.386192321777344</v>
      </c>
      <c r="Y245">
        <v>0.386192321777344</v>
      </c>
      <c r="Z245">
        <v>0.7</v>
      </c>
      <c r="AA245">
        <v>1</v>
      </c>
      <c r="AB245">
        <v>0.588235294117647</v>
      </c>
      <c r="AC245">
        <v>0.740740740740741</v>
      </c>
      <c r="AD245">
        <v>0</v>
      </c>
      <c r="AE245">
        <v>0.3</v>
      </c>
    </row>
    <row r="246" spans="1:31">
      <c r="A246" s="5">
        <v>244</v>
      </c>
      <c r="B246">
        <v>19</v>
      </c>
      <c r="C246">
        <v>1</v>
      </c>
      <c r="D246">
        <v>10</v>
      </c>
      <c r="E246">
        <v>10</v>
      </c>
      <c r="F246">
        <v>10</v>
      </c>
      <c r="G246">
        <v>0</v>
      </c>
      <c r="H246">
        <v>9</v>
      </c>
      <c r="I246">
        <v>1</v>
      </c>
      <c r="J246">
        <v>0.95</v>
      </c>
      <c r="K246" s="4">
        <v>10.961576461792</v>
      </c>
      <c r="L246" s="9">
        <v>1.18642616271973</v>
      </c>
      <c r="M246">
        <v>0.954240798950195</v>
      </c>
      <c r="N246">
        <v>8.53941345214844</v>
      </c>
      <c r="O246">
        <v>6</v>
      </c>
      <c r="P246">
        <v>6</v>
      </c>
      <c r="Q246">
        <v>15</v>
      </c>
      <c r="R246" s="15">
        <v>0.4</v>
      </c>
      <c r="S246" s="15">
        <f t="shared" si="3"/>
        <v>0.6</v>
      </c>
      <c r="T246">
        <v>4.47538566589355</v>
      </c>
      <c r="U246">
        <v>4.16669654846191</v>
      </c>
      <c r="V246">
        <v>3.9568190574646</v>
      </c>
      <c r="W246" s="11">
        <v>0.209877490997315</v>
      </c>
      <c r="X246">
        <v>0.518566608428955</v>
      </c>
      <c r="Y246">
        <v>0.518566608428955</v>
      </c>
      <c r="Z246">
        <v>0.6</v>
      </c>
      <c r="AA246">
        <v>0.9</v>
      </c>
      <c r="AB246">
        <v>0.6</v>
      </c>
      <c r="AC246">
        <v>0.72</v>
      </c>
      <c r="AD246">
        <v>0.1</v>
      </c>
      <c r="AE246">
        <v>0.3</v>
      </c>
    </row>
    <row r="247" spans="1:31">
      <c r="A247" s="5">
        <v>245</v>
      </c>
      <c r="B247">
        <v>17</v>
      </c>
      <c r="C247">
        <v>3</v>
      </c>
      <c r="D247">
        <v>10</v>
      </c>
      <c r="E247">
        <v>10</v>
      </c>
      <c r="F247">
        <v>10</v>
      </c>
      <c r="G247">
        <v>0</v>
      </c>
      <c r="H247">
        <v>7</v>
      </c>
      <c r="I247">
        <v>3</v>
      </c>
      <c r="J247">
        <v>0.85</v>
      </c>
      <c r="K247" s="4">
        <v>8.33490562438965</v>
      </c>
      <c r="L247" s="9">
        <v>1.40991401672363</v>
      </c>
      <c r="M247">
        <v>0.874618530273437</v>
      </c>
      <c r="N247">
        <v>8.10853576660156</v>
      </c>
      <c r="O247">
        <v>7</v>
      </c>
      <c r="P247">
        <v>7</v>
      </c>
      <c r="Q247">
        <v>17</v>
      </c>
      <c r="R247" s="15">
        <v>0.4118</v>
      </c>
      <c r="S247" s="15">
        <f t="shared" si="3"/>
        <v>0.7</v>
      </c>
      <c r="T247">
        <v>3.7317008972168</v>
      </c>
      <c r="U247">
        <v>3.30350494384766</v>
      </c>
      <c r="V247">
        <v>3.27032136917114</v>
      </c>
      <c r="W247" s="11">
        <v>0.0331835746765137</v>
      </c>
      <c r="X247">
        <v>0.461379528045654</v>
      </c>
      <c r="Y247">
        <v>0.461379528045654</v>
      </c>
      <c r="Z247">
        <v>0.7</v>
      </c>
      <c r="AA247">
        <v>1</v>
      </c>
      <c r="AB247">
        <v>0.588235294117647</v>
      </c>
      <c r="AC247">
        <v>0.740740740740741</v>
      </c>
      <c r="AD247">
        <v>0</v>
      </c>
      <c r="AE247">
        <v>0.3</v>
      </c>
    </row>
    <row r="248" spans="1:31">
      <c r="A248" s="5">
        <v>246</v>
      </c>
      <c r="B248">
        <v>16</v>
      </c>
      <c r="C248">
        <v>4</v>
      </c>
      <c r="D248">
        <v>10</v>
      </c>
      <c r="E248">
        <v>10</v>
      </c>
      <c r="F248">
        <v>10</v>
      </c>
      <c r="G248">
        <v>0</v>
      </c>
      <c r="H248">
        <v>6</v>
      </c>
      <c r="I248">
        <v>4</v>
      </c>
      <c r="J248">
        <v>0.8</v>
      </c>
      <c r="K248" s="4">
        <v>6.37051010131836</v>
      </c>
      <c r="L248" s="9">
        <v>2.66293525695801</v>
      </c>
      <c r="M248">
        <v>2.03951454162598</v>
      </c>
      <c r="N248">
        <v>4.62073707580566</v>
      </c>
      <c r="O248">
        <v>4</v>
      </c>
      <c r="P248">
        <v>4</v>
      </c>
      <c r="Q248">
        <v>13</v>
      </c>
      <c r="R248" s="15">
        <v>0.3077</v>
      </c>
      <c r="S248" s="15">
        <f t="shared" si="3"/>
        <v>0.4</v>
      </c>
      <c r="T248">
        <v>2.52285957336426</v>
      </c>
      <c r="U248">
        <v>2.33123517036438</v>
      </c>
      <c r="V248">
        <v>2.17167258262634</v>
      </c>
      <c r="W248" s="11">
        <v>0.159562587738037</v>
      </c>
      <c r="X248">
        <v>0.351186990737915</v>
      </c>
      <c r="Y248">
        <v>0.351186990737915</v>
      </c>
      <c r="Z248">
        <v>0.4</v>
      </c>
      <c r="AA248">
        <v>0.9</v>
      </c>
      <c r="AB248">
        <v>0.692307692307692</v>
      </c>
      <c r="AC248">
        <v>0.782608695652174</v>
      </c>
      <c r="AD248">
        <v>0.1</v>
      </c>
      <c r="AE248">
        <v>0.5</v>
      </c>
    </row>
    <row r="249" spans="1:31">
      <c r="A249" s="5">
        <v>247</v>
      </c>
      <c r="B249">
        <v>17</v>
      </c>
      <c r="C249">
        <v>3</v>
      </c>
      <c r="D249">
        <v>10</v>
      </c>
      <c r="E249">
        <v>10</v>
      </c>
      <c r="F249">
        <v>10</v>
      </c>
      <c r="G249">
        <v>0</v>
      </c>
      <c r="H249">
        <v>7</v>
      </c>
      <c r="I249">
        <v>3</v>
      </c>
      <c r="J249">
        <v>0.85</v>
      </c>
      <c r="K249" s="4">
        <v>6.15678977966309</v>
      </c>
      <c r="L249" s="9">
        <v>1.23169898986816</v>
      </c>
      <c r="M249">
        <v>0.800302505493164</v>
      </c>
      <c r="N249">
        <v>5.59785652160645</v>
      </c>
      <c r="O249">
        <v>6</v>
      </c>
      <c r="P249">
        <v>6</v>
      </c>
      <c r="Q249">
        <v>16</v>
      </c>
      <c r="R249" s="15">
        <v>0.375</v>
      </c>
      <c r="S249" s="15">
        <f t="shared" si="3"/>
        <v>0.6</v>
      </c>
      <c r="T249">
        <v>3.23459434509277</v>
      </c>
      <c r="U249">
        <v>2.90761804580689</v>
      </c>
      <c r="V249">
        <v>2.84842491149902</v>
      </c>
      <c r="W249" s="11">
        <v>0.0591931343078613</v>
      </c>
      <c r="X249">
        <v>0.38616943359375</v>
      </c>
      <c r="Y249">
        <v>0.38616943359375</v>
      </c>
      <c r="Z249">
        <v>0.6</v>
      </c>
      <c r="AA249">
        <v>1</v>
      </c>
      <c r="AB249">
        <v>0.625</v>
      </c>
      <c r="AC249">
        <v>0.769230769230769</v>
      </c>
      <c r="AD249">
        <v>0</v>
      </c>
      <c r="AE249">
        <v>0.4</v>
      </c>
    </row>
    <row r="250" spans="1:31">
      <c r="A250" s="5">
        <v>248</v>
      </c>
      <c r="B250">
        <v>19</v>
      </c>
      <c r="C250">
        <v>1</v>
      </c>
      <c r="D250">
        <v>10</v>
      </c>
      <c r="E250">
        <v>10</v>
      </c>
      <c r="F250">
        <v>10</v>
      </c>
      <c r="G250">
        <v>0</v>
      </c>
      <c r="H250">
        <v>9</v>
      </c>
      <c r="I250">
        <v>1</v>
      </c>
      <c r="J250">
        <v>0.95</v>
      </c>
      <c r="K250" s="4">
        <v>9.82092666625977</v>
      </c>
      <c r="L250" s="9">
        <v>1.48200607299805</v>
      </c>
      <c r="M250">
        <v>1.40103530883789</v>
      </c>
      <c r="N250">
        <v>8.45578384399414</v>
      </c>
      <c r="O250">
        <v>8</v>
      </c>
      <c r="P250">
        <v>8</v>
      </c>
      <c r="Q250">
        <v>18</v>
      </c>
      <c r="R250" s="15">
        <v>0.4444</v>
      </c>
      <c r="S250" s="15">
        <f t="shared" si="3"/>
        <v>0.8</v>
      </c>
      <c r="T250">
        <v>4.06353569030762</v>
      </c>
      <c r="U250">
        <v>3.75528621673584</v>
      </c>
      <c r="V250">
        <v>3.65086984634399</v>
      </c>
      <c r="W250" s="11">
        <v>0.104416370391846</v>
      </c>
      <c r="X250">
        <v>0.412665843963623</v>
      </c>
      <c r="Y250">
        <v>0.412665843963623</v>
      </c>
      <c r="Z250">
        <v>0.8</v>
      </c>
      <c r="AA250">
        <v>1</v>
      </c>
      <c r="AB250">
        <v>0.555555555555556</v>
      </c>
      <c r="AC250">
        <v>0.714285714285714</v>
      </c>
      <c r="AD250">
        <v>0</v>
      </c>
      <c r="AE250">
        <v>0.2</v>
      </c>
    </row>
    <row r="251" spans="1:31">
      <c r="A251" s="5">
        <v>249</v>
      </c>
      <c r="B251">
        <v>19</v>
      </c>
      <c r="C251">
        <v>1</v>
      </c>
      <c r="D251">
        <v>10</v>
      </c>
      <c r="E251">
        <v>10</v>
      </c>
      <c r="F251">
        <v>10</v>
      </c>
      <c r="G251">
        <v>0</v>
      </c>
      <c r="H251">
        <v>9</v>
      </c>
      <c r="I251">
        <v>1</v>
      </c>
      <c r="J251">
        <v>0.95</v>
      </c>
      <c r="K251" s="4">
        <v>10.3194007873535</v>
      </c>
      <c r="L251" s="9">
        <v>1.84348106384277</v>
      </c>
      <c r="M251">
        <v>1.62752151489258</v>
      </c>
      <c r="N251">
        <v>7.25810050964355</v>
      </c>
      <c r="O251">
        <v>5</v>
      </c>
      <c r="P251">
        <v>5</v>
      </c>
      <c r="Q251">
        <v>15</v>
      </c>
      <c r="R251" s="15">
        <v>0.3333</v>
      </c>
      <c r="S251" s="15">
        <f t="shared" si="3"/>
        <v>0.5</v>
      </c>
      <c r="T251">
        <v>3.79002380371094</v>
      </c>
      <c r="U251">
        <v>3.57392716407776</v>
      </c>
      <c r="V251">
        <v>3.35187149047852</v>
      </c>
      <c r="W251" s="11">
        <v>0.222055673599243</v>
      </c>
      <c r="X251">
        <v>0.438152313232422</v>
      </c>
      <c r="Y251">
        <v>0.438152313232422</v>
      </c>
      <c r="Z251">
        <v>0.5</v>
      </c>
      <c r="AA251">
        <v>1</v>
      </c>
      <c r="AB251">
        <v>0.666666666666667</v>
      </c>
      <c r="AC251">
        <v>0.8</v>
      </c>
      <c r="AD251">
        <v>0</v>
      </c>
      <c r="AE251">
        <v>0.5</v>
      </c>
    </row>
    <row r="252" s="4" customFormat="1" spans="11:31">
      <c r="K252" s="12" t="s">
        <v>29</v>
      </c>
      <c r="L252" s="9">
        <f>AVERAGE(L2:L251)</f>
        <v>1.31521002197266</v>
      </c>
      <c r="W252" s="11">
        <f t="shared" ref="W252:AE252" si="4">AVERAGE(W2:W251)</f>
        <v>0.0975186510086059</v>
      </c>
      <c r="Z252" s="4">
        <f t="shared" si="4"/>
        <v>0.6416</v>
      </c>
      <c r="AA252" s="4">
        <f t="shared" si="4"/>
        <v>0.919200000000002</v>
      </c>
      <c r="AB252" s="4">
        <f t="shared" si="4"/>
        <v>0.595206620933246</v>
      </c>
      <c r="AC252" s="4">
        <f t="shared" si="4"/>
        <v>0.718788312740066</v>
      </c>
      <c r="AD252" s="4">
        <f t="shared" si="4"/>
        <v>0.0808</v>
      </c>
      <c r="AE252" s="4">
        <f t="shared" si="4"/>
        <v>0.2776</v>
      </c>
    </row>
    <row r="253" s="4" customFormat="1" spans="11:31">
      <c r="K253" s="13" t="s">
        <v>30</v>
      </c>
      <c r="L253" s="9">
        <f>MAX(L2:L251)</f>
        <v>3.28873443603516</v>
      </c>
      <c r="W253" s="11">
        <f t="shared" ref="W253:AE253" si="5">MAX(W2:W251)</f>
        <v>0.266836643218994</v>
      </c>
      <c r="Z253" s="4">
        <f t="shared" si="5"/>
        <v>1</v>
      </c>
      <c r="AA253" s="4">
        <f t="shared" si="5"/>
        <v>1</v>
      </c>
      <c r="AB253" s="4">
        <f t="shared" si="5"/>
        <v>0.833333333333333</v>
      </c>
      <c r="AC253" s="4">
        <f t="shared" si="5"/>
        <v>0.869565217391304</v>
      </c>
      <c r="AD253" s="4">
        <f t="shared" si="5"/>
        <v>0.5</v>
      </c>
      <c r="AE253" s="4">
        <f t="shared" si="5"/>
        <v>0.7</v>
      </c>
    </row>
    <row r="254" s="4" customFormat="1" spans="12:31">
      <c r="L254" s="9">
        <f>MIN(L2:L251)</f>
        <v>0.37877082824707</v>
      </c>
      <c r="W254" s="11">
        <f t="shared" ref="W254:AE254" si="6">MIN(W2:W251)</f>
        <v>0.000453472137451172</v>
      </c>
      <c r="Z254" s="4">
        <f t="shared" si="6"/>
        <v>0.1</v>
      </c>
      <c r="AA254" s="4">
        <f t="shared" si="6"/>
        <v>0.5</v>
      </c>
      <c r="AB254" s="4">
        <f t="shared" si="6"/>
        <v>0.4375</v>
      </c>
      <c r="AC254" s="4">
        <f t="shared" si="6"/>
        <v>0.538461538461539</v>
      </c>
      <c r="AD254" s="4">
        <f t="shared" si="6"/>
        <v>0</v>
      </c>
      <c r="AE254" s="4">
        <f t="shared" si="6"/>
        <v>-0.2</v>
      </c>
    </row>
    <row r="255" spans="13:13">
      <c r="M255">
        <v>0.194</v>
      </c>
    </row>
    <row r="258" spans="11:12">
      <c r="K258" s="4" t="s">
        <v>31</v>
      </c>
      <c r="L258" s="4" t="s">
        <v>32</v>
      </c>
    </row>
    <row r="259" spans="12:12">
      <c r="L259" s="4"/>
    </row>
    <row r="260" spans="11:12">
      <c r="K260" s="4" t="s">
        <v>33</v>
      </c>
      <c r="L260" s="4">
        <f>COUNTIF(L2:L251,"&lt;0.572")-COUNTIF(L2:L251,"&lt;0.378")</f>
        <v>8</v>
      </c>
    </row>
    <row r="261" spans="11:12">
      <c r="K261" s="4" t="s">
        <v>34</v>
      </c>
      <c r="L261" s="4">
        <f>COUNTIF(L2:L251,"&lt;0.766")-COUNTIF(L2:L251,"&lt;0.572")</f>
        <v>29</v>
      </c>
    </row>
    <row r="262" spans="11:12">
      <c r="K262" s="4" t="s">
        <v>35</v>
      </c>
      <c r="L262" s="4">
        <f>COUNTIF(L2:L251,"&lt;0.96")-COUNTIF(L2:L251,"&lt;0.766")</f>
        <v>42</v>
      </c>
    </row>
    <row r="263" spans="11:12">
      <c r="K263" s="4" t="s">
        <v>36</v>
      </c>
      <c r="L263" s="4">
        <f>COUNTIF(L2:L251,"&lt;1.154")-COUNTIF(L2:L251,"&lt;0.96")</f>
        <v>42</v>
      </c>
    </row>
    <row r="264" spans="11:12">
      <c r="K264" s="4" t="s">
        <v>37</v>
      </c>
      <c r="L264" s="4">
        <f>COUNTIF(L2:L251,"&lt;1.348")-COUNTIF(L2:L251,"&lt;1.154")</f>
        <v>38</v>
      </c>
    </row>
    <row r="265" s="1" customFormat="1" spans="11:23">
      <c r="K265" s="14" t="s">
        <v>38</v>
      </c>
      <c r="L265" s="14">
        <f>COUNTIF(L2:L251,"&lt;1.542")-COUNTIF(L2:L251,"&lt;1.348")</f>
        <v>25</v>
      </c>
      <c r="W265" s="14"/>
    </row>
    <row r="266" spans="11:12">
      <c r="K266" s="4" t="s">
        <v>39</v>
      </c>
      <c r="L266" s="4">
        <f>COUNTIF(L2:L251,"&lt;1.736")-COUNTIF(L2:L251,"&lt;1.542")</f>
        <v>15</v>
      </c>
    </row>
    <row r="267" s="32" customFormat="1" spans="11:23">
      <c r="K267" s="9" t="s">
        <v>40</v>
      </c>
      <c r="L267" s="9">
        <f>COUNTIF(L2:L251,"&lt;1.93")-COUNTIF(L2:L251,"&lt;1.736")</f>
        <v>11</v>
      </c>
      <c r="W267" s="9"/>
    </row>
    <row r="268" spans="11:12">
      <c r="K268" s="14" t="s">
        <v>41</v>
      </c>
      <c r="L268" s="14">
        <f>COUNTIF(L2:L251,"&lt;2.124")-COUNTIF(L2:L251,"&lt;1.93")</f>
        <v>14</v>
      </c>
    </row>
    <row r="269" spans="11:12">
      <c r="K269" s="4" t="s">
        <v>42</v>
      </c>
      <c r="L269" s="4">
        <f>COUNTIF(L2:L251,"&lt;2.318")-COUNTIF(L2:L251,"&lt;2.124")</f>
        <v>9</v>
      </c>
    </row>
    <row r="270" s="33" customFormat="1" spans="11:23">
      <c r="K270" s="34" t="s">
        <v>43</v>
      </c>
      <c r="L270" s="34">
        <f>COUNTIF(L2:L251,"&lt;2.512")-COUNTIF(L2:L251,"&lt;2.318")</f>
        <v>5</v>
      </c>
      <c r="W270" s="34"/>
    </row>
    <row r="271" spans="11:12">
      <c r="K271" s="4" t="s">
        <v>44</v>
      </c>
      <c r="L271" s="4">
        <f>COUNTIF(L2:L251,"&lt;2.706")-COUNTIF(L2:L251,"&lt;2.512")</f>
        <v>4</v>
      </c>
    </row>
    <row r="272" spans="11:12">
      <c r="K272" s="4" t="s">
        <v>45</v>
      </c>
      <c r="L272" s="4">
        <f>COUNTIF(L2:L251,"&lt;2.9")-COUNTIF(L2:L251,"&lt;2.706")</f>
        <v>4</v>
      </c>
    </row>
    <row r="273" s="32" customFormat="1" spans="11:23">
      <c r="K273" s="9" t="s">
        <v>46</v>
      </c>
      <c r="L273" s="9">
        <f>COUNTIF(L2:L251,"&lt;3.094")-COUNTIF(L2:L251,"&lt;2.9")</f>
        <v>3</v>
      </c>
      <c r="W273" s="9"/>
    </row>
    <row r="274" spans="11:12">
      <c r="K274" s="4" t="s">
        <v>47</v>
      </c>
      <c r="L274" s="4">
        <f>COUNTIF(L2:L251,"&lt;3.288")-COUNTIF(L2:L251,"&lt;3.094")</f>
        <v>0</v>
      </c>
    </row>
    <row r="275" spans="11:12">
      <c r="K275" s="9" t="s">
        <v>48</v>
      </c>
      <c r="L275" s="9">
        <f>COUNTIF(L2:L251,"&lt;3.482")-COUNTIF(L2:L251,"&lt;3.288")</f>
        <v>1</v>
      </c>
    </row>
    <row r="276" spans="11:12">
      <c r="K276"/>
      <c r="L276"/>
    </row>
    <row r="277" spans="11:12">
      <c r="K277"/>
      <c r="L277"/>
    </row>
    <row r="278" spans="11:12">
      <c r="K278"/>
      <c r="L278"/>
    </row>
    <row r="279" spans="11:12">
      <c r="K279"/>
      <c r="L279"/>
    </row>
    <row r="280" spans="11:12">
      <c r="K280"/>
      <c r="L280"/>
    </row>
    <row r="281" spans="11:12">
      <c r="K281"/>
      <c r="L281"/>
    </row>
    <row r="282" spans="11:12">
      <c r="K282"/>
      <c r="L282"/>
    </row>
    <row r="283" spans="11:12">
      <c r="K283"/>
      <c r="L283"/>
    </row>
    <row r="284" spans="11:12">
      <c r="K284"/>
      <c r="L284"/>
    </row>
    <row r="285" spans="11:12">
      <c r="K285"/>
      <c r="L285"/>
    </row>
    <row r="286" spans="11:12">
      <c r="K286"/>
      <c r="L286"/>
    </row>
    <row r="287" spans="11:12">
      <c r="K287"/>
      <c r="L287"/>
    </row>
    <row r="288" spans="11:12">
      <c r="K288"/>
      <c r="L288"/>
    </row>
    <row r="289" spans="11:12">
      <c r="K289"/>
      <c r="L289"/>
    </row>
    <row r="290" spans="11:12">
      <c r="K290"/>
      <c r="L290"/>
    </row>
    <row r="291" spans="11:12">
      <c r="K291"/>
      <c r="L291"/>
    </row>
    <row r="292" spans="11:12">
      <c r="K292"/>
      <c r="L292"/>
    </row>
    <row r="293" spans="11:12">
      <c r="K293"/>
      <c r="L293"/>
    </row>
    <row r="294" spans="11:12">
      <c r="K294"/>
      <c r="L294"/>
    </row>
    <row r="295" spans="11:12">
      <c r="K295"/>
      <c r="L295"/>
    </row>
    <row r="296" spans="11:12">
      <c r="K296"/>
      <c r="L296"/>
    </row>
    <row r="297" spans="11:12">
      <c r="K297"/>
      <c r="L297"/>
    </row>
    <row r="298" spans="11:12">
      <c r="K298"/>
      <c r="L298"/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8"/>
  <sheetViews>
    <sheetView topLeftCell="K13" workbookViewId="0">
      <selection activeCell="Q35" sqref="Q35:Q41"/>
    </sheetView>
  </sheetViews>
  <sheetFormatPr defaultColWidth="8.88888888888889" defaultRowHeight="14.4"/>
  <cols>
    <col min="11" max="12" width="19.3333333333333" customWidth="1"/>
    <col min="13" max="14" width="12.8888888888889"/>
    <col min="20" max="22" width="12.8888888888889"/>
    <col min="23" max="23" width="23.3333333333333" customWidth="1"/>
    <col min="24" max="25" width="12.8888888888889"/>
    <col min="28" max="29" width="12.8888888888889"/>
  </cols>
  <sheetData>
    <row r="1" ht="13" customHeight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74</v>
      </c>
      <c r="B2" s="20">
        <v>19</v>
      </c>
      <c r="C2" s="20">
        <v>1</v>
      </c>
      <c r="D2" s="20">
        <v>10</v>
      </c>
      <c r="E2" s="20">
        <v>10</v>
      </c>
      <c r="F2" s="20">
        <v>9</v>
      </c>
      <c r="G2" s="20">
        <v>1</v>
      </c>
      <c r="H2" s="20">
        <v>10</v>
      </c>
      <c r="I2" s="20">
        <v>0</v>
      </c>
      <c r="J2" s="20">
        <v>0.95</v>
      </c>
      <c r="K2" s="22">
        <v>9999</v>
      </c>
      <c r="L2" s="22">
        <v>0.927766799926758</v>
      </c>
      <c r="M2" s="20">
        <v>9999</v>
      </c>
      <c r="N2" s="20">
        <v>9999</v>
      </c>
      <c r="O2" s="20">
        <v>10</v>
      </c>
      <c r="P2" s="20">
        <v>10</v>
      </c>
      <c r="Q2" s="20">
        <v>18</v>
      </c>
      <c r="R2" s="23">
        <v>0.5556</v>
      </c>
      <c r="S2" s="23">
        <f t="shared" ref="S2:S23" si="0">O2/E2</f>
        <v>1</v>
      </c>
      <c r="T2" s="20">
        <v>4.40181159973145</v>
      </c>
      <c r="U2" s="20">
        <v>3.95356178283691</v>
      </c>
      <c r="V2" s="20">
        <v>4.1050820350647</v>
      </c>
      <c r="W2" s="22">
        <v>0.151520252227783</v>
      </c>
      <c r="X2" s="20">
        <v>0.296729564666748</v>
      </c>
      <c r="Y2" s="20">
        <v>0.296729564666748</v>
      </c>
      <c r="Z2" s="20">
        <v>1</v>
      </c>
      <c r="AA2" s="20">
        <v>0.8</v>
      </c>
      <c r="AB2" s="20">
        <v>0.444444444444444</v>
      </c>
      <c r="AC2" s="20">
        <v>0.571428571428571</v>
      </c>
      <c r="AD2" s="20">
        <v>0.2</v>
      </c>
      <c r="AE2" s="20">
        <v>-0.2</v>
      </c>
    </row>
    <row r="3" spans="1:31">
      <c r="A3" s="5">
        <v>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9.66341018676758</v>
      </c>
      <c r="L3" s="9">
        <v>1.1268482208252</v>
      </c>
      <c r="M3">
        <v>1.03069305419922</v>
      </c>
      <c r="N3">
        <v>8.52350997924805</v>
      </c>
      <c r="O3">
        <v>7</v>
      </c>
      <c r="P3">
        <v>7</v>
      </c>
      <c r="Q3">
        <v>16</v>
      </c>
      <c r="R3" s="15">
        <v>0.4375</v>
      </c>
      <c r="S3" s="15">
        <f t="shared" si="0"/>
        <v>0.7</v>
      </c>
      <c r="T3">
        <v>3.89550971984863</v>
      </c>
      <c r="U3">
        <v>3.59789943695068</v>
      </c>
      <c r="V3">
        <v>3.4994330406189</v>
      </c>
      <c r="W3" s="11">
        <v>0.0984663963317871</v>
      </c>
      <c r="X3">
        <v>0.396076679229736</v>
      </c>
      <c r="Y3">
        <v>0.396076679229736</v>
      </c>
      <c r="Z3">
        <v>0.7</v>
      </c>
      <c r="AA3">
        <v>0.9</v>
      </c>
      <c r="AB3">
        <v>0.5625</v>
      </c>
      <c r="AC3">
        <v>0.692307692307692</v>
      </c>
      <c r="AD3">
        <v>0.1</v>
      </c>
      <c r="AE3">
        <v>0.2</v>
      </c>
    </row>
    <row r="4" spans="1:31">
      <c r="A4" s="5">
        <v>98</v>
      </c>
      <c r="B4">
        <v>16</v>
      </c>
      <c r="C4">
        <v>4</v>
      </c>
      <c r="D4">
        <v>10</v>
      </c>
      <c r="E4">
        <v>10</v>
      </c>
      <c r="F4">
        <v>10</v>
      </c>
      <c r="G4">
        <v>0</v>
      </c>
      <c r="H4">
        <v>6</v>
      </c>
      <c r="I4">
        <v>4</v>
      </c>
      <c r="J4">
        <v>0.8</v>
      </c>
      <c r="K4" s="4">
        <v>5.76643562316895</v>
      </c>
      <c r="L4" s="9">
        <v>1.12874603271484</v>
      </c>
      <c r="M4">
        <v>0.943637847900391</v>
      </c>
      <c r="N4">
        <v>7.26670265197754</v>
      </c>
      <c r="O4">
        <v>6</v>
      </c>
      <c r="P4">
        <v>6</v>
      </c>
      <c r="Q4">
        <v>15</v>
      </c>
      <c r="R4" s="15">
        <v>0.4</v>
      </c>
      <c r="S4" s="15">
        <f t="shared" si="0"/>
        <v>0.6</v>
      </c>
      <c r="T4">
        <v>3.39654731750488</v>
      </c>
      <c r="U4">
        <v>2.91133403778076</v>
      </c>
      <c r="V4">
        <v>3.00522780418396</v>
      </c>
      <c r="W4" s="11">
        <v>0.0938937664031982</v>
      </c>
      <c r="X4">
        <v>0.391319513320923</v>
      </c>
      <c r="Y4">
        <v>0.391319513320923</v>
      </c>
      <c r="Z4">
        <v>0.6</v>
      </c>
      <c r="AA4">
        <v>0.9</v>
      </c>
      <c r="AB4">
        <v>0.6</v>
      </c>
      <c r="AC4">
        <v>0.72</v>
      </c>
      <c r="AD4">
        <v>0.1</v>
      </c>
      <c r="AE4">
        <v>0.3</v>
      </c>
    </row>
    <row r="5" s="20" customFormat="1" spans="1:31">
      <c r="A5" s="21">
        <v>193</v>
      </c>
      <c r="B5" s="20">
        <v>19</v>
      </c>
      <c r="C5" s="20">
        <v>1</v>
      </c>
      <c r="D5" s="20">
        <v>10</v>
      </c>
      <c r="E5" s="20">
        <v>10</v>
      </c>
      <c r="F5" s="20">
        <v>10</v>
      </c>
      <c r="G5" s="20">
        <v>0</v>
      </c>
      <c r="H5" s="20">
        <v>9</v>
      </c>
      <c r="I5" s="20">
        <v>1</v>
      </c>
      <c r="J5" s="20">
        <v>0.95</v>
      </c>
      <c r="K5" s="22">
        <v>9.36824035644531</v>
      </c>
      <c r="L5" s="22">
        <v>1.13480186462402</v>
      </c>
      <c r="M5" s="20">
        <v>1.03891754150391</v>
      </c>
      <c r="N5" s="20">
        <v>8.18939781188965</v>
      </c>
      <c r="O5" s="20">
        <v>7</v>
      </c>
      <c r="P5" s="20">
        <v>7</v>
      </c>
      <c r="Q5" s="20">
        <v>14</v>
      </c>
      <c r="R5" s="23">
        <v>0.5</v>
      </c>
      <c r="S5" s="23">
        <f t="shared" si="0"/>
        <v>0.7</v>
      </c>
      <c r="T5" s="20">
        <v>3.83145141601562</v>
      </c>
      <c r="U5" s="20">
        <v>3.54616403579712</v>
      </c>
      <c r="V5" s="20">
        <v>3.44925928115845</v>
      </c>
      <c r="W5" s="22">
        <v>0.0969047546386719</v>
      </c>
      <c r="X5" s="20">
        <v>0.382192134857178</v>
      </c>
      <c r="Y5" s="20">
        <v>0.382192134857178</v>
      </c>
      <c r="Z5" s="20">
        <v>0.7</v>
      </c>
      <c r="AA5" s="20">
        <v>0.7</v>
      </c>
      <c r="AB5" s="20">
        <v>0.5</v>
      </c>
      <c r="AC5" s="20">
        <v>0.583333333333333</v>
      </c>
      <c r="AD5" s="20">
        <v>0.3</v>
      </c>
      <c r="AE5" s="20">
        <v>0</v>
      </c>
    </row>
    <row r="6" spans="1:31">
      <c r="A6" s="5">
        <v>242</v>
      </c>
      <c r="B6">
        <v>18</v>
      </c>
      <c r="C6">
        <v>2</v>
      </c>
      <c r="D6">
        <v>10</v>
      </c>
      <c r="E6">
        <v>10</v>
      </c>
      <c r="F6">
        <v>10</v>
      </c>
      <c r="G6">
        <v>0</v>
      </c>
      <c r="H6">
        <v>8</v>
      </c>
      <c r="I6">
        <v>2</v>
      </c>
      <c r="J6">
        <v>0.9</v>
      </c>
      <c r="K6" s="4">
        <v>6.32823753356934</v>
      </c>
      <c r="L6" s="9">
        <v>1.22046852111816</v>
      </c>
      <c r="M6">
        <v>1.00446891784668</v>
      </c>
      <c r="N6">
        <v>5.30471992492676</v>
      </c>
      <c r="O6">
        <v>6</v>
      </c>
      <c r="P6">
        <v>6</v>
      </c>
      <c r="Q6">
        <v>14</v>
      </c>
      <c r="R6" s="15">
        <v>0.4286</v>
      </c>
      <c r="S6" s="15">
        <f t="shared" si="0"/>
        <v>0.6</v>
      </c>
      <c r="T6">
        <v>3.06415939331055</v>
      </c>
      <c r="U6">
        <v>2.81667304039001</v>
      </c>
      <c r="V6">
        <v>2.72687673568726</v>
      </c>
      <c r="W6" s="11">
        <v>0.0897963047027588</v>
      </c>
      <c r="X6">
        <v>0.337282657623291</v>
      </c>
      <c r="Y6">
        <v>0.337282657623291</v>
      </c>
      <c r="Z6">
        <v>0.6</v>
      </c>
      <c r="AA6">
        <v>0.8</v>
      </c>
      <c r="AB6">
        <v>0.571428571428571</v>
      </c>
      <c r="AC6">
        <v>0.666666666666667</v>
      </c>
      <c r="AD6">
        <v>0.2</v>
      </c>
      <c r="AE6">
        <v>0.2</v>
      </c>
    </row>
    <row r="7" spans="1:31">
      <c r="A7" s="5">
        <v>120</v>
      </c>
      <c r="B7">
        <v>18</v>
      </c>
      <c r="C7">
        <v>2</v>
      </c>
      <c r="D7">
        <v>10</v>
      </c>
      <c r="E7">
        <v>10</v>
      </c>
      <c r="F7">
        <v>10</v>
      </c>
      <c r="G7">
        <v>0</v>
      </c>
      <c r="H7">
        <v>8</v>
      </c>
      <c r="I7">
        <v>2</v>
      </c>
      <c r="J7">
        <v>0.9</v>
      </c>
      <c r="K7" s="4">
        <v>6.93556594848633</v>
      </c>
      <c r="L7" s="9">
        <v>1.24688911437988</v>
      </c>
      <c r="M7">
        <v>1.02820205688477</v>
      </c>
      <c r="N7">
        <v>6.01740264892578</v>
      </c>
      <c r="O7">
        <v>8</v>
      </c>
      <c r="P7">
        <v>8</v>
      </c>
      <c r="Q7">
        <v>18</v>
      </c>
      <c r="R7" s="15">
        <v>0.4444</v>
      </c>
      <c r="S7" s="15">
        <f t="shared" si="0"/>
        <v>0.8</v>
      </c>
      <c r="T7">
        <v>3.63002395629883</v>
      </c>
      <c r="U7">
        <v>3.32382535934448</v>
      </c>
      <c r="V7">
        <v>3.24284887313843</v>
      </c>
      <c r="W7" s="11">
        <v>0.0809764862060547</v>
      </c>
      <c r="X7">
        <v>0.3871750831604</v>
      </c>
      <c r="Y7">
        <v>0.3871750831604</v>
      </c>
      <c r="Z7">
        <v>0.8</v>
      </c>
      <c r="AA7">
        <v>1</v>
      </c>
      <c r="AB7">
        <v>0.555555555555556</v>
      </c>
      <c r="AC7">
        <v>0.714285714285714</v>
      </c>
      <c r="AD7">
        <v>0</v>
      </c>
      <c r="AE7">
        <v>0.2</v>
      </c>
    </row>
    <row r="8" spans="1:31">
      <c r="A8" s="5">
        <v>9</v>
      </c>
      <c r="B8">
        <v>17</v>
      </c>
      <c r="C8">
        <v>3</v>
      </c>
      <c r="D8">
        <v>10</v>
      </c>
      <c r="E8">
        <v>10</v>
      </c>
      <c r="F8">
        <v>10</v>
      </c>
      <c r="G8">
        <v>0</v>
      </c>
      <c r="H8">
        <v>7</v>
      </c>
      <c r="I8">
        <v>3</v>
      </c>
      <c r="J8">
        <v>0.85</v>
      </c>
      <c r="K8" s="4">
        <v>6.53900337219238</v>
      </c>
      <c r="L8" s="9">
        <v>1.25845336914062</v>
      </c>
      <c r="M8">
        <v>0.709737777709961</v>
      </c>
      <c r="N8">
        <v>5.7145824432373</v>
      </c>
      <c r="O8">
        <v>5</v>
      </c>
      <c r="P8">
        <v>5</v>
      </c>
      <c r="Q8">
        <v>15</v>
      </c>
      <c r="R8" s="15">
        <v>0.3333</v>
      </c>
      <c r="S8" s="15">
        <f t="shared" si="0"/>
        <v>0.5</v>
      </c>
      <c r="T8">
        <v>3.20004653930664</v>
      </c>
      <c r="U8">
        <v>2.88882875442505</v>
      </c>
      <c r="V8">
        <v>2.80998182296753</v>
      </c>
      <c r="W8" s="11">
        <v>0.0788469314575195</v>
      </c>
      <c r="X8">
        <v>0.390064716339111</v>
      </c>
      <c r="Y8">
        <v>0.390064716339111</v>
      </c>
      <c r="Z8">
        <v>0.5</v>
      </c>
      <c r="AA8">
        <v>1</v>
      </c>
      <c r="AB8">
        <v>0.666666666666667</v>
      </c>
      <c r="AC8">
        <v>0.8</v>
      </c>
      <c r="AD8">
        <v>0</v>
      </c>
      <c r="AE8">
        <v>0.5</v>
      </c>
    </row>
    <row r="9" s="20" customFormat="1" spans="1:31">
      <c r="A9" s="21">
        <v>35</v>
      </c>
      <c r="B9" s="20">
        <v>19</v>
      </c>
      <c r="C9" s="20">
        <v>1</v>
      </c>
      <c r="D9" s="20">
        <v>10</v>
      </c>
      <c r="E9" s="20">
        <v>10</v>
      </c>
      <c r="F9" s="20">
        <v>10</v>
      </c>
      <c r="G9" s="20">
        <v>0</v>
      </c>
      <c r="H9" s="20">
        <v>9</v>
      </c>
      <c r="I9" s="20">
        <v>1</v>
      </c>
      <c r="J9" s="20">
        <v>0.95</v>
      </c>
      <c r="K9" s="22">
        <v>10.0861263275147</v>
      </c>
      <c r="L9" s="22">
        <v>1.25870513916016</v>
      </c>
      <c r="M9" s="20">
        <v>1.19042015075684</v>
      </c>
      <c r="N9" s="20">
        <v>9.12538146972656</v>
      </c>
      <c r="O9" s="20">
        <v>9</v>
      </c>
      <c r="P9" s="20">
        <v>9</v>
      </c>
      <c r="Q9" s="20">
        <v>18</v>
      </c>
      <c r="R9" s="23">
        <v>0.5</v>
      </c>
      <c r="S9" s="23">
        <f t="shared" si="0"/>
        <v>0.9</v>
      </c>
      <c r="T9" s="20">
        <v>3.88026809692383</v>
      </c>
      <c r="U9" s="20">
        <v>3.56421184539795</v>
      </c>
      <c r="V9" s="20">
        <v>3.4779007434845</v>
      </c>
      <c r="W9" s="22">
        <v>0.0863111019134521</v>
      </c>
      <c r="X9" s="20">
        <v>0.402367353439331</v>
      </c>
      <c r="Y9" s="20">
        <v>0.402367353439331</v>
      </c>
      <c r="Z9" s="20">
        <v>0.9</v>
      </c>
      <c r="AA9" s="20">
        <v>0.9</v>
      </c>
      <c r="AB9" s="20">
        <v>0.5</v>
      </c>
      <c r="AC9" s="20">
        <v>0.642857142857143</v>
      </c>
      <c r="AD9" s="20">
        <v>0.1</v>
      </c>
      <c r="AE9" s="20">
        <v>0</v>
      </c>
    </row>
    <row r="10" spans="1:31">
      <c r="A10" s="5">
        <v>64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9.65124130249023</v>
      </c>
      <c r="L10" s="9">
        <v>1.28952598571777</v>
      </c>
      <c r="M10">
        <v>1.15951538085937</v>
      </c>
      <c r="N10">
        <v>7.99066734313965</v>
      </c>
      <c r="O10">
        <v>5</v>
      </c>
      <c r="P10">
        <v>5</v>
      </c>
      <c r="Q10">
        <v>14</v>
      </c>
      <c r="R10" s="15">
        <v>0.3571</v>
      </c>
      <c r="S10" s="15">
        <f t="shared" si="0"/>
        <v>0.5</v>
      </c>
      <c r="T10">
        <v>3.68314933776855</v>
      </c>
      <c r="U10">
        <v>3.42205047607422</v>
      </c>
      <c r="V10">
        <v>3.30166482925415</v>
      </c>
      <c r="W10" s="11">
        <v>0.120385646820068</v>
      </c>
      <c r="X10">
        <v>0.381484508514404</v>
      </c>
      <c r="Y10">
        <v>0.381484508514404</v>
      </c>
      <c r="Z10">
        <v>0.5</v>
      </c>
      <c r="AA10">
        <v>0.9</v>
      </c>
      <c r="AB10">
        <v>0.642857142857143</v>
      </c>
      <c r="AC10">
        <v>0.75</v>
      </c>
      <c r="AD10">
        <v>0.1</v>
      </c>
      <c r="AE10">
        <v>0.4</v>
      </c>
    </row>
    <row r="11" spans="1:31">
      <c r="A11" s="5">
        <v>205</v>
      </c>
      <c r="B11">
        <v>18</v>
      </c>
      <c r="C11">
        <v>2</v>
      </c>
      <c r="D11">
        <v>10</v>
      </c>
      <c r="E11">
        <v>10</v>
      </c>
      <c r="F11">
        <v>10</v>
      </c>
      <c r="G11">
        <v>0</v>
      </c>
      <c r="H11">
        <v>8</v>
      </c>
      <c r="I11">
        <v>2</v>
      </c>
      <c r="J11">
        <v>0.9</v>
      </c>
      <c r="K11" s="4">
        <v>7.59420585632324</v>
      </c>
      <c r="L11" s="9">
        <v>1.31899452209473</v>
      </c>
      <c r="M11">
        <v>1.07002258300781</v>
      </c>
      <c r="N11">
        <v>6.59915542602539</v>
      </c>
      <c r="O11">
        <v>7</v>
      </c>
      <c r="P11">
        <v>7</v>
      </c>
      <c r="Q11">
        <v>16</v>
      </c>
      <c r="R11" s="15">
        <v>0.4375</v>
      </c>
      <c r="S11" s="15">
        <f t="shared" si="0"/>
        <v>0.7</v>
      </c>
      <c r="T11">
        <v>3.75983238220215</v>
      </c>
      <c r="U11">
        <v>3.43183302879333</v>
      </c>
      <c r="V11">
        <v>3.34061288833618</v>
      </c>
      <c r="W11" s="11">
        <v>0.0912201404571533</v>
      </c>
      <c r="X11">
        <v>0.419219493865967</v>
      </c>
      <c r="Y11">
        <v>0.419219493865967</v>
      </c>
      <c r="Z11">
        <v>0.7</v>
      </c>
      <c r="AA11">
        <v>0.9</v>
      </c>
      <c r="AB11">
        <v>0.5625</v>
      </c>
      <c r="AC11">
        <v>0.692307692307692</v>
      </c>
      <c r="AD11">
        <v>0.1</v>
      </c>
      <c r="AE11">
        <v>0.2</v>
      </c>
    </row>
    <row r="12" spans="1:31">
      <c r="A12" s="5">
        <v>66</v>
      </c>
      <c r="B12">
        <v>17</v>
      </c>
      <c r="C12">
        <v>3</v>
      </c>
      <c r="D12">
        <v>10</v>
      </c>
      <c r="E12">
        <v>10</v>
      </c>
      <c r="F12">
        <v>10</v>
      </c>
      <c r="G12">
        <v>0</v>
      </c>
      <c r="H12">
        <v>7</v>
      </c>
      <c r="I12">
        <v>3</v>
      </c>
      <c r="J12">
        <v>0.85</v>
      </c>
      <c r="K12" s="4">
        <v>7.23930549621582</v>
      </c>
      <c r="L12" s="9">
        <v>1.33141899108887</v>
      </c>
      <c r="M12">
        <v>0.733076095581055</v>
      </c>
      <c r="N12">
        <v>6.44536018371582</v>
      </c>
      <c r="O12">
        <v>6</v>
      </c>
      <c r="P12">
        <v>6</v>
      </c>
      <c r="Q12">
        <v>16</v>
      </c>
      <c r="R12" s="15">
        <v>0.375</v>
      </c>
      <c r="S12" s="15">
        <f t="shared" si="0"/>
        <v>0.6</v>
      </c>
      <c r="T12">
        <v>3.76811218261719</v>
      </c>
      <c r="U12">
        <v>3.37094306945801</v>
      </c>
      <c r="V12">
        <v>3.29817509651184</v>
      </c>
      <c r="W12" s="11">
        <v>0.072767972946167</v>
      </c>
      <c r="X12">
        <v>0.469937086105347</v>
      </c>
      <c r="Y12">
        <v>0.469937086105347</v>
      </c>
      <c r="Z12">
        <v>0.6</v>
      </c>
      <c r="AA12">
        <v>1</v>
      </c>
      <c r="AB12">
        <v>0.625</v>
      </c>
      <c r="AC12">
        <v>0.769230769230769</v>
      </c>
      <c r="AD12">
        <v>0</v>
      </c>
      <c r="AE12">
        <v>0.4</v>
      </c>
    </row>
    <row r="13" spans="1:31">
      <c r="A13" s="5">
        <v>140</v>
      </c>
      <c r="B13">
        <v>17</v>
      </c>
      <c r="C13">
        <v>3</v>
      </c>
      <c r="D13">
        <v>10</v>
      </c>
      <c r="E13">
        <v>10</v>
      </c>
      <c r="F13">
        <v>10</v>
      </c>
      <c r="G13">
        <v>0</v>
      </c>
      <c r="H13">
        <v>7</v>
      </c>
      <c r="I13">
        <v>3</v>
      </c>
      <c r="J13">
        <v>0.85</v>
      </c>
      <c r="K13" s="4">
        <v>5.35234260559082</v>
      </c>
      <c r="L13" s="9">
        <v>1.4019889831543</v>
      </c>
      <c r="M13">
        <v>1.0721549987793</v>
      </c>
      <c r="N13">
        <v>4.54391288757324</v>
      </c>
      <c r="O13">
        <v>4</v>
      </c>
      <c r="P13">
        <v>4</v>
      </c>
      <c r="Q13">
        <v>11</v>
      </c>
      <c r="R13" s="15">
        <v>0.3636</v>
      </c>
      <c r="S13" s="15">
        <f t="shared" si="0"/>
        <v>0.4</v>
      </c>
      <c r="T13">
        <v>2.64756774902344</v>
      </c>
      <c r="U13">
        <v>2.4152467250824</v>
      </c>
      <c r="V13">
        <v>2.34590625762939</v>
      </c>
      <c r="W13" s="11">
        <v>0.0693404674530029</v>
      </c>
      <c r="X13">
        <v>0.301661491394043</v>
      </c>
      <c r="Y13">
        <v>0.301661491394043</v>
      </c>
      <c r="Z13">
        <v>0.4</v>
      </c>
      <c r="AA13">
        <v>0.7</v>
      </c>
      <c r="AB13">
        <v>0.636363636363636</v>
      </c>
      <c r="AC13">
        <v>0.666666666666667</v>
      </c>
      <c r="AD13">
        <v>0.3</v>
      </c>
      <c r="AE13">
        <v>0.3</v>
      </c>
    </row>
    <row r="14" s="3" customFormat="1" spans="1:31">
      <c r="A14" s="7">
        <v>245</v>
      </c>
      <c r="B14" s="3">
        <v>17</v>
      </c>
      <c r="C14" s="3">
        <v>3</v>
      </c>
      <c r="D14" s="3">
        <v>10</v>
      </c>
      <c r="E14" s="3">
        <v>10</v>
      </c>
      <c r="F14" s="3">
        <v>10</v>
      </c>
      <c r="G14" s="3">
        <v>0</v>
      </c>
      <c r="H14" s="3">
        <v>7</v>
      </c>
      <c r="I14" s="3">
        <v>3</v>
      </c>
      <c r="J14" s="3">
        <v>0.85</v>
      </c>
      <c r="K14" s="11">
        <v>8.33490562438965</v>
      </c>
      <c r="L14" s="11">
        <v>1.40991401672363</v>
      </c>
      <c r="M14" s="3">
        <v>0.874618530273437</v>
      </c>
      <c r="N14" s="3">
        <v>8.10853576660156</v>
      </c>
      <c r="O14" s="3">
        <v>7</v>
      </c>
      <c r="P14" s="3">
        <v>7</v>
      </c>
      <c r="Q14" s="3">
        <v>17</v>
      </c>
      <c r="R14" s="17">
        <v>0.4118</v>
      </c>
      <c r="S14" s="17">
        <f t="shared" si="0"/>
        <v>0.7</v>
      </c>
      <c r="T14" s="3">
        <v>3.7317008972168</v>
      </c>
      <c r="U14" s="3">
        <v>3.30350494384766</v>
      </c>
      <c r="V14" s="3">
        <v>3.27032136917114</v>
      </c>
      <c r="W14" s="11">
        <v>0.0331835746765137</v>
      </c>
      <c r="X14" s="3">
        <v>0.461379528045654</v>
      </c>
      <c r="Y14" s="3">
        <v>0.461379528045654</v>
      </c>
      <c r="Z14" s="3">
        <v>0.7</v>
      </c>
      <c r="AA14" s="3">
        <v>1</v>
      </c>
      <c r="AB14" s="3">
        <v>0.588235294117647</v>
      </c>
      <c r="AC14" s="3">
        <v>0.740740740740741</v>
      </c>
      <c r="AD14" s="3">
        <v>0</v>
      </c>
      <c r="AE14" s="3">
        <v>0.3</v>
      </c>
    </row>
    <row r="15" spans="1:31">
      <c r="A15" s="5">
        <v>148</v>
      </c>
      <c r="B15">
        <v>16</v>
      </c>
      <c r="C15">
        <v>4</v>
      </c>
      <c r="D15">
        <v>10</v>
      </c>
      <c r="E15">
        <v>10</v>
      </c>
      <c r="F15">
        <v>10</v>
      </c>
      <c r="G15">
        <v>0</v>
      </c>
      <c r="H15">
        <v>6</v>
      </c>
      <c r="I15">
        <v>4</v>
      </c>
      <c r="J15">
        <v>0.8</v>
      </c>
      <c r="K15" s="4">
        <v>5.98124694824219</v>
      </c>
      <c r="L15" s="9">
        <v>1.4102840423584</v>
      </c>
      <c r="M15">
        <v>0.666097640991211</v>
      </c>
      <c r="N15">
        <v>5.7578067779541</v>
      </c>
      <c r="O15">
        <v>5</v>
      </c>
      <c r="P15">
        <v>5</v>
      </c>
      <c r="Q15">
        <v>14</v>
      </c>
      <c r="R15" s="15">
        <v>0.3571</v>
      </c>
      <c r="S15" s="15">
        <f t="shared" si="0"/>
        <v>0.5</v>
      </c>
      <c r="T15">
        <v>3.24358749389648</v>
      </c>
      <c r="U15">
        <v>2.86260199546814</v>
      </c>
      <c r="V15">
        <v>2.83324432373047</v>
      </c>
      <c r="W15" s="11">
        <v>0.0293576717376709</v>
      </c>
      <c r="X15">
        <v>0.410343170166016</v>
      </c>
      <c r="Y15">
        <v>0.410343170166016</v>
      </c>
      <c r="Z15">
        <v>0.5</v>
      </c>
      <c r="AA15">
        <v>0.9</v>
      </c>
      <c r="AB15">
        <v>0.642857142857143</v>
      </c>
      <c r="AC15">
        <v>0.75</v>
      </c>
      <c r="AD15">
        <v>0.1</v>
      </c>
      <c r="AE15">
        <v>0.4</v>
      </c>
    </row>
    <row r="16" spans="1:31">
      <c r="A16" s="5">
        <v>145</v>
      </c>
      <c r="B16">
        <v>18</v>
      </c>
      <c r="C16">
        <v>2</v>
      </c>
      <c r="D16">
        <v>10</v>
      </c>
      <c r="E16">
        <v>10</v>
      </c>
      <c r="F16">
        <v>9</v>
      </c>
      <c r="G16">
        <v>1</v>
      </c>
      <c r="H16">
        <v>9</v>
      </c>
      <c r="I16">
        <v>1</v>
      </c>
      <c r="J16">
        <v>0.9</v>
      </c>
      <c r="K16" s="4">
        <v>10.6385040283203</v>
      </c>
      <c r="L16" s="9">
        <v>1.46340179443359</v>
      </c>
      <c r="M16">
        <v>1.31208801269531</v>
      </c>
      <c r="N16">
        <v>8.68145370483398</v>
      </c>
      <c r="O16">
        <v>5</v>
      </c>
      <c r="P16">
        <v>5</v>
      </c>
      <c r="Q16">
        <v>13</v>
      </c>
      <c r="R16" s="15">
        <v>0.3846</v>
      </c>
      <c r="S16" s="15">
        <f t="shared" si="0"/>
        <v>0.5</v>
      </c>
      <c r="T16">
        <v>3.67697906494141</v>
      </c>
      <c r="U16">
        <v>3.40024971961975</v>
      </c>
      <c r="V16">
        <v>3.30141448974609</v>
      </c>
      <c r="W16" s="11">
        <v>0.0988352298736572</v>
      </c>
      <c r="X16">
        <v>0.375564575195312</v>
      </c>
      <c r="Y16">
        <v>0.375564575195312</v>
      </c>
      <c r="Z16">
        <v>0.5</v>
      </c>
      <c r="AA16">
        <v>0.8</v>
      </c>
      <c r="AB16">
        <v>0.615384615384615</v>
      </c>
      <c r="AC16">
        <v>0.695652173913043</v>
      </c>
      <c r="AD16">
        <v>0.2</v>
      </c>
      <c r="AE16">
        <v>0.3</v>
      </c>
    </row>
    <row r="17" spans="1:31">
      <c r="A17" s="5">
        <v>248</v>
      </c>
      <c r="B17">
        <v>19</v>
      </c>
      <c r="C17">
        <v>1</v>
      </c>
      <c r="D17">
        <v>10</v>
      </c>
      <c r="E17">
        <v>10</v>
      </c>
      <c r="F17">
        <v>10</v>
      </c>
      <c r="G17">
        <v>0</v>
      </c>
      <c r="H17">
        <v>9</v>
      </c>
      <c r="I17">
        <v>1</v>
      </c>
      <c r="J17">
        <v>0.95</v>
      </c>
      <c r="K17" s="4">
        <v>9.82092666625977</v>
      </c>
      <c r="L17" s="9">
        <v>1.48200607299805</v>
      </c>
      <c r="M17">
        <v>1.40103530883789</v>
      </c>
      <c r="N17">
        <v>8.45578384399414</v>
      </c>
      <c r="O17">
        <v>8</v>
      </c>
      <c r="P17">
        <v>8</v>
      </c>
      <c r="Q17">
        <v>18</v>
      </c>
      <c r="R17" s="15">
        <v>0.4444</v>
      </c>
      <c r="S17" s="15">
        <f t="shared" si="0"/>
        <v>0.8</v>
      </c>
      <c r="T17">
        <v>4.06353569030762</v>
      </c>
      <c r="U17">
        <v>3.75528621673584</v>
      </c>
      <c r="V17">
        <v>3.65086984634399</v>
      </c>
      <c r="W17" s="11">
        <v>0.104416370391846</v>
      </c>
      <c r="X17">
        <v>0.412665843963623</v>
      </c>
      <c r="Y17">
        <v>0.412665843963623</v>
      </c>
      <c r="Z17">
        <v>0.8</v>
      </c>
      <c r="AA17">
        <v>1</v>
      </c>
      <c r="AB17">
        <v>0.555555555555556</v>
      </c>
      <c r="AC17">
        <v>0.714285714285714</v>
      </c>
      <c r="AD17">
        <v>0</v>
      </c>
      <c r="AE17">
        <v>0.2</v>
      </c>
    </row>
    <row r="18" s="20" customFormat="1" spans="1:31">
      <c r="A18" s="21">
        <v>70</v>
      </c>
      <c r="B18" s="20">
        <v>17</v>
      </c>
      <c r="C18" s="20">
        <v>3</v>
      </c>
      <c r="D18" s="20">
        <v>10</v>
      </c>
      <c r="E18" s="20">
        <v>10</v>
      </c>
      <c r="F18" s="20">
        <v>10</v>
      </c>
      <c r="G18" s="20">
        <v>0</v>
      </c>
      <c r="H18" s="20">
        <v>7</v>
      </c>
      <c r="I18" s="20">
        <v>3</v>
      </c>
      <c r="J18" s="20">
        <v>0.85</v>
      </c>
      <c r="K18" s="22">
        <v>6.20821762084961</v>
      </c>
      <c r="L18" s="22">
        <v>1.50602722167969</v>
      </c>
      <c r="M18" s="20">
        <v>1.01017951965332</v>
      </c>
      <c r="N18" s="20">
        <v>5.0645694732666</v>
      </c>
      <c r="O18" s="20">
        <v>4</v>
      </c>
      <c r="P18" s="20">
        <v>4</v>
      </c>
      <c r="Q18" s="20">
        <v>12</v>
      </c>
      <c r="R18" s="23">
        <v>0.3333</v>
      </c>
      <c r="S18" s="23">
        <f t="shared" si="0"/>
        <v>0.4</v>
      </c>
      <c r="T18" s="20">
        <v>3.08554649353027</v>
      </c>
      <c r="U18" s="20">
        <v>2.82622003555298</v>
      </c>
      <c r="V18" s="20">
        <v>2.7313539981842</v>
      </c>
      <c r="W18" s="22">
        <v>0.0948660373687744</v>
      </c>
      <c r="X18" s="20">
        <v>0.354192495346069</v>
      </c>
      <c r="Y18" s="20">
        <v>0.354192495346069</v>
      </c>
      <c r="Z18" s="20">
        <v>0.4</v>
      </c>
      <c r="AA18" s="20">
        <v>0.8</v>
      </c>
      <c r="AB18" s="20">
        <v>0.666666666666667</v>
      </c>
      <c r="AC18" s="20">
        <v>0.727272727272727</v>
      </c>
      <c r="AD18" s="20">
        <v>0.2</v>
      </c>
      <c r="AE18" s="20">
        <v>0.4</v>
      </c>
    </row>
    <row r="19" spans="1:31">
      <c r="A19" s="5">
        <v>88</v>
      </c>
      <c r="B19">
        <v>16</v>
      </c>
      <c r="C19">
        <v>4</v>
      </c>
      <c r="D19">
        <v>10</v>
      </c>
      <c r="E19">
        <v>10</v>
      </c>
      <c r="F19">
        <v>9</v>
      </c>
      <c r="G19">
        <v>1</v>
      </c>
      <c r="H19">
        <v>7</v>
      </c>
      <c r="I19">
        <v>3</v>
      </c>
      <c r="J19">
        <v>0.8</v>
      </c>
      <c r="K19" s="4">
        <v>6.7324047088623</v>
      </c>
      <c r="L19" s="9">
        <v>1.61456680297852</v>
      </c>
      <c r="M19">
        <v>1.08119773864746</v>
      </c>
      <c r="N19">
        <v>5.53327941894531</v>
      </c>
      <c r="O19">
        <v>5</v>
      </c>
      <c r="P19">
        <v>5</v>
      </c>
      <c r="Q19">
        <v>13</v>
      </c>
      <c r="R19" s="15">
        <v>0.3846</v>
      </c>
      <c r="S19" s="15">
        <f t="shared" si="0"/>
        <v>0.5</v>
      </c>
      <c r="T19">
        <v>3.23104858398437</v>
      </c>
      <c r="U19">
        <v>2.92253375053406</v>
      </c>
      <c r="V19">
        <v>2.8886866569519</v>
      </c>
      <c r="W19" s="11">
        <v>0.0338470935821533</v>
      </c>
      <c r="X19">
        <v>0.342361927032471</v>
      </c>
      <c r="Y19">
        <v>0.342361927032471</v>
      </c>
      <c r="Z19">
        <v>0.5</v>
      </c>
      <c r="AA19">
        <v>0.8</v>
      </c>
      <c r="AB19">
        <v>0.615384615384615</v>
      </c>
      <c r="AC19">
        <v>0.695652173913043</v>
      </c>
      <c r="AD19">
        <v>0.2</v>
      </c>
      <c r="AE19">
        <v>0.3</v>
      </c>
    </row>
    <row r="20" spans="1:31">
      <c r="A20" s="5">
        <v>96</v>
      </c>
      <c r="B20">
        <v>17</v>
      </c>
      <c r="C20">
        <v>3</v>
      </c>
      <c r="D20">
        <v>10</v>
      </c>
      <c r="E20">
        <v>10</v>
      </c>
      <c r="F20">
        <v>10</v>
      </c>
      <c r="G20">
        <v>0</v>
      </c>
      <c r="H20">
        <v>7</v>
      </c>
      <c r="I20">
        <v>3</v>
      </c>
      <c r="J20">
        <v>0.85</v>
      </c>
      <c r="K20" s="4">
        <v>5.74261093139648</v>
      </c>
      <c r="L20" s="9">
        <v>1.61087608337402</v>
      </c>
      <c r="M20">
        <v>1.20277786254883</v>
      </c>
      <c r="N20">
        <v>4.54215049743652</v>
      </c>
      <c r="O20">
        <v>6</v>
      </c>
      <c r="P20">
        <v>6</v>
      </c>
      <c r="Q20">
        <v>16</v>
      </c>
      <c r="R20" s="15">
        <v>0.375</v>
      </c>
      <c r="S20" s="15">
        <f t="shared" si="0"/>
        <v>0.6</v>
      </c>
      <c r="T20">
        <v>3.05898284912109</v>
      </c>
      <c r="U20">
        <v>2.798011302948</v>
      </c>
      <c r="V20">
        <v>2.70229864120483</v>
      </c>
      <c r="W20" s="11">
        <v>0.0957126617431641</v>
      </c>
      <c r="X20">
        <v>0.35668420791626</v>
      </c>
      <c r="Y20">
        <v>0.35668420791626</v>
      </c>
      <c r="Z20">
        <v>0.6</v>
      </c>
      <c r="AA20">
        <v>1</v>
      </c>
      <c r="AB20">
        <v>0.625</v>
      </c>
      <c r="AC20">
        <v>0.769230769230769</v>
      </c>
      <c r="AD20">
        <v>0</v>
      </c>
      <c r="AE20">
        <v>0.4</v>
      </c>
    </row>
    <row r="21" s="20" customFormat="1" spans="1:31">
      <c r="A21" s="21">
        <v>147</v>
      </c>
      <c r="B21" s="20">
        <v>18</v>
      </c>
      <c r="C21" s="20">
        <v>2</v>
      </c>
      <c r="D21" s="20">
        <v>10</v>
      </c>
      <c r="E21" s="20">
        <v>10</v>
      </c>
      <c r="F21" s="20">
        <v>10</v>
      </c>
      <c r="G21" s="20">
        <v>0</v>
      </c>
      <c r="H21" s="20">
        <v>8</v>
      </c>
      <c r="I21" s="20">
        <v>2</v>
      </c>
      <c r="J21" s="20">
        <v>0.9</v>
      </c>
      <c r="K21" s="22">
        <v>6.612060546875</v>
      </c>
      <c r="L21" s="22">
        <v>1.60484886169434</v>
      </c>
      <c r="M21" s="20">
        <v>1.57463836669922</v>
      </c>
      <c r="N21" s="20">
        <v>6.10797309875488</v>
      </c>
      <c r="O21" s="20">
        <v>8</v>
      </c>
      <c r="P21" s="20">
        <v>8</v>
      </c>
      <c r="Q21" s="20">
        <v>17</v>
      </c>
      <c r="R21" s="23">
        <v>0.4706</v>
      </c>
      <c r="S21" s="23">
        <f t="shared" si="0"/>
        <v>0.8</v>
      </c>
      <c r="T21" s="20">
        <v>3.09134292602539</v>
      </c>
      <c r="U21" s="20">
        <v>2.82251119613647</v>
      </c>
      <c r="V21" s="20">
        <v>2.7755024433136</v>
      </c>
      <c r="W21" s="22">
        <v>0.047008752822876</v>
      </c>
      <c r="X21" s="20">
        <v>0.315840482711792</v>
      </c>
      <c r="Y21" s="20">
        <v>0.315840482711792</v>
      </c>
      <c r="Z21" s="20">
        <v>0.8</v>
      </c>
      <c r="AA21" s="20">
        <v>0.9</v>
      </c>
      <c r="AB21" s="20">
        <v>0.529411764705882</v>
      </c>
      <c r="AC21" s="20">
        <v>0.666666666666667</v>
      </c>
      <c r="AD21" s="20">
        <v>0.1</v>
      </c>
      <c r="AE21" s="20">
        <v>0.1</v>
      </c>
    </row>
    <row r="22" spans="1:31">
      <c r="A22" s="5">
        <v>206</v>
      </c>
      <c r="B22">
        <v>17</v>
      </c>
      <c r="C22">
        <v>3</v>
      </c>
      <c r="D22">
        <v>10</v>
      </c>
      <c r="E22">
        <v>10</v>
      </c>
      <c r="F22">
        <v>10</v>
      </c>
      <c r="G22">
        <v>0</v>
      </c>
      <c r="H22">
        <v>7</v>
      </c>
      <c r="I22">
        <v>3</v>
      </c>
      <c r="J22">
        <v>0.85</v>
      </c>
      <c r="K22" s="4">
        <v>6.37397003173828</v>
      </c>
      <c r="L22" s="9">
        <v>1.73198318481445</v>
      </c>
      <c r="M22">
        <v>1.36330223083496</v>
      </c>
      <c r="N22">
        <v>5.40246200561523</v>
      </c>
      <c r="O22">
        <v>5</v>
      </c>
      <c r="P22">
        <v>5</v>
      </c>
      <c r="Q22">
        <v>14</v>
      </c>
      <c r="R22" s="15">
        <v>0.3571</v>
      </c>
      <c r="S22" s="15">
        <f t="shared" si="0"/>
        <v>0.5</v>
      </c>
      <c r="T22">
        <v>3.02554321289062</v>
      </c>
      <c r="U22">
        <v>2.78245902061462</v>
      </c>
      <c r="V22">
        <v>2.70634937286377</v>
      </c>
      <c r="W22" s="11">
        <v>0.0761096477508545</v>
      </c>
      <c r="X22">
        <v>0.319193840026856</v>
      </c>
      <c r="Y22">
        <v>0.319193840026856</v>
      </c>
      <c r="Z22">
        <v>0.5</v>
      </c>
      <c r="AA22">
        <v>0.9</v>
      </c>
      <c r="AB22">
        <v>0.642857142857143</v>
      </c>
      <c r="AC22">
        <v>0.75</v>
      </c>
      <c r="AD22">
        <v>0.1</v>
      </c>
      <c r="AE22">
        <v>0.4</v>
      </c>
    </row>
    <row r="23" s="4" customFormat="1" spans="11:31">
      <c r="K23" s="12" t="s">
        <v>29</v>
      </c>
      <c r="L23" s="9">
        <f>AVERAGE(L2:L22)</f>
        <v>1.35611979166667</v>
      </c>
      <c r="W23" s="11">
        <f t="shared" ref="W23:AE23" si="1">AVERAGE(W2:W22)</f>
        <v>0.0830365362621489</v>
      </c>
      <c r="Z23" s="4">
        <f t="shared" si="1"/>
        <v>0.633333333333333</v>
      </c>
      <c r="AA23" s="4">
        <f t="shared" si="1"/>
        <v>0.885714285714286</v>
      </c>
      <c r="AB23" s="4">
        <f t="shared" si="1"/>
        <v>0.588031848325966</v>
      </c>
      <c r="AC23" s="4">
        <f t="shared" si="1"/>
        <v>0.703742153100331</v>
      </c>
      <c r="AD23" s="4">
        <f t="shared" si="1"/>
        <v>0.114285714285714</v>
      </c>
      <c r="AE23" s="4">
        <f t="shared" si="1"/>
        <v>0.252380952380952</v>
      </c>
    </row>
    <row r="24" s="4" customFormat="1" spans="11:31">
      <c r="K24" s="13" t="s">
        <v>30</v>
      </c>
      <c r="L24" s="9">
        <f>MAX(L2:L22)</f>
        <v>1.73198318481445</v>
      </c>
      <c r="W24" s="11">
        <f t="shared" ref="W24:AE24" si="2">MAX(W2:W22)</f>
        <v>0.151520252227783</v>
      </c>
      <c r="Z24" s="4">
        <f t="shared" si="2"/>
        <v>1</v>
      </c>
      <c r="AA24" s="4">
        <f t="shared" si="2"/>
        <v>1</v>
      </c>
      <c r="AB24" s="4">
        <f t="shared" si="2"/>
        <v>0.666666666666667</v>
      </c>
      <c r="AC24" s="4">
        <f t="shared" si="2"/>
        <v>0.8</v>
      </c>
      <c r="AD24" s="4">
        <f t="shared" si="2"/>
        <v>0.3</v>
      </c>
      <c r="AE24" s="4">
        <f t="shared" si="2"/>
        <v>0.5</v>
      </c>
    </row>
    <row r="25" s="4" customFormat="1" spans="12:31">
      <c r="L25" s="9">
        <f>MIN(L2:L22)</f>
        <v>0.927766799926758</v>
      </c>
      <c r="W25" s="11">
        <f t="shared" ref="W25:AE25" si="3">MIN(W2:W22)</f>
        <v>0.0293576717376709</v>
      </c>
      <c r="Z25" s="4">
        <f t="shared" si="3"/>
        <v>0.4</v>
      </c>
      <c r="AA25" s="4">
        <f t="shared" si="3"/>
        <v>0.7</v>
      </c>
      <c r="AB25" s="4">
        <f t="shared" si="3"/>
        <v>0.444444444444444</v>
      </c>
      <c r="AC25" s="4">
        <f t="shared" si="3"/>
        <v>0.571428571428571</v>
      </c>
      <c r="AD25" s="4">
        <f t="shared" si="3"/>
        <v>0</v>
      </c>
      <c r="AE25" s="4">
        <f t="shared" si="3"/>
        <v>-0.2</v>
      </c>
    </row>
    <row r="26" spans="11:23">
      <c r="K26" s="4"/>
      <c r="L26" s="9"/>
      <c r="M26">
        <v>0.194</v>
      </c>
      <c r="W26" s="11"/>
    </row>
    <row r="27" spans="11:23">
      <c r="K27" s="4"/>
      <c r="L27" s="9"/>
      <c r="M27">
        <v>0.129</v>
      </c>
      <c r="R27" s="4" t="s">
        <v>70</v>
      </c>
      <c r="S27" s="4"/>
      <c r="T27" s="4"/>
      <c r="U27" s="4"/>
      <c r="W27" s="11"/>
    </row>
    <row r="28" spans="11:23">
      <c r="K28" s="4"/>
      <c r="L28" s="9"/>
      <c r="R28" s="4">
        <v>0.2</v>
      </c>
      <c r="S28" s="4">
        <v>-160</v>
      </c>
      <c r="T28" s="4">
        <v>640</v>
      </c>
      <c r="U28" s="4">
        <v>32</v>
      </c>
      <c r="W28" s="11"/>
    </row>
    <row r="29" spans="11:23">
      <c r="K29" s="4" t="s">
        <v>31</v>
      </c>
      <c r="L29" s="4" t="s">
        <v>32</v>
      </c>
      <c r="M29">
        <v>800</v>
      </c>
      <c r="R29" s="4">
        <v>0.4</v>
      </c>
      <c r="S29" s="4">
        <v>-320</v>
      </c>
      <c r="T29" s="4">
        <v>480</v>
      </c>
      <c r="U29" s="4">
        <v>24</v>
      </c>
      <c r="W29" s="11"/>
    </row>
    <row r="30" spans="11:23">
      <c r="K30" s="4"/>
      <c r="L30" s="4"/>
      <c r="R30" s="4">
        <v>0.45</v>
      </c>
      <c r="S30" s="4">
        <v>-360</v>
      </c>
      <c r="T30" s="4">
        <v>440</v>
      </c>
      <c r="U30" s="4">
        <v>22</v>
      </c>
      <c r="W30" s="11"/>
    </row>
    <row r="31" s="1" customFormat="1" spans="11:23">
      <c r="K31" s="14" t="s">
        <v>49</v>
      </c>
      <c r="L31" s="14">
        <f>COUNTIF(L2:L22,"&lt;0.507")-COUNTIF(L2:L22,"&lt;0.378")</f>
        <v>0</v>
      </c>
      <c r="R31" s="4">
        <v>0.49</v>
      </c>
      <c r="S31" s="4">
        <v>-392</v>
      </c>
      <c r="T31" s="4">
        <v>408</v>
      </c>
      <c r="U31" s="4">
        <v>20.4</v>
      </c>
      <c r="W31" s="14"/>
    </row>
    <row r="32" s="1" customFormat="1" spans="11:23">
      <c r="K32" s="14" t="s">
        <v>50</v>
      </c>
      <c r="L32" s="14">
        <f>COUNTIF(L2:L22,"&lt;0.636")-COUNTIF(L2:L22,"&lt;0.507")</f>
        <v>0</v>
      </c>
      <c r="S32" s="14">
        <v>-380</v>
      </c>
      <c r="T32" s="14">
        <v>420</v>
      </c>
      <c r="U32" s="14">
        <v>21</v>
      </c>
      <c r="W32" s="14"/>
    </row>
    <row r="33" s="1" customFormat="1" spans="11:23">
      <c r="K33" s="14" t="s">
        <v>51</v>
      </c>
      <c r="L33" s="14">
        <f>COUNTIF(L2:L22,"&lt;0.765")-COUNTIF(L2:L22,"&lt;0.636")</f>
        <v>0</v>
      </c>
      <c r="W33" s="14"/>
    </row>
    <row r="34" s="28" customFormat="1" spans="11:23">
      <c r="K34" s="25" t="s">
        <v>52</v>
      </c>
      <c r="L34" s="25">
        <f>COUNTIF(L2:L22,"&lt;0.894")-COUNTIF(L2:L22,"&lt;0.765")</f>
        <v>0</v>
      </c>
      <c r="M34" s="25">
        <v>2</v>
      </c>
      <c r="N34" s="11">
        <v>1</v>
      </c>
      <c r="W34" s="25"/>
    </row>
    <row r="35" s="1" customFormat="1" spans="11:23">
      <c r="K35" s="14" t="s">
        <v>53</v>
      </c>
      <c r="L35" s="14">
        <f>COUNTIF(L2:L22,"&lt;1.023")-COUNTIF(L2:L22,"&lt;0.894")</f>
        <v>1</v>
      </c>
      <c r="M35" s="14">
        <v>3</v>
      </c>
      <c r="N35" s="14">
        <v>2</v>
      </c>
      <c r="O35" s="14">
        <v>1</v>
      </c>
      <c r="P35" s="14">
        <v>1</v>
      </c>
      <c r="Q35" s="14">
        <v>1</v>
      </c>
      <c r="W35" s="14"/>
    </row>
    <row r="36" s="1" customFormat="1" spans="11:23">
      <c r="K36" s="14" t="s">
        <v>54</v>
      </c>
      <c r="L36" s="14">
        <f>COUNTIF(L2:L22,"&lt;1.152")-COUNTIF(L2:L22,"&lt;1.023")</f>
        <v>3</v>
      </c>
      <c r="M36" s="14">
        <v>4</v>
      </c>
      <c r="N36" s="14">
        <v>3</v>
      </c>
      <c r="O36" s="14">
        <v>3</v>
      </c>
      <c r="P36" s="14">
        <v>3</v>
      </c>
      <c r="Q36" s="14">
        <v>3</v>
      </c>
      <c r="W36" s="14"/>
    </row>
    <row r="37" spans="11:23">
      <c r="K37" s="4" t="s">
        <v>55</v>
      </c>
      <c r="L37" s="4">
        <f>COUNTIF(L2:L22,"&lt;1.281")-COUNTIF(L2:L22,"&lt;1.152")</f>
        <v>4</v>
      </c>
      <c r="M37" s="4">
        <v>7</v>
      </c>
      <c r="N37" s="14">
        <v>6</v>
      </c>
      <c r="O37" s="14">
        <v>5</v>
      </c>
      <c r="P37" s="14">
        <v>4</v>
      </c>
      <c r="Q37" s="14">
        <v>4</v>
      </c>
      <c r="W37" s="11"/>
    </row>
    <row r="38" s="24" customFormat="1" spans="11:23">
      <c r="K38" s="26" t="s">
        <v>56</v>
      </c>
      <c r="L38" s="26">
        <f>COUNTIF(L2:L22,"&lt;1.41")-COUNTIF(L2:L22,"&lt;1.281")</f>
        <v>5</v>
      </c>
      <c r="M38" s="26">
        <v>8</v>
      </c>
      <c r="N38" s="27">
        <v>8</v>
      </c>
      <c r="O38" s="27">
        <v>6</v>
      </c>
      <c r="P38" s="27">
        <v>6</v>
      </c>
      <c r="Q38" s="27">
        <v>5</v>
      </c>
      <c r="W38" s="26"/>
    </row>
    <row r="39" s="1" customFormat="1" spans="11:23">
      <c r="K39" s="14" t="s">
        <v>57</v>
      </c>
      <c r="L39" s="14">
        <f>COUNTIF(L2:L22,"&lt;1.539")-COUNTIF(L2:L22,"&lt;1.41")</f>
        <v>4</v>
      </c>
      <c r="M39" s="14">
        <v>7</v>
      </c>
      <c r="N39" s="14">
        <v>6</v>
      </c>
      <c r="O39" s="14">
        <v>5</v>
      </c>
      <c r="P39" s="14">
        <v>4</v>
      </c>
      <c r="Q39" s="14">
        <v>4</v>
      </c>
      <c r="W39" s="14"/>
    </row>
    <row r="40" s="1" customFormat="1" spans="11:23">
      <c r="K40" s="14" t="s">
        <v>58</v>
      </c>
      <c r="L40" s="14">
        <f>COUNTIF(L2:L22,"&lt;1.668")-COUNTIF(L2:L22,"&lt;1.539")</f>
        <v>3</v>
      </c>
      <c r="M40" s="14">
        <v>4</v>
      </c>
      <c r="N40" s="14">
        <v>3</v>
      </c>
      <c r="O40" s="14">
        <v>3</v>
      </c>
      <c r="P40" s="14">
        <v>3</v>
      </c>
      <c r="Q40" s="14">
        <v>3</v>
      </c>
      <c r="W40" s="14"/>
    </row>
    <row r="41" s="1" customFormat="1" spans="11:23">
      <c r="K41" s="14" t="s">
        <v>59</v>
      </c>
      <c r="L41" s="14">
        <f>COUNTIF(L2:L22,"&lt;1.797")-COUNTIF(L2:L22,"&lt;1.668")</f>
        <v>1</v>
      </c>
      <c r="M41" s="14">
        <v>3</v>
      </c>
      <c r="N41" s="14">
        <v>2</v>
      </c>
      <c r="O41" s="14">
        <v>1</v>
      </c>
      <c r="P41" s="14">
        <v>1</v>
      </c>
      <c r="Q41" s="14">
        <v>1</v>
      </c>
      <c r="W41" s="14"/>
    </row>
    <row r="42" s="28" customFormat="1" spans="11:23">
      <c r="K42" s="25" t="s">
        <v>60</v>
      </c>
      <c r="L42" s="25">
        <f>COUNTIF(L2:L22,"&lt;1.926")-COUNTIF(L2:L22,"&lt;1.797")</f>
        <v>0</v>
      </c>
      <c r="M42" s="25">
        <v>2</v>
      </c>
      <c r="N42" s="11">
        <v>1</v>
      </c>
      <c r="W42" s="25"/>
    </row>
    <row r="43" s="1" customFormat="1" spans="11:23">
      <c r="K43" s="14" t="s">
        <v>61</v>
      </c>
      <c r="L43" s="14">
        <f>COUNTIF(L2:L22,"&lt;2.055")-COUNTIF(L2:L22,"&lt;1.926")</f>
        <v>0</v>
      </c>
      <c r="M43" s="14"/>
      <c r="W43" s="14"/>
    </row>
    <row r="44" s="1" customFormat="1" spans="11:23">
      <c r="K44" s="14" t="s">
        <v>62</v>
      </c>
      <c r="L44" s="14">
        <f>COUNTIF(L2:L22,"&lt;2.184")-COUNTIF(L2:L22,"&lt;2.055")</f>
        <v>0</v>
      </c>
      <c r="M44" s="14"/>
      <c r="W44" s="14"/>
    </row>
    <row r="45" s="1" customFormat="1" spans="11:23">
      <c r="K45" s="14" t="s">
        <v>63</v>
      </c>
      <c r="L45" s="14">
        <f>COUNTIF(L2:L22,"&lt;2.313")-COUNTIF(L2:L22,"&lt;2.184")</f>
        <v>0</v>
      </c>
      <c r="M45" s="14"/>
      <c r="W45" s="14"/>
    </row>
    <row r="46" s="1" customFormat="1" spans="11:23">
      <c r="K46" s="14" t="s">
        <v>64</v>
      </c>
      <c r="L46" s="14">
        <f>COUNTIF(L2:L22,"&lt;2.442")-COUNTIF(L2:L22,"&lt;2.313")</f>
        <v>0</v>
      </c>
      <c r="M46" s="14"/>
      <c r="W46" s="14"/>
    </row>
    <row r="47" s="1" customFormat="1" spans="11:13">
      <c r="K47" s="14" t="s">
        <v>65</v>
      </c>
      <c r="L47" s="14">
        <f>COUNTIF(L2:L22,"&lt;2.571")-COUNTIF(L2:L22,"&lt;2.442")</f>
        <v>0</v>
      </c>
      <c r="M47" s="14"/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customFormat="1" spans="11:15">
      <c r="K49" s="4" t="s">
        <v>67</v>
      </c>
      <c r="L49" s="9">
        <f>COUNTIF(L2:L22,"&lt;2.829")-COUNTIF(L2:L22,"&lt;2.7")</f>
        <v>0</v>
      </c>
      <c r="N49">
        <v>0.378</v>
      </c>
      <c r="O49">
        <v>3.094</v>
      </c>
    </row>
    <row r="50" customFormat="1" spans="11:15">
      <c r="K50" s="4" t="s">
        <v>68</v>
      </c>
      <c r="L50" s="9">
        <f>COUNTIF(L2:L22,"&lt;2.958")-COUNTIF(L2:L22,"&lt;2.829")</f>
        <v>0</v>
      </c>
      <c r="N50">
        <v>21</v>
      </c>
      <c r="O50">
        <v>0.129</v>
      </c>
    </row>
    <row r="51" customFormat="1" spans="11:12">
      <c r="K51" s="4" t="s">
        <v>69</v>
      </c>
      <c r="L51" s="9">
        <f>COUNTIF(L2:L22,"&lt;3.087")-COUNTIF(L2:L22,"&lt;2.958")</f>
        <v>0</v>
      </c>
    </row>
    <row r="52" spans="14:15">
      <c r="N52">
        <v>0.954</v>
      </c>
      <c r="O52">
        <v>0.133</v>
      </c>
    </row>
    <row r="53" spans="14:15">
      <c r="N53">
        <v>1.355</v>
      </c>
      <c r="O53">
        <v>0.108</v>
      </c>
    </row>
    <row r="54" spans="14:15">
      <c r="N54">
        <v>1.72</v>
      </c>
      <c r="O54">
        <v>0.083</v>
      </c>
    </row>
    <row r="57" spans="14:16">
      <c r="N57">
        <v>1.355</v>
      </c>
      <c r="O57">
        <v>0.765</v>
      </c>
      <c r="P57">
        <v>1.926</v>
      </c>
    </row>
    <row r="58" spans="16:16">
      <c r="P58">
        <v>0.232</v>
      </c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5"/>
  <sheetViews>
    <sheetView topLeftCell="G37" workbookViewId="0">
      <selection activeCell="N45" sqref="N45:N53"/>
    </sheetView>
  </sheetViews>
  <sheetFormatPr defaultColWidth="8.88888888888889" defaultRowHeight="14.4"/>
  <cols>
    <col min="11" max="12" width="20" customWidth="1"/>
    <col min="13" max="14" width="12.8888888888889"/>
    <col min="20" max="22" width="12.8888888888889"/>
    <col min="23" max="23" width="19.6666666666667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52</v>
      </c>
      <c r="B2" s="20">
        <v>19</v>
      </c>
      <c r="C2" s="20">
        <v>1</v>
      </c>
      <c r="D2" s="20">
        <v>10</v>
      </c>
      <c r="E2" s="20">
        <v>10</v>
      </c>
      <c r="F2" s="20">
        <v>10</v>
      </c>
      <c r="G2" s="20">
        <v>0</v>
      </c>
      <c r="H2" s="20">
        <v>9</v>
      </c>
      <c r="I2" s="20">
        <v>1</v>
      </c>
      <c r="J2" s="20">
        <v>0.95</v>
      </c>
      <c r="K2" s="22">
        <v>11.2428169250488</v>
      </c>
      <c r="L2" s="22">
        <v>0.883398056030273</v>
      </c>
      <c r="M2" s="20">
        <v>0.753362655639648</v>
      </c>
      <c r="N2" s="20">
        <v>10.210111618042</v>
      </c>
      <c r="O2" s="20">
        <v>8</v>
      </c>
      <c r="P2" s="20">
        <v>8</v>
      </c>
      <c r="Q2" s="20">
        <v>18</v>
      </c>
      <c r="R2" s="23">
        <v>0.4444</v>
      </c>
      <c r="S2" s="23">
        <f t="shared" ref="S2:S9" si="0">O2/E2</f>
        <v>0.8</v>
      </c>
      <c r="T2" s="20">
        <v>4.67343902587891</v>
      </c>
      <c r="U2" s="20">
        <v>4.28212356567383</v>
      </c>
      <c r="V2" s="20">
        <v>4.18479061126709</v>
      </c>
      <c r="W2" s="22">
        <v>0.0973329544067383</v>
      </c>
      <c r="X2" s="20">
        <v>0.488648414611816</v>
      </c>
      <c r="Y2" s="20">
        <v>0.488648414611816</v>
      </c>
      <c r="Z2" s="20">
        <v>0.8</v>
      </c>
      <c r="AA2" s="20">
        <v>1</v>
      </c>
      <c r="AB2" s="20">
        <v>0.555555555555556</v>
      </c>
      <c r="AC2" s="20">
        <v>0.714285714285714</v>
      </c>
      <c r="AD2" s="20">
        <v>0</v>
      </c>
      <c r="AE2" s="20">
        <v>0.2</v>
      </c>
    </row>
    <row r="3" spans="1:31">
      <c r="A3" s="5">
        <v>74</v>
      </c>
      <c r="B3">
        <v>19</v>
      </c>
      <c r="C3">
        <v>1</v>
      </c>
      <c r="D3">
        <v>10</v>
      </c>
      <c r="E3">
        <v>10</v>
      </c>
      <c r="F3">
        <v>9</v>
      </c>
      <c r="G3">
        <v>1</v>
      </c>
      <c r="H3">
        <v>10</v>
      </c>
      <c r="I3">
        <v>0</v>
      </c>
      <c r="J3">
        <v>0.95</v>
      </c>
      <c r="K3" s="4">
        <v>9999</v>
      </c>
      <c r="L3" s="9">
        <v>0.927766799926758</v>
      </c>
      <c r="M3">
        <v>9999</v>
      </c>
      <c r="N3">
        <v>9999</v>
      </c>
      <c r="O3">
        <v>10</v>
      </c>
      <c r="P3">
        <v>10</v>
      </c>
      <c r="Q3">
        <v>18</v>
      </c>
      <c r="R3" s="15">
        <v>0.5556</v>
      </c>
      <c r="S3" s="15">
        <f t="shared" si="0"/>
        <v>1</v>
      </c>
      <c r="T3">
        <v>4.40181159973145</v>
      </c>
      <c r="U3">
        <v>3.95356178283691</v>
      </c>
      <c r="V3">
        <v>4.1050820350647</v>
      </c>
      <c r="W3" s="11">
        <v>0.151520252227783</v>
      </c>
      <c r="X3">
        <v>0.296729564666748</v>
      </c>
      <c r="Y3">
        <v>0.296729564666748</v>
      </c>
      <c r="Z3">
        <v>1</v>
      </c>
      <c r="AA3">
        <v>0.8</v>
      </c>
      <c r="AB3">
        <v>0.444444444444444</v>
      </c>
      <c r="AC3">
        <v>0.571428571428571</v>
      </c>
      <c r="AD3">
        <v>0.2</v>
      </c>
      <c r="AE3">
        <v>-0.2</v>
      </c>
    </row>
    <row r="4" s="20" customFormat="1" spans="1:31">
      <c r="A4" s="21">
        <v>78</v>
      </c>
      <c r="B4" s="20">
        <v>19</v>
      </c>
      <c r="C4" s="20">
        <v>1</v>
      </c>
      <c r="D4" s="20">
        <v>10</v>
      </c>
      <c r="E4" s="20">
        <v>10</v>
      </c>
      <c r="F4" s="20">
        <v>10</v>
      </c>
      <c r="G4" s="20">
        <v>0</v>
      </c>
      <c r="H4" s="20">
        <v>9</v>
      </c>
      <c r="I4" s="20">
        <v>1</v>
      </c>
      <c r="J4" s="20">
        <v>0.95</v>
      </c>
      <c r="K4" s="22">
        <v>11.2678680419922</v>
      </c>
      <c r="L4" s="22">
        <v>0.992507934570312</v>
      </c>
      <c r="M4" s="20">
        <v>0.871532440185547</v>
      </c>
      <c r="N4" s="20">
        <v>10.2073211669922</v>
      </c>
      <c r="O4" s="20">
        <v>9</v>
      </c>
      <c r="P4" s="20">
        <v>9</v>
      </c>
      <c r="Q4" s="20">
        <v>18</v>
      </c>
      <c r="R4" s="23">
        <v>0.5</v>
      </c>
      <c r="S4" s="23">
        <f t="shared" si="0"/>
        <v>0.9</v>
      </c>
      <c r="T4" s="20">
        <v>4.75438117980957</v>
      </c>
      <c r="U4" s="20">
        <v>4.35092735290527</v>
      </c>
      <c r="V4" s="20">
        <v>4.25128555297852</v>
      </c>
      <c r="W4" s="22">
        <v>0.0996417999267578</v>
      </c>
      <c r="X4" s="20">
        <v>0.503095626831055</v>
      </c>
      <c r="Y4" s="20">
        <v>0.503095626831055</v>
      </c>
      <c r="Z4" s="20">
        <v>0.9</v>
      </c>
      <c r="AA4" s="20">
        <v>0.9</v>
      </c>
      <c r="AB4" s="20">
        <v>0.5</v>
      </c>
      <c r="AC4" s="20">
        <v>0.642857142857143</v>
      </c>
      <c r="AD4" s="20">
        <v>0.1</v>
      </c>
      <c r="AE4" s="20">
        <v>0</v>
      </c>
    </row>
    <row r="5" spans="1:31">
      <c r="A5" s="5">
        <v>2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9.66341018676758</v>
      </c>
      <c r="L5" s="9">
        <v>1.1268482208252</v>
      </c>
      <c r="M5">
        <v>1.03069305419922</v>
      </c>
      <c r="N5">
        <v>8.52350997924805</v>
      </c>
      <c r="O5">
        <v>7</v>
      </c>
      <c r="P5">
        <v>7</v>
      </c>
      <c r="Q5">
        <v>16</v>
      </c>
      <c r="R5" s="15">
        <v>0.4375</v>
      </c>
      <c r="S5" s="15">
        <f t="shared" si="0"/>
        <v>0.7</v>
      </c>
      <c r="T5">
        <v>3.89550971984863</v>
      </c>
      <c r="U5">
        <v>3.59789943695068</v>
      </c>
      <c r="V5">
        <v>3.4994330406189</v>
      </c>
      <c r="W5" s="11">
        <v>0.0984663963317871</v>
      </c>
      <c r="X5">
        <v>0.396076679229736</v>
      </c>
      <c r="Y5">
        <v>0.396076679229736</v>
      </c>
      <c r="Z5">
        <v>0.7</v>
      </c>
      <c r="AA5">
        <v>0.9</v>
      </c>
      <c r="AB5">
        <v>0.5625</v>
      </c>
      <c r="AC5">
        <v>0.692307692307692</v>
      </c>
      <c r="AD5">
        <v>0.1</v>
      </c>
      <c r="AE5">
        <v>0.2</v>
      </c>
    </row>
    <row r="6" spans="1:31">
      <c r="A6" s="5">
        <v>98</v>
      </c>
      <c r="B6">
        <v>16</v>
      </c>
      <c r="C6">
        <v>4</v>
      </c>
      <c r="D6">
        <v>10</v>
      </c>
      <c r="E6">
        <v>10</v>
      </c>
      <c r="F6">
        <v>10</v>
      </c>
      <c r="G6">
        <v>0</v>
      </c>
      <c r="H6">
        <v>6</v>
      </c>
      <c r="I6">
        <v>4</v>
      </c>
      <c r="J6">
        <v>0.8</v>
      </c>
      <c r="K6" s="4">
        <v>5.76643562316895</v>
      </c>
      <c r="L6" s="9">
        <v>1.12874603271484</v>
      </c>
      <c r="M6">
        <v>0.943637847900391</v>
      </c>
      <c r="N6">
        <v>7.26670265197754</v>
      </c>
      <c r="O6">
        <v>6</v>
      </c>
      <c r="P6">
        <v>6</v>
      </c>
      <c r="Q6">
        <v>15</v>
      </c>
      <c r="R6" s="15">
        <v>0.4</v>
      </c>
      <c r="S6" s="15">
        <f t="shared" si="0"/>
        <v>0.6</v>
      </c>
      <c r="T6">
        <v>3.39654731750488</v>
      </c>
      <c r="U6">
        <v>2.91133403778076</v>
      </c>
      <c r="V6">
        <v>3.00522780418396</v>
      </c>
      <c r="W6" s="11">
        <v>0.0938937664031982</v>
      </c>
      <c r="X6">
        <v>0.391319513320923</v>
      </c>
      <c r="Y6">
        <v>0.391319513320923</v>
      </c>
      <c r="Z6">
        <v>0.6</v>
      </c>
      <c r="AA6">
        <v>0.9</v>
      </c>
      <c r="AB6">
        <v>0.6</v>
      </c>
      <c r="AC6">
        <v>0.72</v>
      </c>
      <c r="AD6">
        <v>0.1</v>
      </c>
      <c r="AE6">
        <v>0.3</v>
      </c>
    </row>
    <row r="7" s="20" customFormat="1" spans="1:31">
      <c r="A7" s="21">
        <v>193</v>
      </c>
      <c r="B7" s="20">
        <v>19</v>
      </c>
      <c r="C7" s="20">
        <v>1</v>
      </c>
      <c r="D7" s="20">
        <v>10</v>
      </c>
      <c r="E7" s="20">
        <v>10</v>
      </c>
      <c r="F7" s="20">
        <v>10</v>
      </c>
      <c r="G7" s="20">
        <v>0</v>
      </c>
      <c r="H7" s="20">
        <v>9</v>
      </c>
      <c r="I7" s="20">
        <v>1</v>
      </c>
      <c r="J7" s="20">
        <v>0.95</v>
      </c>
      <c r="K7" s="22">
        <v>9.36824035644531</v>
      </c>
      <c r="L7" s="22">
        <v>1.13480186462402</v>
      </c>
      <c r="M7" s="20">
        <v>1.03891754150391</v>
      </c>
      <c r="N7" s="20">
        <v>8.18939781188965</v>
      </c>
      <c r="O7" s="20">
        <v>7</v>
      </c>
      <c r="P7" s="20">
        <v>7</v>
      </c>
      <c r="Q7" s="20">
        <v>14</v>
      </c>
      <c r="R7" s="23">
        <v>0.5</v>
      </c>
      <c r="S7" s="23">
        <f t="shared" si="0"/>
        <v>0.7</v>
      </c>
      <c r="T7" s="20">
        <v>3.83145141601562</v>
      </c>
      <c r="U7" s="20">
        <v>3.54616403579712</v>
      </c>
      <c r="V7" s="20">
        <v>3.44925928115845</v>
      </c>
      <c r="W7" s="22">
        <v>0.0969047546386719</v>
      </c>
      <c r="X7" s="20">
        <v>0.382192134857178</v>
      </c>
      <c r="Y7" s="20">
        <v>0.382192134857178</v>
      </c>
      <c r="Z7" s="20">
        <v>0.7</v>
      </c>
      <c r="AA7" s="20">
        <v>0.7</v>
      </c>
      <c r="AB7" s="20">
        <v>0.5</v>
      </c>
      <c r="AC7" s="20">
        <v>0.583333333333333</v>
      </c>
      <c r="AD7" s="20">
        <v>0.3</v>
      </c>
      <c r="AE7" s="20">
        <v>0</v>
      </c>
    </row>
    <row r="8" spans="1:31">
      <c r="A8" s="5">
        <v>3</v>
      </c>
      <c r="B8">
        <v>17</v>
      </c>
      <c r="C8">
        <v>3</v>
      </c>
      <c r="D8">
        <v>10</v>
      </c>
      <c r="E8">
        <v>10</v>
      </c>
      <c r="F8">
        <v>10</v>
      </c>
      <c r="G8">
        <v>0</v>
      </c>
      <c r="H8">
        <v>7</v>
      </c>
      <c r="I8">
        <v>3</v>
      </c>
      <c r="J8">
        <v>0.85</v>
      </c>
      <c r="K8" s="4">
        <v>5.85375022888184</v>
      </c>
      <c r="L8" s="9">
        <v>1.19105339050293</v>
      </c>
      <c r="M8">
        <v>0.674943923950195</v>
      </c>
      <c r="N8">
        <v>4.94062995910645</v>
      </c>
      <c r="O8">
        <v>5</v>
      </c>
      <c r="P8">
        <v>5</v>
      </c>
      <c r="Q8">
        <v>14</v>
      </c>
      <c r="R8" s="15">
        <v>0.3571</v>
      </c>
      <c r="S8" s="15">
        <f t="shared" si="0"/>
        <v>0.5</v>
      </c>
      <c r="T8">
        <v>3.20964241027832</v>
      </c>
      <c r="U8">
        <v>2.90623354911804</v>
      </c>
      <c r="V8">
        <v>2.83291578292847</v>
      </c>
      <c r="W8" s="11">
        <v>0.0733177661895752</v>
      </c>
      <c r="X8">
        <v>0.376726627349854</v>
      </c>
      <c r="Y8">
        <v>0.376726627349854</v>
      </c>
      <c r="Z8">
        <v>0.5</v>
      </c>
      <c r="AA8">
        <v>0.9</v>
      </c>
      <c r="AB8">
        <v>0.642857142857143</v>
      </c>
      <c r="AC8">
        <v>0.75</v>
      </c>
      <c r="AD8">
        <v>0.1</v>
      </c>
      <c r="AE8">
        <v>0.4</v>
      </c>
    </row>
    <row r="9" spans="1:31">
      <c r="A9" s="5">
        <v>195</v>
      </c>
      <c r="B9">
        <v>18</v>
      </c>
      <c r="C9">
        <v>2</v>
      </c>
      <c r="D9">
        <v>10</v>
      </c>
      <c r="E9">
        <v>10</v>
      </c>
      <c r="F9">
        <v>10</v>
      </c>
      <c r="G9">
        <v>0</v>
      </c>
      <c r="H9">
        <v>8</v>
      </c>
      <c r="I9">
        <v>2</v>
      </c>
      <c r="J9">
        <v>0.9</v>
      </c>
      <c r="K9" s="4">
        <v>6.02360534667969</v>
      </c>
      <c r="L9" s="9">
        <v>1.21777153015137</v>
      </c>
      <c r="M9">
        <v>1.0475025177002</v>
      </c>
      <c r="N9">
        <v>5.15594482421875</v>
      </c>
      <c r="O9">
        <v>5</v>
      </c>
      <c r="P9">
        <v>5</v>
      </c>
      <c r="Q9">
        <v>14</v>
      </c>
      <c r="R9" s="15">
        <v>0.3571</v>
      </c>
      <c r="S9" s="15">
        <f t="shared" si="0"/>
        <v>0.5</v>
      </c>
      <c r="T9">
        <v>2.83910751342773</v>
      </c>
      <c r="U9">
        <v>2.61378049850464</v>
      </c>
      <c r="V9">
        <v>2.52981948852539</v>
      </c>
      <c r="W9" s="11">
        <v>0.083961009979248</v>
      </c>
      <c r="X9">
        <v>0.309288024902344</v>
      </c>
      <c r="Y9">
        <v>0.309288024902344</v>
      </c>
      <c r="Z9">
        <v>0.5</v>
      </c>
      <c r="AA9">
        <v>0.9</v>
      </c>
      <c r="AB9">
        <v>0.642857142857143</v>
      </c>
      <c r="AC9">
        <v>0.75</v>
      </c>
      <c r="AD9">
        <v>0.1</v>
      </c>
      <c r="AE9">
        <v>0.4</v>
      </c>
    </row>
    <row r="10" spans="1:31">
      <c r="A10" s="5">
        <v>216</v>
      </c>
      <c r="B10">
        <v>18</v>
      </c>
      <c r="C10">
        <v>2</v>
      </c>
      <c r="D10">
        <v>10</v>
      </c>
      <c r="E10">
        <v>10</v>
      </c>
      <c r="F10">
        <v>9</v>
      </c>
      <c r="G10">
        <v>1</v>
      </c>
      <c r="H10">
        <v>9</v>
      </c>
      <c r="I10">
        <v>1</v>
      </c>
      <c r="J10">
        <v>0.9</v>
      </c>
      <c r="K10" s="4">
        <v>10.3514099121094</v>
      </c>
      <c r="L10" s="9">
        <v>1.22949409484863</v>
      </c>
      <c r="M10">
        <v>1.07977104187012</v>
      </c>
      <c r="N10">
        <v>8.63826370239258</v>
      </c>
      <c r="O10">
        <v>7</v>
      </c>
      <c r="P10">
        <v>7</v>
      </c>
      <c r="Q10">
        <v>16</v>
      </c>
      <c r="R10" s="15">
        <v>0.4375</v>
      </c>
      <c r="S10" s="15">
        <f t="shared" ref="S10:S17" si="1">O10/E10</f>
        <v>0.7</v>
      </c>
      <c r="T10">
        <v>4.06588554382324</v>
      </c>
      <c r="U10">
        <v>3.74428725242615</v>
      </c>
      <c r="V10">
        <v>3.66696810722351</v>
      </c>
      <c r="W10" s="11">
        <v>0.0773191452026367</v>
      </c>
      <c r="X10">
        <v>0.398917436599731</v>
      </c>
      <c r="Y10">
        <v>0.398917436599731</v>
      </c>
      <c r="Z10">
        <v>0.7</v>
      </c>
      <c r="AA10">
        <v>0.9</v>
      </c>
      <c r="AB10">
        <v>0.5625</v>
      </c>
      <c r="AC10">
        <v>0.692307692307692</v>
      </c>
      <c r="AD10">
        <v>0.1</v>
      </c>
      <c r="AE10">
        <v>0.2</v>
      </c>
    </row>
    <row r="11" spans="1:31">
      <c r="A11" s="5">
        <v>120</v>
      </c>
      <c r="B11">
        <v>18</v>
      </c>
      <c r="C11">
        <v>2</v>
      </c>
      <c r="D11">
        <v>10</v>
      </c>
      <c r="E11">
        <v>10</v>
      </c>
      <c r="F11">
        <v>10</v>
      </c>
      <c r="G11">
        <v>0</v>
      </c>
      <c r="H11">
        <v>8</v>
      </c>
      <c r="I11">
        <v>2</v>
      </c>
      <c r="J11">
        <v>0.9</v>
      </c>
      <c r="K11" s="4">
        <v>6.93556594848633</v>
      </c>
      <c r="L11" s="9">
        <v>1.24688911437988</v>
      </c>
      <c r="M11">
        <v>1.02820205688477</v>
      </c>
      <c r="N11">
        <v>6.01740264892578</v>
      </c>
      <c r="O11">
        <v>8</v>
      </c>
      <c r="P11">
        <v>8</v>
      </c>
      <c r="Q11">
        <v>18</v>
      </c>
      <c r="R11" s="15">
        <v>0.4444</v>
      </c>
      <c r="S11" s="15">
        <f t="shared" si="1"/>
        <v>0.8</v>
      </c>
      <c r="T11">
        <v>3.63002395629883</v>
      </c>
      <c r="U11">
        <v>3.32382535934448</v>
      </c>
      <c r="V11">
        <v>3.24284887313843</v>
      </c>
      <c r="W11" s="11">
        <v>0.0809764862060547</v>
      </c>
      <c r="X11">
        <v>0.3871750831604</v>
      </c>
      <c r="Y11">
        <v>0.3871750831604</v>
      </c>
      <c r="Z11">
        <v>0.8</v>
      </c>
      <c r="AA11">
        <v>1</v>
      </c>
      <c r="AB11">
        <v>0.555555555555556</v>
      </c>
      <c r="AC11">
        <v>0.714285714285714</v>
      </c>
      <c r="AD11">
        <v>0</v>
      </c>
      <c r="AE11">
        <v>0.2</v>
      </c>
    </row>
    <row r="12" spans="1:31">
      <c r="A12" s="5">
        <v>9</v>
      </c>
      <c r="B12">
        <v>17</v>
      </c>
      <c r="C12">
        <v>3</v>
      </c>
      <c r="D12">
        <v>10</v>
      </c>
      <c r="E12">
        <v>10</v>
      </c>
      <c r="F12">
        <v>10</v>
      </c>
      <c r="G12">
        <v>0</v>
      </c>
      <c r="H12">
        <v>7</v>
      </c>
      <c r="I12">
        <v>3</v>
      </c>
      <c r="J12">
        <v>0.85</v>
      </c>
      <c r="K12" s="4">
        <v>6.53900337219238</v>
      </c>
      <c r="L12" s="9">
        <v>1.25845336914062</v>
      </c>
      <c r="M12">
        <v>0.709737777709961</v>
      </c>
      <c r="N12">
        <v>5.7145824432373</v>
      </c>
      <c r="O12">
        <v>5</v>
      </c>
      <c r="P12">
        <v>5</v>
      </c>
      <c r="Q12">
        <v>15</v>
      </c>
      <c r="R12" s="15">
        <v>0.3333</v>
      </c>
      <c r="S12" s="15">
        <f t="shared" si="1"/>
        <v>0.5</v>
      </c>
      <c r="T12">
        <v>3.20004653930664</v>
      </c>
      <c r="U12">
        <v>2.88882875442505</v>
      </c>
      <c r="V12">
        <v>2.80998182296753</v>
      </c>
      <c r="W12" s="11">
        <v>0.0788469314575195</v>
      </c>
      <c r="X12">
        <v>0.390064716339111</v>
      </c>
      <c r="Y12">
        <v>0.390064716339111</v>
      </c>
      <c r="Z12">
        <v>0.5</v>
      </c>
      <c r="AA12">
        <v>1</v>
      </c>
      <c r="AB12">
        <v>0.666666666666667</v>
      </c>
      <c r="AC12">
        <v>0.8</v>
      </c>
      <c r="AD12">
        <v>0</v>
      </c>
      <c r="AE12">
        <v>0.5</v>
      </c>
    </row>
    <row r="13" s="20" customFormat="1" spans="1:31">
      <c r="A13" s="21">
        <v>35</v>
      </c>
      <c r="B13" s="20">
        <v>19</v>
      </c>
      <c r="C13" s="20">
        <v>1</v>
      </c>
      <c r="D13" s="20">
        <v>10</v>
      </c>
      <c r="E13" s="20">
        <v>10</v>
      </c>
      <c r="F13" s="20">
        <v>10</v>
      </c>
      <c r="G13" s="20">
        <v>0</v>
      </c>
      <c r="H13" s="20">
        <v>9</v>
      </c>
      <c r="I13" s="20">
        <v>1</v>
      </c>
      <c r="J13" s="20">
        <v>0.95</v>
      </c>
      <c r="K13" s="22">
        <v>10.0861263275147</v>
      </c>
      <c r="L13" s="22">
        <v>1.25870513916016</v>
      </c>
      <c r="M13" s="20">
        <v>1.19042015075684</v>
      </c>
      <c r="N13" s="20">
        <v>9.12538146972656</v>
      </c>
      <c r="O13" s="20">
        <v>9</v>
      </c>
      <c r="P13" s="20">
        <v>9</v>
      </c>
      <c r="Q13" s="20">
        <v>18</v>
      </c>
      <c r="R13" s="23">
        <v>0.5</v>
      </c>
      <c r="S13" s="23">
        <f t="shared" si="1"/>
        <v>0.9</v>
      </c>
      <c r="T13" s="20">
        <v>3.88026809692383</v>
      </c>
      <c r="U13" s="20">
        <v>3.56421184539795</v>
      </c>
      <c r="V13" s="20">
        <v>3.4779007434845</v>
      </c>
      <c r="W13" s="22">
        <v>0.0863111019134521</v>
      </c>
      <c r="X13" s="20">
        <v>0.402367353439331</v>
      </c>
      <c r="Y13" s="20">
        <v>0.402367353439331</v>
      </c>
      <c r="Z13" s="20">
        <v>0.9</v>
      </c>
      <c r="AA13" s="20">
        <v>0.9</v>
      </c>
      <c r="AB13" s="20">
        <v>0.5</v>
      </c>
      <c r="AC13" s="20">
        <v>0.642857142857143</v>
      </c>
      <c r="AD13" s="20">
        <v>0.1</v>
      </c>
      <c r="AE13" s="20">
        <v>0</v>
      </c>
    </row>
    <row r="14" spans="1:31">
      <c r="A14" s="5">
        <v>64</v>
      </c>
      <c r="B14">
        <v>19</v>
      </c>
      <c r="C14">
        <v>1</v>
      </c>
      <c r="D14">
        <v>10</v>
      </c>
      <c r="E14">
        <v>10</v>
      </c>
      <c r="F14">
        <v>10</v>
      </c>
      <c r="G14">
        <v>0</v>
      </c>
      <c r="H14">
        <v>9</v>
      </c>
      <c r="I14">
        <v>1</v>
      </c>
      <c r="J14">
        <v>0.95</v>
      </c>
      <c r="K14" s="4">
        <v>9.65124130249023</v>
      </c>
      <c r="L14" s="9">
        <v>1.28952598571777</v>
      </c>
      <c r="M14">
        <v>1.15951538085937</v>
      </c>
      <c r="N14">
        <v>7.99066734313965</v>
      </c>
      <c r="O14">
        <v>5</v>
      </c>
      <c r="P14">
        <v>5</v>
      </c>
      <c r="Q14">
        <v>14</v>
      </c>
      <c r="R14" s="15">
        <v>0.3571</v>
      </c>
      <c r="S14" s="15">
        <f t="shared" si="1"/>
        <v>0.5</v>
      </c>
      <c r="T14">
        <v>3.68314933776855</v>
      </c>
      <c r="U14">
        <v>3.42205047607422</v>
      </c>
      <c r="V14">
        <v>3.30166482925415</v>
      </c>
      <c r="W14" s="11">
        <v>0.120385646820068</v>
      </c>
      <c r="X14">
        <v>0.381484508514404</v>
      </c>
      <c r="Y14">
        <v>0.381484508514404</v>
      </c>
      <c r="Z14">
        <v>0.5</v>
      </c>
      <c r="AA14">
        <v>0.9</v>
      </c>
      <c r="AB14">
        <v>0.642857142857143</v>
      </c>
      <c r="AC14">
        <v>0.75</v>
      </c>
      <c r="AD14">
        <v>0.1</v>
      </c>
      <c r="AE14">
        <v>0.4</v>
      </c>
    </row>
    <row r="15" spans="1:31">
      <c r="A15" s="5">
        <v>205</v>
      </c>
      <c r="B15">
        <v>18</v>
      </c>
      <c r="C15">
        <v>2</v>
      </c>
      <c r="D15">
        <v>10</v>
      </c>
      <c r="E15">
        <v>10</v>
      </c>
      <c r="F15">
        <v>10</v>
      </c>
      <c r="G15">
        <v>0</v>
      </c>
      <c r="H15">
        <v>8</v>
      </c>
      <c r="I15">
        <v>2</v>
      </c>
      <c r="J15">
        <v>0.9</v>
      </c>
      <c r="K15" s="4">
        <v>7.59420585632324</v>
      </c>
      <c r="L15" s="9">
        <v>1.31899452209473</v>
      </c>
      <c r="M15">
        <v>1.07002258300781</v>
      </c>
      <c r="N15">
        <v>6.59915542602539</v>
      </c>
      <c r="O15">
        <v>7</v>
      </c>
      <c r="P15">
        <v>7</v>
      </c>
      <c r="Q15">
        <v>16</v>
      </c>
      <c r="R15" s="15">
        <v>0.4375</v>
      </c>
      <c r="S15" s="15">
        <f t="shared" si="1"/>
        <v>0.7</v>
      </c>
      <c r="T15">
        <v>3.75983238220215</v>
      </c>
      <c r="U15">
        <v>3.43183302879333</v>
      </c>
      <c r="V15">
        <v>3.34061288833618</v>
      </c>
      <c r="W15" s="11">
        <v>0.0912201404571533</v>
      </c>
      <c r="X15">
        <v>0.419219493865967</v>
      </c>
      <c r="Y15">
        <v>0.419219493865967</v>
      </c>
      <c r="Z15">
        <v>0.7</v>
      </c>
      <c r="AA15">
        <v>0.9</v>
      </c>
      <c r="AB15">
        <v>0.5625</v>
      </c>
      <c r="AC15">
        <v>0.692307692307692</v>
      </c>
      <c r="AD15">
        <v>0.1</v>
      </c>
      <c r="AE15">
        <v>0.2</v>
      </c>
    </row>
    <row r="16" spans="1:31">
      <c r="A16" s="5">
        <v>82</v>
      </c>
      <c r="B16">
        <v>18</v>
      </c>
      <c r="C16">
        <v>2</v>
      </c>
      <c r="D16">
        <v>10</v>
      </c>
      <c r="E16">
        <v>10</v>
      </c>
      <c r="F16">
        <v>10</v>
      </c>
      <c r="G16">
        <v>0</v>
      </c>
      <c r="H16">
        <v>8</v>
      </c>
      <c r="I16">
        <v>2</v>
      </c>
      <c r="J16">
        <v>0.9</v>
      </c>
      <c r="K16" s="4">
        <v>7.04624176025391</v>
      </c>
      <c r="L16" s="9">
        <v>1.33107566833496</v>
      </c>
      <c r="M16">
        <v>1.06509590148926</v>
      </c>
      <c r="N16">
        <v>5.81407356262207</v>
      </c>
      <c r="O16">
        <v>6</v>
      </c>
      <c r="P16">
        <v>6</v>
      </c>
      <c r="Q16">
        <v>16</v>
      </c>
      <c r="R16" s="15">
        <v>0.375</v>
      </c>
      <c r="S16" s="15">
        <f t="shared" si="1"/>
        <v>0.6</v>
      </c>
      <c r="T16">
        <v>3.41574859619141</v>
      </c>
      <c r="U16">
        <v>3.13605880737305</v>
      </c>
      <c r="V16">
        <v>3.02554988861084</v>
      </c>
      <c r="W16" s="11">
        <v>0.110508918762207</v>
      </c>
      <c r="X16">
        <v>0.390198707580566</v>
      </c>
      <c r="Y16">
        <v>0.390198707580566</v>
      </c>
      <c r="Z16">
        <v>0.6</v>
      </c>
      <c r="AA16">
        <v>1</v>
      </c>
      <c r="AB16">
        <v>0.625</v>
      </c>
      <c r="AC16">
        <v>0.769230769230769</v>
      </c>
      <c r="AD16">
        <v>0</v>
      </c>
      <c r="AE16">
        <v>0.4</v>
      </c>
    </row>
    <row r="17" spans="1:31">
      <c r="A17" s="5">
        <v>66</v>
      </c>
      <c r="B17">
        <v>17</v>
      </c>
      <c r="C17">
        <v>3</v>
      </c>
      <c r="D17">
        <v>10</v>
      </c>
      <c r="E17">
        <v>10</v>
      </c>
      <c r="F17">
        <v>10</v>
      </c>
      <c r="G17">
        <v>0</v>
      </c>
      <c r="H17">
        <v>7</v>
      </c>
      <c r="I17">
        <v>3</v>
      </c>
      <c r="J17">
        <v>0.85</v>
      </c>
      <c r="K17" s="4">
        <v>7.23930549621582</v>
      </c>
      <c r="L17" s="9">
        <v>1.33141899108887</v>
      </c>
      <c r="M17">
        <v>0.733076095581055</v>
      </c>
      <c r="N17">
        <v>6.44536018371582</v>
      </c>
      <c r="O17">
        <v>6</v>
      </c>
      <c r="P17">
        <v>6</v>
      </c>
      <c r="Q17">
        <v>16</v>
      </c>
      <c r="R17" s="15">
        <v>0.375</v>
      </c>
      <c r="S17" s="15">
        <f t="shared" si="1"/>
        <v>0.6</v>
      </c>
      <c r="T17">
        <v>3.76811218261719</v>
      </c>
      <c r="U17">
        <v>3.37094306945801</v>
      </c>
      <c r="V17">
        <v>3.29817509651184</v>
      </c>
      <c r="W17" s="11">
        <v>0.072767972946167</v>
      </c>
      <c r="X17">
        <v>0.469937086105347</v>
      </c>
      <c r="Y17">
        <v>0.469937086105347</v>
      </c>
      <c r="Z17">
        <v>0.6</v>
      </c>
      <c r="AA17">
        <v>1</v>
      </c>
      <c r="AB17">
        <v>0.625</v>
      </c>
      <c r="AC17">
        <v>0.769230769230769</v>
      </c>
      <c r="AD17">
        <v>0</v>
      </c>
      <c r="AE17">
        <v>0.4</v>
      </c>
    </row>
    <row r="18" spans="1:31">
      <c r="A18" s="5">
        <v>123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10.2804927825928</v>
      </c>
      <c r="L18" s="9">
        <v>1.37059211730957</v>
      </c>
      <c r="M18">
        <v>1.26760673522949</v>
      </c>
      <c r="N18">
        <v>8.87008094787598</v>
      </c>
      <c r="O18">
        <v>7</v>
      </c>
      <c r="P18">
        <v>7</v>
      </c>
      <c r="Q18">
        <v>16</v>
      </c>
      <c r="R18" s="15">
        <v>0.4375</v>
      </c>
      <c r="S18" s="15">
        <f t="shared" ref="S18:S33" si="2">O18/E18</f>
        <v>0.7</v>
      </c>
      <c r="T18">
        <v>3.78572463989258</v>
      </c>
      <c r="U18">
        <v>3.51028919219971</v>
      </c>
      <c r="V18">
        <v>3.38089179992676</v>
      </c>
      <c r="W18" s="11">
        <v>0.129397392272949</v>
      </c>
      <c r="X18">
        <v>0.40483283996582</v>
      </c>
      <c r="Y18">
        <v>0.40483283996582</v>
      </c>
      <c r="Z18">
        <v>0.7</v>
      </c>
      <c r="AA18">
        <v>0.9</v>
      </c>
      <c r="AB18">
        <v>0.5625</v>
      </c>
      <c r="AC18">
        <v>0.692307692307692</v>
      </c>
      <c r="AD18">
        <v>0.1</v>
      </c>
      <c r="AE18">
        <v>0.2</v>
      </c>
    </row>
    <row r="19" spans="1:31">
      <c r="A19" s="5">
        <v>154</v>
      </c>
      <c r="B19">
        <v>17</v>
      </c>
      <c r="C19">
        <v>3</v>
      </c>
      <c r="D19">
        <v>10</v>
      </c>
      <c r="E19">
        <v>10</v>
      </c>
      <c r="F19">
        <v>10</v>
      </c>
      <c r="G19">
        <v>0</v>
      </c>
      <c r="H19">
        <v>7</v>
      </c>
      <c r="I19">
        <v>3</v>
      </c>
      <c r="J19">
        <v>0.85</v>
      </c>
      <c r="K19" s="4">
        <v>5.87332725524902</v>
      </c>
      <c r="L19" s="9">
        <v>1.37561798095703</v>
      </c>
      <c r="M19">
        <v>0.910228729248047</v>
      </c>
      <c r="N19">
        <v>4.87399864196777</v>
      </c>
      <c r="O19">
        <v>4</v>
      </c>
      <c r="P19">
        <v>4</v>
      </c>
      <c r="Q19">
        <v>12</v>
      </c>
      <c r="R19" s="15">
        <v>0.3333</v>
      </c>
      <c r="S19" s="15">
        <f t="shared" si="2"/>
        <v>0.4</v>
      </c>
      <c r="T19">
        <v>3.29062271118164</v>
      </c>
      <c r="U19">
        <v>3.00068616867065</v>
      </c>
      <c r="V19">
        <v>2.92394018173218</v>
      </c>
      <c r="W19" s="11">
        <v>0.0767459869384766</v>
      </c>
      <c r="X19">
        <v>0.366682529449463</v>
      </c>
      <c r="Y19">
        <v>0.366682529449463</v>
      </c>
      <c r="Z19">
        <v>0.4</v>
      </c>
      <c r="AA19">
        <v>0.8</v>
      </c>
      <c r="AB19">
        <v>0.666666666666667</v>
      </c>
      <c r="AC19">
        <v>0.727272727272727</v>
      </c>
      <c r="AD19">
        <v>0.2</v>
      </c>
      <c r="AE19">
        <v>0.4</v>
      </c>
    </row>
    <row r="20" spans="1:31">
      <c r="A20" s="5">
        <v>140</v>
      </c>
      <c r="B20">
        <v>17</v>
      </c>
      <c r="C20">
        <v>3</v>
      </c>
      <c r="D20">
        <v>10</v>
      </c>
      <c r="E20">
        <v>10</v>
      </c>
      <c r="F20">
        <v>10</v>
      </c>
      <c r="G20">
        <v>0</v>
      </c>
      <c r="H20">
        <v>7</v>
      </c>
      <c r="I20">
        <v>3</v>
      </c>
      <c r="J20">
        <v>0.85</v>
      </c>
      <c r="K20" s="4">
        <v>5.35234260559082</v>
      </c>
      <c r="L20" s="9">
        <v>1.4019889831543</v>
      </c>
      <c r="M20">
        <v>1.0721549987793</v>
      </c>
      <c r="N20">
        <v>4.54391288757324</v>
      </c>
      <c r="O20">
        <v>4</v>
      </c>
      <c r="P20">
        <v>4</v>
      </c>
      <c r="Q20">
        <v>11</v>
      </c>
      <c r="R20" s="15">
        <v>0.3636</v>
      </c>
      <c r="S20" s="15">
        <f t="shared" si="2"/>
        <v>0.4</v>
      </c>
      <c r="T20">
        <v>2.64756774902344</v>
      </c>
      <c r="U20">
        <v>2.4152467250824</v>
      </c>
      <c r="V20">
        <v>2.34590625762939</v>
      </c>
      <c r="W20" s="11">
        <v>0.0693404674530029</v>
      </c>
      <c r="X20">
        <v>0.301661491394043</v>
      </c>
      <c r="Y20">
        <v>0.301661491394043</v>
      </c>
      <c r="Z20">
        <v>0.4</v>
      </c>
      <c r="AA20">
        <v>0.7</v>
      </c>
      <c r="AB20">
        <v>0.636363636363636</v>
      </c>
      <c r="AC20">
        <v>0.666666666666667</v>
      </c>
      <c r="AD20">
        <v>0.3</v>
      </c>
      <c r="AE20">
        <v>0.3</v>
      </c>
    </row>
    <row r="21" s="3" customFormat="1" spans="1:31">
      <c r="A21" s="7">
        <v>245</v>
      </c>
      <c r="B21" s="3">
        <v>17</v>
      </c>
      <c r="C21" s="3">
        <v>3</v>
      </c>
      <c r="D21" s="3">
        <v>10</v>
      </c>
      <c r="E21" s="3">
        <v>10</v>
      </c>
      <c r="F21" s="3">
        <v>10</v>
      </c>
      <c r="G21" s="3">
        <v>0</v>
      </c>
      <c r="H21" s="3">
        <v>7</v>
      </c>
      <c r="I21" s="3">
        <v>3</v>
      </c>
      <c r="J21" s="3">
        <v>0.85</v>
      </c>
      <c r="K21" s="11">
        <v>8.33490562438965</v>
      </c>
      <c r="L21" s="11">
        <v>1.40991401672363</v>
      </c>
      <c r="M21" s="3">
        <v>0.874618530273437</v>
      </c>
      <c r="N21" s="3">
        <v>8.10853576660156</v>
      </c>
      <c r="O21" s="3">
        <v>7</v>
      </c>
      <c r="P21" s="3">
        <v>7</v>
      </c>
      <c r="Q21" s="3">
        <v>17</v>
      </c>
      <c r="R21" s="17">
        <v>0.4118</v>
      </c>
      <c r="S21" s="17">
        <f t="shared" si="2"/>
        <v>0.7</v>
      </c>
      <c r="T21" s="3">
        <v>3.7317008972168</v>
      </c>
      <c r="U21" s="3">
        <v>3.30350494384766</v>
      </c>
      <c r="V21" s="3">
        <v>3.27032136917114</v>
      </c>
      <c r="W21" s="11">
        <v>0.0331835746765137</v>
      </c>
      <c r="X21" s="3">
        <v>0.461379528045654</v>
      </c>
      <c r="Y21" s="3">
        <v>0.461379528045654</v>
      </c>
      <c r="Z21" s="3">
        <v>0.7</v>
      </c>
      <c r="AA21" s="3">
        <v>1</v>
      </c>
      <c r="AB21" s="3">
        <v>0.588235294117647</v>
      </c>
      <c r="AC21" s="3">
        <v>0.740740740740741</v>
      </c>
      <c r="AD21" s="3">
        <v>0</v>
      </c>
      <c r="AE21" s="3">
        <v>0.3</v>
      </c>
    </row>
    <row r="22" spans="1:31">
      <c r="A22" s="5">
        <v>168</v>
      </c>
      <c r="B22">
        <v>18</v>
      </c>
      <c r="C22">
        <v>2</v>
      </c>
      <c r="D22">
        <v>10</v>
      </c>
      <c r="E22">
        <v>10</v>
      </c>
      <c r="F22">
        <v>10</v>
      </c>
      <c r="G22">
        <v>0</v>
      </c>
      <c r="H22">
        <v>8</v>
      </c>
      <c r="I22">
        <v>2</v>
      </c>
      <c r="J22">
        <v>0.9</v>
      </c>
      <c r="K22" s="4">
        <v>6.87069702148437</v>
      </c>
      <c r="L22" s="9">
        <v>1.41816520690918</v>
      </c>
      <c r="M22">
        <v>1.21541595458984</v>
      </c>
      <c r="N22">
        <v>5.80192565917969</v>
      </c>
      <c r="O22">
        <v>7</v>
      </c>
      <c r="P22">
        <v>7</v>
      </c>
      <c r="Q22">
        <v>16</v>
      </c>
      <c r="R22" s="15">
        <v>0.4375</v>
      </c>
      <c r="S22" s="15">
        <f t="shared" si="2"/>
        <v>0.7</v>
      </c>
      <c r="T22">
        <v>3.46154975891113</v>
      </c>
      <c r="U22">
        <v>3.16635799407959</v>
      </c>
      <c r="V22">
        <v>3.07130002975464</v>
      </c>
      <c r="W22" s="11">
        <v>0.0950579643249512</v>
      </c>
      <c r="X22">
        <v>0.390249729156494</v>
      </c>
      <c r="Y22">
        <v>0.390249729156494</v>
      </c>
      <c r="Z22">
        <v>0.7</v>
      </c>
      <c r="AA22">
        <v>0.9</v>
      </c>
      <c r="AB22">
        <v>0.5625</v>
      </c>
      <c r="AC22">
        <v>0.692307692307692</v>
      </c>
      <c r="AD22">
        <v>0.1</v>
      </c>
      <c r="AE22">
        <v>0.2</v>
      </c>
    </row>
    <row r="23" spans="1:31">
      <c r="A23" s="5">
        <v>71</v>
      </c>
      <c r="B23">
        <v>18</v>
      </c>
      <c r="C23">
        <v>2</v>
      </c>
      <c r="D23">
        <v>10</v>
      </c>
      <c r="E23">
        <v>10</v>
      </c>
      <c r="F23">
        <v>10</v>
      </c>
      <c r="G23">
        <v>0</v>
      </c>
      <c r="H23">
        <v>8</v>
      </c>
      <c r="I23">
        <v>2</v>
      </c>
      <c r="J23">
        <v>0.9</v>
      </c>
      <c r="K23" s="4">
        <v>7.40899276733398</v>
      </c>
      <c r="L23" s="9">
        <v>1.43877410888672</v>
      </c>
      <c r="M23">
        <v>1.16422653198242</v>
      </c>
      <c r="N23">
        <v>6.09002113342285</v>
      </c>
      <c r="O23">
        <v>7</v>
      </c>
      <c r="P23">
        <v>7</v>
      </c>
      <c r="Q23">
        <v>17</v>
      </c>
      <c r="R23" s="15">
        <v>0.4118</v>
      </c>
      <c r="S23" s="15">
        <f t="shared" si="2"/>
        <v>0.7</v>
      </c>
      <c r="T23">
        <v>3.65265464782715</v>
      </c>
      <c r="U23">
        <v>3.35487127304077</v>
      </c>
      <c r="V23">
        <v>3.24499082565308</v>
      </c>
      <c r="W23" s="11">
        <v>0.109880447387695</v>
      </c>
      <c r="X23">
        <v>0.407663822174072</v>
      </c>
      <c r="Y23">
        <v>0.407663822174072</v>
      </c>
      <c r="Z23">
        <v>0.7</v>
      </c>
      <c r="AA23">
        <v>1</v>
      </c>
      <c r="AB23">
        <v>0.588235294117647</v>
      </c>
      <c r="AC23">
        <v>0.740740740740741</v>
      </c>
      <c r="AD23">
        <v>0</v>
      </c>
      <c r="AE23">
        <v>0.3</v>
      </c>
    </row>
    <row r="24" spans="1:31">
      <c r="A24" s="5">
        <v>145</v>
      </c>
      <c r="B24">
        <v>18</v>
      </c>
      <c r="C24">
        <v>2</v>
      </c>
      <c r="D24">
        <v>10</v>
      </c>
      <c r="E24">
        <v>10</v>
      </c>
      <c r="F24">
        <v>9</v>
      </c>
      <c r="G24">
        <v>1</v>
      </c>
      <c r="H24">
        <v>9</v>
      </c>
      <c r="I24">
        <v>1</v>
      </c>
      <c r="J24">
        <v>0.9</v>
      </c>
      <c r="K24" s="4">
        <v>10.6385040283203</v>
      </c>
      <c r="L24" s="9">
        <v>1.46340179443359</v>
      </c>
      <c r="M24">
        <v>1.31208801269531</v>
      </c>
      <c r="N24">
        <v>8.68145370483398</v>
      </c>
      <c r="O24">
        <v>5</v>
      </c>
      <c r="P24">
        <v>5</v>
      </c>
      <c r="Q24">
        <v>13</v>
      </c>
      <c r="R24" s="15">
        <v>0.3846</v>
      </c>
      <c r="S24" s="15">
        <f t="shared" si="2"/>
        <v>0.5</v>
      </c>
      <c r="T24">
        <v>3.67697906494141</v>
      </c>
      <c r="U24">
        <v>3.40024971961975</v>
      </c>
      <c r="V24">
        <v>3.30141448974609</v>
      </c>
      <c r="W24" s="11">
        <v>0.0988352298736572</v>
      </c>
      <c r="X24">
        <v>0.375564575195312</v>
      </c>
      <c r="Y24">
        <v>0.375564575195312</v>
      </c>
      <c r="Z24">
        <v>0.5</v>
      </c>
      <c r="AA24">
        <v>0.8</v>
      </c>
      <c r="AB24">
        <v>0.615384615384615</v>
      </c>
      <c r="AC24">
        <v>0.695652173913043</v>
      </c>
      <c r="AD24">
        <v>0.2</v>
      </c>
      <c r="AE24">
        <v>0.3</v>
      </c>
    </row>
    <row r="25" spans="1:31">
      <c r="A25" s="5">
        <v>63</v>
      </c>
      <c r="B25">
        <v>17</v>
      </c>
      <c r="C25">
        <v>3</v>
      </c>
      <c r="D25">
        <v>10</v>
      </c>
      <c r="E25">
        <v>10</v>
      </c>
      <c r="F25">
        <v>10</v>
      </c>
      <c r="G25">
        <v>0</v>
      </c>
      <c r="H25">
        <v>7</v>
      </c>
      <c r="I25">
        <v>3</v>
      </c>
      <c r="J25">
        <v>0.85</v>
      </c>
      <c r="K25" s="4">
        <v>7.43708038330078</v>
      </c>
      <c r="L25" s="9">
        <v>1.48202133178711</v>
      </c>
      <c r="M25">
        <v>0.755367279052734</v>
      </c>
      <c r="N25">
        <v>6.08505249023437</v>
      </c>
      <c r="O25">
        <v>6</v>
      </c>
      <c r="P25">
        <v>6</v>
      </c>
      <c r="Q25">
        <v>16</v>
      </c>
      <c r="R25" s="15">
        <v>0.375</v>
      </c>
      <c r="S25" s="15">
        <f t="shared" si="2"/>
        <v>0.6</v>
      </c>
      <c r="T25">
        <v>3.68939018249512</v>
      </c>
      <c r="U25">
        <v>3.33024024963379</v>
      </c>
      <c r="V25">
        <v>3.20700597763061</v>
      </c>
      <c r="W25" s="11">
        <v>0.123234272003174</v>
      </c>
      <c r="X25">
        <v>0.482384204864502</v>
      </c>
      <c r="Y25">
        <v>0.482384204864502</v>
      </c>
      <c r="Z25">
        <v>0.6</v>
      </c>
      <c r="AA25">
        <v>1</v>
      </c>
      <c r="AB25">
        <v>0.625</v>
      </c>
      <c r="AC25">
        <v>0.769230769230769</v>
      </c>
      <c r="AD25">
        <v>0</v>
      </c>
      <c r="AE25">
        <v>0.4</v>
      </c>
    </row>
    <row r="26" spans="1:31">
      <c r="A26" s="5">
        <v>70</v>
      </c>
      <c r="B26">
        <v>17</v>
      </c>
      <c r="C26">
        <v>3</v>
      </c>
      <c r="D26">
        <v>10</v>
      </c>
      <c r="E26">
        <v>10</v>
      </c>
      <c r="F26">
        <v>10</v>
      </c>
      <c r="G26">
        <v>0</v>
      </c>
      <c r="H26">
        <v>7</v>
      </c>
      <c r="I26">
        <v>3</v>
      </c>
      <c r="J26">
        <v>0.85</v>
      </c>
      <c r="K26" s="4">
        <v>6.20821762084961</v>
      </c>
      <c r="L26" s="9">
        <v>1.50602722167969</v>
      </c>
      <c r="M26">
        <v>1.01017951965332</v>
      </c>
      <c r="N26">
        <v>5.0645694732666</v>
      </c>
      <c r="O26">
        <v>4</v>
      </c>
      <c r="P26">
        <v>4</v>
      </c>
      <c r="Q26">
        <v>12</v>
      </c>
      <c r="R26" s="15">
        <v>0.3333</v>
      </c>
      <c r="S26" s="15">
        <f t="shared" si="2"/>
        <v>0.4</v>
      </c>
      <c r="T26">
        <v>3.08554649353027</v>
      </c>
      <c r="U26">
        <v>2.82622003555298</v>
      </c>
      <c r="V26">
        <v>2.7313539981842</v>
      </c>
      <c r="W26" s="11">
        <v>0.0948660373687744</v>
      </c>
      <c r="X26">
        <v>0.354192495346069</v>
      </c>
      <c r="Y26">
        <v>0.354192495346069</v>
      </c>
      <c r="Z26">
        <v>0.4</v>
      </c>
      <c r="AA26">
        <v>0.8</v>
      </c>
      <c r="AB26">
        <v>0.666666666666667</v>
      </c>
      <c r="AC26">
        <v>0.727272727272727</v>
      </c>
      <c r="AD26">
        <v>0.2</v>
      </c>
      <c r="AE26">
        <v>0.4</v>
      </c>
    </row>
    <row r="27" s="3" customFormat="1" spans="1:31">
      <c r="A27" s="7">
        <v>1</v>
      </c>
      <c r="B27" s="3">
        <v>20</v>
      </c>
      <c r="C27" s="3">
        <v>0</v>
      </c>
      <c r="D27" s="3">
        <v>10</v>
      </c>
      <c r="E27" s="3">
        <v>10</v>
      </c>
      <c r="F27" s="3">
        <v>10</v>
      </c>
      <c r="G27" s="3">
        <v>0</v>
      </c>
      <c r="H27" s="3">
        <v>10</v>
      </c>
      <c r="I27" s="3">
        <v>0</v>
      </c>
      <c r="J27" s="3">
        <v>1</v>
      </c>
      <c r="K27" s="11">
        <v>9999</v>
      </c>
      <c r="L27" s="11">
        <v>1.51507186889648</v>
      </c>
      <c r="M27" s="3">
        <v>9999</v>
      </c>
      <c r="N27" s="3">
        <v>9999</v>
      </c>
      <c r="O27" s="3">
        <v>10</v>
      </c>
      <c r="P27" s="3">
        <v>10</v>
      </c>
      <c r="Q27" s="3">
        <v>20</v>
      </c>
      <c r="R27" s="17">
        <v>0.5</v>
      </c>
      <c r="S27" s="17">
        <f t="shared" si="2"/>
        <v>1</v>
      </c>
      <c r="T27" s="3">
        <v>4.64654541015625</v>
      </c>
      <c r="U27" s="3">
        <v>4.34903001785278</v>
      </c>
      <c r="V27" s="3">
        <v>4.14905261993408</v>
      </c>
      <c r="W27" s="11">
        <v>0.199977397918701</v>
      </c>
      <c r="X27" s="3">
        <v>0.497492790222168</v>
      </c>
      <c r="Y27" s="3">
        <v>0.497492790222168</v>
      </c>
      <c r="Z27" s="3">
        <v>1</v>
      </c>
      <c r="AA27" s="3">
        <v>1</v>
      </c>
      <c r="AB27" s="3">
        <v>0.5</v>
      </c>
      <c r="AC27" s="3">
        <v>0.666666666666667</v>
      </c>
      <c r="AD27" s="3">
        <v>0</v>
      </c>
      <c r="AE27" s="3">
        <v>0</v>
      </c>
    </row>
    <row r="28" spans="1:31">
      <c r="A28" s="5">
        <v>14</v>
      </c>
      <c r="B28">
        <v>19</v>
      </c>
      <c r="C28">
        <v>1</v>
      </c>
      <c r="D28">
        <v>10</v>
      </c>
      <c r="E28">
        <v>10</v>
      </c>
      <c r="F28">
        <v>10</v>
      </c>
      <c r="G28">
        <v>0</v>
      </c>
      <c r="H28">
        <v>9</v>
      </c>
      <c r="I28">
        <v>1</v>
      </c>
      <c r="J28">
        <v>0.95</v>
      </c>
      <c r="K28" s="4">
        <v>10.0921478271484</v>
      </c>
      <c r="L28" s="9">
        <v>1.65734672546387</v>
      </c>
      <c r="M28">
        <v>1.5528678894043</v>
      </c>
      <c r="N28">
        <v>8.32724761962891</v>
      </c>
      <c r="O28">
        <v>7</v>
      </c>
      <c r="P28">
        <v>7</v>
      </c>
      <c r="Q28">
        <v>17</v>
      </c>
      <c r="R28" s="15">
        <v>0.4118</v>
      </c>
      <c r="S28" s="15">
        <f t="shared" si="2"/>
        <v>0.7</v>
      </c>
      <c r="T28">
        <v>3.50043296813965</v>
      </c>
      <c r="U28">
        <v>3.26690196990967</v>
      </c>
      <c r="V28">
        <v>3.13181495666504</v>
      </c>
      <c r="W28" s="11">
        <v>0.135087013244629</v>
      </c>
      <c r="X28">
        <v>0.368618011474609</v>
      </c>
      <c r="Y28">
        <v>0.368618011474609</v>
      </c>
      <c r="Z28">
        <v>0.7</v>
      </c>
      <c r="AA28">
        <v>1</v>
      </c>
      <c r="AB28">
        <v>0.588235294117647</v>
      </c>
      <c r="AC28">
        <v>0.740740740740741</v>
      </c>
      <c r="AD28">
        <v>0</v>
      </c>
      <c r="AE28">
        <v>0.3</v>
      </c>
    </row>
    <row r="29" spans="1:31">
      <c r="A29" s="5">
        <v>96</v>
      </c>
      <c r="B29">
        <v>17</v>
      </c>
      <c r="C29">
        <v>3</v>
      </c>
      <c r="D29">
        <v>10</v>
      </c>
      <c r="E29">
        <v>10</v>
      </c>
      <c r="F29">
        <v>10</v>
      </c>
      <c r="G29">
        <v>0</v>
      </c>
      <c r="H29">
        <v>7</v>
      </c>
      <c r="I29">
        <v>3</v>
      </c>
      <c r="J29">
        <v>0.85</v>
      </c>
      <c r="K29" s="4">
        <v>5.74261093139648</v>
      </c>
      <c r="L29" s="9">
        <v>1.61087608337402</v>
      </c>
      <c r="M29">
        <v>1.20277786254883</v>
      </c>
      <c r="N29">
        <v>4.54215049743652</v>
      </c>
      <c r="O29">
        <v>6</v>
      </c>
      <c r="P29">
        <v>6</v>
      </c>
      <c r="Q29">
        <v>16</v>
      </c>
      <c r="R29" s="15">
        <v>0.375</v>
      </c>
      <c r="S29" s="15">
        <f t="shared" si="2"/>
        <v>0.6</v>
      </c>
      <c r="T29">
        <v>3.05898284912109</v>
      </c>
      <c r="U29">
        <v>2.798011302948</v>
      </c>
      <c r="V29">
        <v>2.70229864120483</v>
      </c>
      <c r="W29" s="11">
        <v>0.0957126617431641</v>
      </c>
      <c r="X29">
        <v>0.35668420791626</v>
      </c>
      <c r="Y29">
        <v>0.35668420791626</v>
      </c>
      <c r="Z29">
        <v>0.6</v>
      </c>
      <c r="AA29">
        <v>1</v>
      </c>
      <c r="AB29">
        <v>0.625</v>
      </c>
      <c r="AC29">
        <v>0.769230769230769</v>
      </c>
      <c r="AD29">
        <v>0</v>
      </c>
      <c r="AE29">
        <v>0.4</v>
      </c>
    </row>
    <row r="30" s="20" customFormat="1" spans="1:31">
      <c r="A30" s="21">
        <v>141</v>
      </c>
      <c r="B30" s="20">
        <v>18</v>
      </c>
      <c r="C30" s="20">
        <v>2</v>
      </c>
      <c r="D30" s="20">
        <v>10</v>
      </c>
      <c r="E30" s="20">
        <v>10</v>
      </c>
      <c r="F30" s="20">
        <v>10</v>
      </c>
      <c r="G30" s="20">
        <v>0</v>
      </c>
      <c r="H30" s="20">
        <v>8</v>
      </c>
      <c r="I30" s="20">
        <v>2</v>
      </c>
      <c r="J30" s="20">
        <v>0.9</v>
      </c>
      <c r="K30" s="22">
        <v>7.49026870727539</v>
      </c>
      <c r="L30" s="22">
        <v>1.63237380981445</v>
      </c>
      <c r="M30" s="20">
        <v>1.35805892944336</v>
      </c>
      <c r="N30" s="20">
        <v>5.95078086853027</v>
      </c>
      <c r="O30" s="20">
        <v>7</v>
      </c>
      <c r="P30" s="20">
        <v>7</v>
      </c>
      <c r="Q30" s="20">
        <v>17</v>
      </c>
      <c r="R30" s="23">
        <v>0.4118</v>
      </c>
      <c r="S30" s="23">
        <f t="shared" si="2"/>
        <v>0.7</v>
      </c>
      <c r="T30" s="20">
        <v>3.87831687927246</v>
      </c>
      <c r="U30" s="20">
        <v>3.56178855895996</v>
      </c>
      <c r="V30" s="20">
        <v>3.43032383918762</v>
      </c>
      <c r="W30" s="22">
        <v>0.131464719772339</v>
      </c>
      <c r="X30" s="20">
        <v>0.447993040084839</v>
      </c>
      <c r="Y30" s="20">
        <v>0.447993040084839</v>
      </c>
      <c r="Z30" s="20">
        <v>0.7</v>
      </c>
      <c r="AA30" s="20">
        <v>1</v>
      </c>
      <c r="AB30" s="20">
        <v>0.588235294117647</v>
      </c>
      <c r="AC30" s="20">
        <v>0.740740740740741</v>
      </c>
      <c r="AD30" s="20">
        <v>0</v>
      </c>
      <c r="AE30" s="20">
        <v>0.3</v>
      </c>
    </row>
    <row r="31" spans="1:31">
      <c r="A31" s="5">
        <v>105</v>
      </c>
      <c r="B31">
        <v>19</v>
      </c>
      <c r="C31">
        <v>1</v>
      </c>
      <c r="D31">
        <v>10</v>
      </c>
      <c r="E31">
        <v>10</v>
      </c>
      <c r="F31">
        <v>10</v>
      </c>
      <c r="G31">
        <v>0</v>
      </c>
      <c r="H31">
        <v>9</v>
      </c>
      <c r="I31">
        <v>1</v>
      </c>
      <c r="J31">
        <v>0.95</v>
      </c>
      <c r="K31" s="4">
        <v>10.3260917663574</v>
      </c>
      <c r="L31" s="9">
        <v>1.71701431274414</v>
      </c>
      <c r="M31">
        <v>1.61215782165527</v>
      </c>
      <c r="N31">
        <v>8.51708984375</v>
      </c>
      <c r="O31">
        <v>7</v>
      </c>
      <c r="P31">
        <v>7</v>
      </c>
      <c r="Q31">
        <v>17</v>
      </c>
      <c r="R31" s="15">
        <v>0.4118</v>
      </c>
      <c r="S31" s="15">
        <f t="shared" si="2"/>
        <v>0.7</v>
      </c>
      <c r="T31">
        <v>3.6671028137207</v>
      </c>
      <c r="U31">
        <v>3.42255115509033</v>
      </c>
      <c r="V31">
        <v>3.24774885177612</v>
      </c>
      <c r="W31" s="11">
        <v>0.174802303314209</v>
      </c>
      <c r="X31">
        <v>0.41935396194458</v>
      </c>
      <c r="Y31">
        <v>0.41935396194458</v>
      </c>
      <c r="Z31">
        <v>0.7</v>
      </c>
      <c r="AA31">
        <v>1</v>
      </c>
      <c r="AB31">
        <v>0.588235294117647</v>
      </c>
      <c r="AC31">
        <v>0.740740740740741</v>
      </c>
      <c r="AD31">
        <v>0</v>
      </c>
      <c r="AE31">
        <v>0.3</v>
      </c>
    </row>
    <row r="32" s="20" customFormat="1" spans="1:31">
      <c r="A32" s="21">
        <v>174</v>
      </c>
      <c r="B32" s="20">
        <v>17</v>
      </c>
      <c r="C32" s="20">
        <v>3</v>
      </c>
      <c r="D32" s="20">
        <v>10</v>
      </c>
      <c r="E32" s="20">
        <v>10</v>
      </c>
      <c r="F32" s="20">
        <v>10</v>
      </c>
      <c r="G32" s="20">
        <v>0</v>
      </c>
      <c r="H32" s="20">
        <v>7</v>
      </c>
      <c r="I32" s="20">
        <v>3</v>
      </c>
      <c r="J32" s="20">
        <v>0.85</v>
      </c>
      <c r="K32" s="22">
        <v>6.9014720916748</v>
      </c>
      <c r="L32" s="22">
        <v>1.69812965393066</v>
      </c>
      <c r="M32" s="20">
        <v>1.01156425476074</v>
      </c>
      <c r="N32" s="20">
        <v>5.1447925567627</v>
      </c>
      <c r="O32" s="20">
        <v>4</v>
      </c>
      <c r="P32" s="20">
        <v>4</v>
      </c>
      <c r="Q32" s="20">
        <v>13</v>
      </c>
      <c r="R32" s="23">
        <v>0.3077</v>
      </c>
      <c r="S32" s="23">
        <f t="shared" si="2"/>
        <v>0.4</v>
      </c>
      <c r="T32" s="20">
        <v>3.24583053588867</v>
      </c>
      <c r="U32" s="20">
        <v>2.97004389762878</v>
      </c>
      <c r="V32" s="20">
        <v>2.82203412055969</v>
      </c>
      <c r="W32" s="22">
        <v>0.148009777069092</v>
      </c>
      <c r="X32" s="20">
        <v>0.423796415328979</v>
      </c>
      <c r="Y32" s="20">
        <v>0.423796415328979</v>
      </c>
      <c r="Z32" s="20">
        <v>0.4</v>
      </c>
      <c r="AA32" s="20">
        <v>0.9</v>
      </c>
      <c r="AB32" s="20">
        <v>0.692307692307692</v>
      </c>
      <c r="AC32" s="20">
        <v>0.782608695652174</v>
      </c>
      <c r="AD32" s="20">
        <v>0.1</v>
      </c>
      <c r="AE32" s="20">
        <v>0.5</v>
      </c>
    </row>
    <row r="33" spans="1:31">
      <c r="A33" s="5">
        <v>249</v>
      </c>
      <c r="B33">
        <v>19</v>
      </c>
      <c r="C33">
        <v>1</v>
      </c>
      <c r="D33">
        <v>10</v>
      </c>
      <c r="E33">
        <v>10</v>
      </c>
      <c r="F33">
        <v>10</v>
      </c>
      <c r="G33">
        <v>0</v>
      </c>
      <c r="H33">
        <v>9</v>
      </c>
      <c r="I33">
        <v>1</v>
      </c>
      <c r="J33">
        <v>0.95</v>
      </c>
      <c r="K33" s="4">
        <v>10.3194007873535</v>
      </c>
      <c r="L33" s="9">
        <v>1.84348106384277</v>
      </c>
      <c r="M33">
        <v>1.62752151489258</v>
      </c>
      <c r="N33">
        <v>7.25810050964355</v>
      </c>
      <c r="O33">
        <v>5</v>
      </c>
      <c r="P33">
        <v>5</v>
      </c>
      <c r="Q33">
        <v>15</v>
      </c>
      <c r="R33" s="15">
        <v>0.3333</v>
      </c>
      <c r="S33" s="15">
        <f t="shared" si="2"/>
        <v>0.5</v>
      </c>
      <c r="T33">
        <v>3.79002380371094</v>
      </c>
      <c r="U33">
        <v>3.57392716407776</v>
      </c>
      <c r="V33">
        <v>3.35187149047852</v>
      </c>
      <c r="W33" s="11">
        <v>0.222055673599243</v>
      </c>
      <c r="X33">
        <v>0.438152313232422</v>
      </c>
      <c r="Y33">
        <v>0.438152313232422</v>
      </c>
      <c r="Z33">
        <v>0.5</v>
      </c>
      <c r="AA33">
        <v>1</v>
      </c>
      <c r="AB33">
        <v>0.666666666666667</v>
      </c>
      <c r="AC33">
        <v>0.8</v>
      </c>
      <c r="AD33">
        <v>0</v>
      </c>
      <c r="AE33">
        <v>0.5</v>
      </c>
    </row>
    <row r="34" s="4" customFormat="1" spans="11:31">
      <c r="K34" s="12" t="s">
        <v>29</v>
      </c>
      <c r="L34" s="9">
        <f>AVERAGE(L2:L33)</f>
        <v>1.35650771856308</v>
      </c>
      <c r="W34" s="11">
        <f t="shared" ref="W34:AE34" si="3">AVERAGE(W2:W33)</f>
        <v>0.107844561338425</v>
      </c>
      <c r="Z34" s="4">
        <f t="shared" si="3"/>
        <v>0.646875</v>
      </c>
      <c r="AA34" s="4">
        <f t="shared" si="3"/>
        <v>0.91875</v>
      </c>
      <c r="AB34" s="4">
        <f t="shared" si="3"/>
        <v>0.592141439544932</v>
      </c>
      <c r="AC34" s="4">
        <f t="shared" si="3"/>
        <v>0.717104766208027</v>
      </c>
      <c r="AD34" s="4">
        <f t="shared" si="3"/>
        <v>0.08125</v>
      </c>
      <c r="AE34" s="4">
        <f t="shared" si="3"/>
        <v>0.271875</v>
      </c>
    </row>
    <row r="35" s="4" customFormat="1" spans="11:31">
      <c r="K35" s="13" t="s">
        <v>30</v>
      </c>
      <c r="L35" s="9">
        <f>MAX(L2:L33)</f>
        <v>1.84348106384277</v>
      </c>
      <c r="W35" s="11">
        <f t="shared" ref="W35:AE35" si="4">MAX(W2:W33)</f>
        <v>0.222055673599243</v>
      </c>
      <c r="Z35" s="4">
        <f t="shared" si="4"/>
        <v>1</v>
      </c>
      <c r="AA35" s="4">
        <f t="shared" si="4"/>
        <v>1</v>
      </c>
      <c r="AB35" s="4">
        <f t="shared" si="4"/>
        <v>0.692307692307692</v>
      </c>
      <c r="AC35" s="4">
        <f t="shared" si="4"/>
        <v>0.8</v>
      </c>
      <c r="AD35" s="4">
        <f t="shared" si="4"/>
        <v>0.3</v>
      </c>
      <c r="AE35" s="4">
        <f t="shared" si="4"/>
        <v>0.5</v>
      </c>
    </row>
    <row r="36" s="4" customFormat="1" spans="12:31">
      <c r="L36" s="9">
        <f>MIN(L2:L33)</f>
        <v>0.883398056030273</v>
      </c>
      <c r="W36" s="11">
        <f t="shared" ref="W36:AE36" si="5">MIN(W2:W33)</f>
        <v>0.0331835746765137</v>
      </c>
      <c r="Z36" s="4">
        <f t="shared" si="5"/>
        <v>0.4</v>
      </c>
      <c r="AA36" s="4">
        <f t="shared" si="5"/>
        <v>0.7</v>
      </c>
      <c r="AB36" s="4">
        <f t="shared" si="5"/>
        <v>0.444444444444444</v>
      </c>
      <c r="AC36" s="4">
        <f t="shared" si="5"/>
        <v>0.571428571428571</v>
      </c>
      <c r="AD36" s="4">
        <f t="shared" si="5"/>
        <v>0</v>
      </c>
      <c r="AE36" s="4">
        <f t="shared" si="5"/>
        <v>-0.2</v>
      </c>
    </row>
    <row r="37" spans="11:23">
      <c r="K37" s="4"/>
      <c r="L37" s="9"/>
      <c r="M37">
        <v>0.194</v>
      </c>
      <c r="O37" s="4" t="s">
        <v>70</v>
      </c>
      <c r="P37" s="4"/>
      <c r="Q37" s="4"/>
      <c r="R37" s="4"/>
      <c r="W37" s="11"/>
    </row>
    <row r="38" spans="11:23">
      <c r="K38" s="4"/>
      <c r="L38" s="9"/>
      <c r="M38">
        <v>0.129</v>
      </c>
      <c r="O38" s="4">
        <v>0.2</v>
      </c>
      <c r="P38" s="4">
        <v>-160</v>
      </c>
      <c r="Q38" s="4">
        <v>640</v>
      </c>
      <c r="R38" s="4">
        <v>32</v>
      </c>
      <c r="W38" s="11"/>
    </row>
    <row r="39" spans="11:23">
      <c r="K39" s="4"/>
      <c r="L39" s="9"/>
      <c r="O39" s="4">
        <v>0.4</v>
      </c>
      <c r="P39" s="4">
        <v>-320</v>
      </c>
      <c r="Q39" s="4">
        <v>480</v>
      </c>
      <c r="R39" s="4">
        <v>24</v>
      </c>
      <c r="W39" s="11"/>
    </row>
    <row r="40" spans="11:23">
      <c r="K40" s="4" t="s">
        <v>31</v>
      </c>
      <c r="L40" s="4" t="s">
        <v>32</v>
      </c>
      <c r="M40">
        <v>800</v>
      </c>
      <c r="O40" s="4">
        <v>0.45</v>
      </c>
      <c r="P40" s="4">
        <v>-360</v>
      </c>
      <c r="Q40" s="4">
        <v>440</v>
      </c>
      <c r="R40" s="4">
        <v>22</v>
      </c>
      <c r="W40" s="11"/>
    </row>
    <row r="41" spans="11:23">
      <c r="K41" s="4"/>
      <c r="L41" s="4"/>
      <c r="O41" s="4">
        <v>0.49</v>
      </c>
      <c r="P41" s="4">
        <v>-392</v>
      </c>
      <c r="Q41" s="4">
        <v>408</v>
      </c>
      <c r="R41" s="4">
        <v>20.4</v>
      </c>
      <c r="W41" s="11"/>
    </row>
    <row r="42" s="1" customFormat="1" spans="11:23">
      <c r="K42" s="14" t="s">
        <v>49</v>
      </c>
      <c r="L42" s="14">
        <f>COUNTIF(L2:L33,"&lt;0.507")-COUNTIF(L2:L33,"&lt;0.378")</f>
        <v>0</v>
      </c>
      <c r="P42" s="14">
        <v>-380</v>
      </c>
      <c r="Q42" s="14">
        <v>420</v>
      </c>
      <c r="R42" s="14">
        <v>21</v>
      </c>
      <c r="W42" s="14"/>
    </row>
    <row r="43" s="1" customFormat="1" spans="11:23">
      <c r="K43" s="14" t="s">
        <v>50</v>
      </c>
      <c r="L43" s="14">
        <f>COUNTIF(L2:L33,"&lt;0.636")-COUNTIF(L2:L33,"&lt;0.507")</f>
        <v>0</v>
      </c>
      <c r="W43" s="14"/>
    </row>
    <row r="44" s="1" customFormat="1" spans="11:23">
      <c r="K44" s="14" t="s">
        <v>51</v>
      </c>
      <c r="L44" s="14">
        <f>COUNTIF(L2:L33,"&lt;0.765")-COUNTIF(L2:L33,"&lt;0.636")</f>
        <v>0</v>
      </c>
      <c r="W44" s="14"/>
    </row>
    <row r="45" s="28" customFormat="1" spans="11:23">
      <c r="K45" s="25" t="s">
        <v>52</v>
      </c>
      <c r="L45" s="25">
        <f>COUNTIF(L2:L33,"&lt;0.894")-COUNTIF(L2:L33,"&lt;0.765")</f>
        <v>1</v>
      </c>
      <c r="M45" s="25">
        <v>2</v>
      </c>
      <c r="N45" s="11">
        <v>1</v>
      </c>
      <c r="W45" s="25"/>
    </row>
    <row r="46" s="1" customFormat="1" spans="11:23">
      <c r="K46" s="14" t="s">
        <v>53</v>
      </c>
      <c r="L46" s="14">
        <f>COUNTIF(L2:L33,"&lt;1.023")-COUNTIF(L2:L33,"&lt;0.894")</f>
        <v>2</v>
      </c>
      <c r="M46" s="14">
        <v>3</v>
      </c>
      <c r="N46" s="14">
        <v>2</v>
      </c>
      <c r="W46" s="14"/>
    </row>
    <row r="47" s="1" customFormat="1" spans="11:23">
      <c r="K47" s="14" t="s">
        <v>54</v>
      </c>
      <c r="L47" s="14">
        <f>COUNTIF(L2:L33,"&lt;1.152")-COUNTIF(L2:L33,"&lt;1.023")</f>
        <v>3</v>
      </c>
      <c r="M47" s="14">
        <v>4</v>
      </c>
      <c r="N47" s="14">
        <v>3</v>
      </c>
      <c r="W47" s="14"/>
    </row>
    <row r="48" spans="11:23">
      <c r="K48" s="4" t="s">
        <v>55</v>
      </c>
      <c r="L48" s="4">
        <f>COUNTIF(L2:L33,"&lt;1.281")-COUNTIF(L2:L33,"&lt;1.152")</f>
        <v>6</v>
      </c>
      <c r="M48" s="4">
        <v>7</v>
      </c>
      <c r="N48" s="14">
        <v>6</v>
      </c>
      <c r="W48" s="11"/>
    </row>
    <row r="49" s="24" customFormat="1" spans="11:23">
      <c r="K49" s="26" t="s">
        <v>56</v>
      </c>
      <c r="L49" s="26">
        <f>COUNTIF(L2:L33,"&lt;1.41")-COUNTIF(L2:L33,"&lt;1.281")</f>
        <v>8</v>
      </c>
      <c r="M49" s="26">
        <v>8</v>
      </c>
      <c r="N49" s="27">
        <v>8</v>
      </c>
      <c r="W49" s="26"/>
    </row>
    <row r="50" s="1" customFormat="1" spans="11:23">
      <c r="K50" s="14" t="s">
        <v>57</v>
      </c>
      <c r="L50" s="14">
        <f>COUNTIF(L2:L33,"&lt;1.539")-COUNTIF(L2:L33,"&lt;1.41")</f>
        <v>6</v>
      </c>
      <c r="M50" s="14">
        <v>7</v>
      </c>
      <c r="N50" s="14">
        <v>6</v>
      </c>
      <c r="W50" s="14"/>
    </row>
    <row r="51" s="1" customFormat="1" spans="11:23">
      <c r="K51" s="14" t="s">
        <v>58</v>
      </c>
      <c r="L51" s="14">
        <f>COUNTIF(L2:L33,"&lt;1.668")-COUNTIF(L2:L33,"&lt;1.539")</f>
        <v>3</v>
      </c>
      <c r="M51" s="14">
        <v>4</v>
      </c>
      <c r="N51" s="14">
        <v>3</v>
      </c>
      <c r="W51" s="14"/>
    </row>
    <row r="52" s="1" customFormat="1" spans="11:23">
      <c r="K52" s="14" t="s">
        <v>59</v>
      </c>
      <c r="L52" s="14">
        <f>COUNTIF(L2:L33,"&lt;1.797")-COUNTIF(L2:L33,"&lt;1.668")</f>
        <v>2</v>
      </c>
      <c r="M52" s="14">
        <v>3</v>
      </c>
      <c r="N52" s="14">
        <v>2</v>
      </c>
      <c r="W52" s="14"/>
    </row>
    <row r="53" s="28" customFormat="1" spans="11:23">
      <c r="K53" s="25" t="s">
        <v>60</v>
      </c>
      <c r="L53" s="25">
        <f>COUNTIF(L2:L33,"&lt;1.926")-COUNTIF(L2:L33,"&lt;1.797")</f>
        <v>1</v>
      </c>
      <c r="M53" s="25">
        <v>2</v>
      </c>
      <c r="N53" s="11">
        <v>1</v>
      </c>
      <c r="W53" s="25"/>
    </row>
    <row r="54" s="1" customFormat="1" spans="11:23">
      <c r="K54" s="14" t="s">
        <v>61</v>
      </c>
      <c r="L54" s="14">
        <f>COUNTIF(L2:L33,"&lt;2.055")-COUNTIF(L2:L33,"&lt;1.926")</f>
        <v>0</v>
      </c>
      <c r="M54" s="14"/>
      <c r="W54" s="14"/>
    </row>
    <row r="55" s="1" customFormat="1" spans="11:23">
      <c r="K55" s="14" t="s">
        <v>62</v>
      </c>
      <c r="L55" s="14">
        <f>COUNTIF(L2:L33,"&lt;2.184")-COUNTIF(L2:L33,"&lt;2.055")</f>
        <v>0</v>
      </c>
      <c r="M55" s="14"/>
      <c r="W55" s="14"/>
    </row>
    <row r="56" s="1" customFormat="1" spans="11:23">
      <c r="K56" s="14" t="s">
        <v>63</v>
      </c>
      <c r="L56" s="14">
        <f>COUNTIF(L2:L33,"&lt;2.313")-COUNTIF(L2:L33,"&lt;2.184")</f>
        <v>0</v>
      </c>
      <c r="M56" s="14"/>
      <c r="W56" s="14"/>
    </row>
    <row r="57" s="1" customFormat="1" spans="11:23">
      <c r="K57" s="14" t="s">
        <v>64</v>
      </c>
      <c r="L57" s="14">
        <f>COUNTIF(L2:L33,"&lt;2.442")-COUNTIF(L2:L33,"&lt;2.313")</f>
        <v>0</v>
      </c>
      <c r="M57" s="14"/>
      <c r="W57" s="14"/>
    </row>
    <row r="58" s="1" customFormat="1" spans="11:13">
      <c r="K58" s="14" t="s">
        <v>65</v>
      </c>
      <c r="L58" s="14">
        <f>COUNTIF(L2:L33,"&lt;2.571")-COUNTIF(L2:L33,"&lt;2.442")</f>
        <v>0</v>
      </c>
      <c r="M58" s="14"/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customFormat="1" spans="11:15">
      <c r="K60" s="4" t="s">
        <v>67</v>
      </c>
      <c r="L60" s="9">
        <f>COUNTIF(L2:L33,"&lt;2.829")-COUNTIF(L2:L33,"&lt;2.7")</f>
        <v>0</v>
      </c>
      <c r="N60">
        <v>0.378</v>
      </c>
      <c r="O60">
        <v>3.094</v>
      </c>
    </row>
    <row r="61" customFormat="1" spans="11:15">
      <c r="K61" s="4" t="s">
        <v>68</v>
      </c>
      <c r="L61" s="9">
        <f>COUNTIF(L2:L33,"&lt;2.958")-COUNTIF(L2:L33,"&lt;2.829")</f>
        <v>0</v>
      </c>
      <c r="N61">
        <v>21</v>
      </c>
      <c r="O61">
        <v>0.129</v>
      </c>
    </row>
    <row r="62" customFormat="1" spans="11:12">
      <c r="K62" s="4" t="s">
        <v>69</v>
      </c>
      <c r="L62" s="9">
        <f>COUNTIF(L2:L33,"&lt;3.087")-COUNTIF(L2:L33,"&lt;2.958")</f>
        <v>0</v>
      </c>
    </row>
    <row r="63" spans="14:15">
      <c r="N63">
        <v>0.954</v>
      </c>
      <c r="O63">
        <v>0.133</v>
      </c>
    </row>
    <row r="64" spans="14:15">
      <c r="N64">
        <v>1.355</v>
      </c>
      <c r="O64">
        <v>0.108</v>
      </c>
    </row>
    <row r="65" spans="14:15">
      <c r="N65">
        <v>1.72</v>
      </c>
      <c r="O65">
        <v>0.083</v>
      </c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7"/>
  <sheetViews>
    <sheetView topLeftCell="G34" workbookViewId="0">
      <selection activeCell="O38" sqref="O38:O44"/>
    </sheetView>
  </sheetViews>
  <sheetFormatPr defaultColWidth="8.88888888888889" defaultRowHeight="14.4"/>
  <cols>
    <col min="11" max="12" width="19.5555555555556" customWidth="1"/>
    <col min="13" max="14" width="12.8888888888889"/>
    <col min="20" max="22" width="12.8888888888889"/>
    <col min="23" max="23" width="21.2222222222222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74</v>
      </c>
      <c r="B2" s="20">
        <v>19</v>
      </c>
      <c r="C2" s="20">
        <v>1</v>
      </c>
      <c r="D2" s="20">
        <v>10</v>
      </c>
      <c r="E2" s="20">
        <v>10</v>
      </c>
      <c r="F2" s="20">
        <v>9</v>
      </c>
      <c r="G2" s="20">
        <v>1</v>
      </c>
      <c r="H2" s="20">
        <v>10</v>
      </c>
      <c r="I2" s="20">
        <v>0</v>
      </c>
      <c r="J2" s="20">
        <v>0.95</v>
      </c>
      <c r="K2" s="22">
        <v>9999</v>
      </c>
      <c r="L2" s="22">
        <v>0.927766799926758</v>
      </c>
      <c r="M2" s="20">
        <v>9999</v>
      </c>
      <c r="N2" s="20">
        <v>9999</v>
      </c>
      <c r="O2" s="20">
        <v>10</v>
      </c>
      <c r="P2" s="20">
        <v>10</v>
      </c>
      <c r="Q2" s="20">
        <v>18</v>
      </c>
      <c r="R2" s="23">
        <v>0.5556</v>
      </c>
      <c r="S2" s="23">
        <f t="shared" ref="S2:S16" si="0">O2/E2</f>
        <v>1</v>
      </c>
      <c r="T2" s="20">
        <v>4.40181159973145</v>
      </c>
      <c r="U2" s="20">
        <v>3.95356178283691</v>
      </c>
      <c r="V2" s="20">
        <v>4.1050820350647</v>
      </c>
      <c r="W2" s="22">
        <v>0.151520252227783</v>
      </c>
      <c r="X2" s="20">
        <v>0.296729564666748</v>
      </c>
      <c r="Y2" s="20">
        <v>0.296729564666748</v>
      </c>
      <c r="Z2" s="20">
        <v>1</v>
      </c>
      <c r="AA2" s="20">
        <v>0.8</v>
      </c>
      <c r="AB2" s="20">
        <v>0.444444444444444</v>
      </c>
      <c r="AC2" s="20">
        <v>0.571428571428571</v>
      </c>
      <c r="AD2" s="20">
        <v>0.2</v>
      </c>
      <c r="AE2" s="20">
        <v>-0.2</v>
      </c>
    </row>
    <row r="3" spans="1:31">
      <c r="A3" s="5">
        <v>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9.66341018676758</v>
      </c>
      <c r="L3" s="9">
        <v>1.1268482208252</v>
      </c>
      <c r="M3">
        <v>1.03069305419922</v>
      </c>
      <c r="N3">
        <v>8.52350997924805</v>
      </c>
      <c r="O3">
        <v>7</v>
      </c>
      <c r="P3">
        <v>7</v>
      </c>
      <c r="Q3">
        <v>16</v>
      </c>
      <c r="R3" s="15">
        <v>0.4375</v>
      </c>
      <c r="S3" s="15">
        <f t="shared" si="0"/>
        <v>0.7</v>
      </c>
      <c r="T3">
        <v>3.89550971984863</v>
      </c>
      <c r="U3">
        <v>3.59789943695068</v>
      </c>
      <c r="V3">
        <v>3.4994330406189</v>
      </c>
      <c r="W3" s="11">
        <v>0.0984663963317871</v>
      </c>
      <c r="X3">
        <v>0.396076679229736</v>
      </c>
      <c r="Y3">
        <v>0.396076679229736</v>
      </c>
      <c r="Z3">
        <v>0.7</v>
      </c>
      <c r="AA3">
        <v>0.9</v>
      </c>
      <c r="AB3">
        <v>0.5625</v>
      </c>
      <c r="AC3">
        <v>0.692307692307692</v>
      </c>
      <c r="AD3">
        <v>0.1</v>
      </c>
      <c r="AE3">
        <v>0.2</v>
      </c>
    </row>
    <row r="4" spans="1:31">
      <c r="A4" s="5">
        <v>98</v>
      </c>
      <c r="B4">
        <v>16</v>
      </c>
      <c r="C4">
        <v>4</v>
      </c>
      <c r="D4">
        <v>10</v>
      </c>
      <c r="E4">
        <v>10</v>
      </c>
      <c r="F4">
        <v>10</v>
      </c>
      <c r="G4">
        <v>0</v>
      </c>
      <c r="H4">
        <v>6</v>
      </c>
      <c r="I4">
        <v>4</v>
      </c>
      <c r="J4">
        <v>0.8</v>
      </c>
      <c r="K4" s="4">
        <v>5.76643562316895</v>
      </c>
      <c r="L4" s="9">
        <v>1.12874603271484</v>
      </c>
      <c r="M4">
        <v>0.943637847900391</v>
      </c>
      <c r="N4">
        <v>7.26670265197754</v>
      </c>
      <c r="O4">
        <v>6</v>
      </c>
      <c r="P4">
        <v>6</v>
      </c>
      <c r="Q4">
        <v>15</v>
      </c>
      <c r="R4" s="15">
        <v>0.4</v>
      </c>
      <c r="S4" s="15">
        <f t="shared" si="0"/>
        <v>0.6</v>
      </c>
      <c r="T4">
        <v>3.39654731750488</v>
      </c>
      <c r="U4">
        <v>2.91133403778076</v>
      </c>
      <c r="V4">
        <v>3.00522780418396</v>
      </c>
      <c r="W4" s="11">
        <v>0.0938937664031982</v>
      </c>
      <c r="X4">
        <v>0.391319513320923</v>
      </c>
      <c r="Y4">
        <v>0.391319513320923</v>
      </c>
      <c r="Z4">
        <v>0.6</v>
      </c>
      <c r="AA4">
        <v>0.9</v>
      </c>
      <c r="AB4">
        <v>0.6</v>
      </c>
      <c r="AC4">
        <v>0.72</v>
      </c>
      <c r="AD4">
        <v>0.1</v>
      </c>
      <c r="AE4">
        <v>0.3</v>
      </c>
    </row>
    <row r="5" s="20" customFormat="1" spans="1:31">
      <c r="A5" s="21">
        <v>193</v>
      </c>
      <c r="B5" s="20">
        <v>19</v>
      </c>
      <c r="C5" s="20">
        <v>1</v>
      </c>
      <c r="D5" s="20">
        <v>10</v>
      </c>
      <c r="E5" s="20">
        <v>10</v>
      </c>
      <c r="F5" s="20">
        <v>10</v>
      </c>
      <c r="G5" s="20">
        <v>0</v>
      </c>
      <c r="H5" s="20">
        <v>9</v>
      </c>
      <c r="I5" s="20">
        <v>1</v>
      </c>
      <c r="J5" s="20">
        <v>0.95</v>
      </c>
      <c r="K5" s="22">
        <v>9.36824035644531</v>
      </c>
      <c r="L5" s="22">
        <v>1.13480186462402</v>
      </c>
      <c r="M5" s="20">
        <v>1.03891754150391</v>
      </c>
      <c r="N5" s="20">
        <v>8.18939781188965</v>
      </c>
      <c r="O5" s="20">
        <v>7</v>
      </c>
      <c r="P5" s="20">
        <v>7</v>
      </c>
      <c r="Q5" s="20">
        <v>14</v>
      </c>
      <c r="R5" s="23">
        <v>0.5</v>
      </c>
      <c r="S5" s="23">
        <f t="shared" si="0"/>
        <v>0.7</v>
      </c>
      <c r="T5" s="20">
        <v>3.83145141601562</v>
      </c>
      <c r="U5" s="20">
        <v>3.54616403579712</v>
      </c>
      <c r="V5" s="20">
        <v>3.44925928115845</v>
      </c>
      <c r="W5" s="22">
        <v>0.0969047546386719</v>
      </c>
      <c r="X5" s="20">
        <v>0.382192134857178</v>
      </c>
      <c r="Y5" s="20">
        <v>0.382192134857178</v>
      </c>
      <c r="Z5" s="20">
        <v>0.7</v>
      </c>
      <c r="AA5" s="20">
        <v>0.7</v>
      </c>
      <c r="AB5" s="20">
        <v>0.5</v>
      </c>
      <c r="AC5" s="20">
        <v>0.583333333333333</v>
      </c>
      <c r="AD5" s="20">
        <v>0.3</v>
      </c>
      <c r="AE5" s="20">
        <v>0</v>
      </c>
    </row>
    <row r="6" spans="1:31">
      <c r="A6" s="5">
        <v>195</v>
      </c>
      <c r="B6">
        <v>18</v>
      </c>
      <c r="C6">
        <v>2</v>
      </c>
      <c r="D6">
        <v>10</v>
      </c>
      <c r="E6">
        <v>10</v>
      </c>
      <c r="F6">
        <v>10</v>
      </c>
      <c r="G6">
        <v>0</v>
      </c>
      <c r="H6">
        <v>8</v>
      </c>
      <c r="I6">
        <v>2</v>
      </c>
      <c r="J6">
        <v>0.9</v>
      </c>
      <c r="K6" s="4">
        <v>6.02360534667969</v>
      </c>
      <c r="L6" s="9">
        <v>1.21777153015137</v>
      </c>
      <c r="M6">
        <v>1.0475025177002</v>
      </c>
      <c r="N6">
        <v>5.15594482421875</v>
      </c>
      <c r="O6">
        <v>5</v>
      </c>
      <c r="P6">
        <v>5</v>
      </c>
      <c r="Q6">
        <v>14</v>
      </c>
      <c r="R6" s="15">
        <v>0.3571</v>
      </c>
      <c r="S6" s="15">
        <f t="shared" si="0"/>
        <v>0.5</v>
      </c>
      <c r="T6">
        <v>2.83910751342773</v>
      </c>
      <c r="U6">
        <v>2.61378049850464</v>
      </c>
      <c r="V6">
        <v>2.52981948852539</v>
      </c>
      <c r="W6" s="11">
        <v>0.083961009979248</v>
      </c>
      <c r="X6">
        <v>0.309288024902344</v>
      </c>
      <c r="Y6">
        <v>0.309288024902344</v>
      </c>
      <c r="Z6">
        <v>0.5</v>
      </c>
      <c r="AA6">
        <v>0.9</v>
      </c>
      <c r="AB6">
        <v>0.642857142857143</v>
      </c>
      <c r="AC6">
        <v>0.75</v>
      </c>
      <c r="AD6">
        <v>0.1</v>
      </c>
      <c r="AE6">
        <v>0.4</v>
      </c>
    </row>
    <row r="7" spans="1:31">
      <c r="A7" s="5">
        <v>216</v>
      </c>
      <c r="B7">
        <v>18</v>
      </c>
      <c r="C7">
        <v>2</v>
      </c>
      <c r="D7">
        <v>10</v>
      </c>
      <c r="E7">
        <v>10</v>
      </c>
      <c r="F7">
        <v>9</v>
      </c>
      <c r="G7">
        <v>1</v>
      </c>
      <c r="H7">
        <v>9</v>
      </c>
      <c r="I7">
        <v>1</v>
      </c>
      <c r="J7">
        <v>0.9</v>
      </c>
      <c r="K7" s="4">
        <v>10.3514099121094</v>
      </c>
      <c r="L7" s="9">
        <v>1.22949409484863</v>
      </c>
      <c r="M7">
        <v>1.07977104187012</v>
      </c>
      <c r="N7">
        <v>8.63826370239258</v>
      </c>
      <c r="O7">
        <v>7</v>
      </c>
      <c r="P7">
        <v>7</v>
      </c>
      <c r="Q7">
        <v>16</v>
      </c>
      <c r="R7" s="15">
        <v>0.4375</v>
      </c>
      <c r="S7" s="15">
        <f t="shared" si="0"/>
        <v>0.7</v>
      </c>
      <c r="T7">
        <v>4.06588554382324</v>
      </c>
      <c r="U7">
        <v>3.74428725242615</v>
      </c>
      <c r="V7">
        <v>3.66696810722351</v>
      </c>
      <c r="W7" s="11">
        <v>0.0773191452026367</v>
      </c>
      <c r="X7">
        <v>0.398917436599731</v>
      </c>
      <c r="Y7">
        <v>0.398917436599731</v>
      </c>
      <c r="Z7">
        <v>0.7</v>
      </c>
      <c r="AA7">
        <v>0.9</v>
      </c>
      <c r="AB7">
        <v>0.5625</v>
      </c>
      <c r="AC7">
        <v>0.692307692307692</v>
      </c>
      <c r="AD7">
        <v>0.1</v>
      </c>
      <c r="AE7">
        <v>0.2</v>
      </c>
    </row>
    <row r="8" spans="1:31">
      <c r="A8" s="5">
        <v>120</v>
      </c>
      <c r="B8">
        <v>18</v>
      </c>
      <c r="C8">
        <v>2</v>
      </c>
      <c r="D8">
        <v>10</v>
      </c>
      <c r="E8">
        <v>10</v>
      </c>
      <c r="F8">
        <v>10</v>
      </c>
      <c r="G8">
        <v>0</v>
      </c>
      <c r="H8">
        <v>8</v>
      </c>
      <c r="I8">
        <v>2</v>
      </c>
      <c r="J8">
        <v>0.9</v>
      </c>
      <c r="K8" s="4">
        <v>6.93556594848633</v>
      </c>
      <c r="L8" s="9">
        <v>1.24688911437988</v>
      </c>
      <c r="M8">
        <v>1.02820205688477</v>
      </c>
      <c r="N8">
        <v>6.01740264892578</v>
      </c>
      <c r="O8">
        <v>8</v>
      </c>
      <c r="P8">
        <v>8</v>
      </c>
      <c r="Q8">
        <v>18</v>
      </c>
      <c r="R8" s="15">
        <v>0.4444</v>
      </c>
      <c r="S8" s="15">
        <f t="shared" si="0"/>
        <v>0.8</v>
      </c>
      <c r="T8">
        <v>3.63002395629883</v>
      </c>
      <c r="U8">
        <v>3.32382535934448</v>
      </c>
      <c r="V8">
        <v>3.24284887313843</v>
      </c>
      <c r="W8" s="11">
        <v>0.0809764862060547</v>
      </c>
      <c r="X8">
        <v>0.3871750831604</v>
      </c>
      <c r="Y8">
        <v>0.3871750831604</v>
      </c>
      <c r="Z8">
        <v>0.8</v>
      </c>
      <c r="AA8">
        <v>1</v>
      </c>
      <c r="AB8">
        <v>0.555555555555556</v>
      </c>
      <c r="AC8">
        <v>0.714285714285714</v>
      </c>
      <c r="AD8">
        <v>0</v>
      </c>
      <c r="AE8">
        <v>0.2</v>
      </c>
    </row>
    <row r="9" spans="1:31">
      <c r="A9" s="5">
        <v>9</v>
      </c>
      <c r="B9">
        <v>17</v>
      </c>
      <c r="C9">
        <v>3</v>
      </c>
      <c r="D9">
        <v>10</v>
      </c>
      <c r="E9">
        <v>10</v>
      </c>
      <c r="F9">
        <v>10</v>
      </c>
      <c r="G9">
        <v>0</v>
      </c>
      <c r="H9">
        <v>7</v>
      </c>
      <c r="I9">
        <v>3</v>
      </c>
      <c r="J9">
        <v>0.85</v>
      </c>
      <c r="K9" s="4">
        <v>6.53900337219238</v>
      </c>
      <c r="L9" s="9">
        <v>1.25845336914062</v>
      </c>
      <c r="M9">
        <v>0.709737777709961</v>
      </c>
      <c r="N9">
        <v>5.7145824432373</v>
      </c>
      <c r="O9">
        <v>5</v>
      </c>
      <c r="P9">
        <v>5</v>
      </c>
      <c r="Q9">
        <v>15</v>
      </c>
      <c r="R9" s="15">
        <v>0.3333</v>
      </c>
      <c r="S9" s="15">
        <f t="shared" si="0"/>
        <v>0.5</v>
      </c>
      <c r="T9">
        <v>3.20004653930664</v>
      </c>
      <c r="U9">
        <v>2.88882875442505</v>
      </c>
      <c r="V9">
        <v>2.80998182296753</v>
      </c>
      <c r="W9" s="11">
        <v>0.0788469314575195</v>
      </c>
      <c r="X9">
        <v>0.390064716339111</v>
      </c>
      <c r="Y9">
        <v>0.390064716339111</v>
      </c>
      <c r="Z9">
        <v>0.5</v>
      </c>
      <c r="AA9">
        <v>1</v>
      </c>
      <c r="AB9">
        <v>0.666666666666667</v>
      </c>
      <c r="AC9">
        <v>0.8</v>
      </c>
      <c r="AD9">
        <v>0</v>
      </c>
      <c r="AE9">
        <v>0.5</v>
      </c>
    </row>
    <row r="10" s="20" customFormat="1" spans="1:31">
      <c r="A10" s="21">
        <v>35</v>
      </c>
      <c r="B10" s="20">
        <v>19</v>
      </c>
      <c r="C10" s="20">
        <v>1</v>
      </c>
      <c r="D10" s="20">
        <v>10</v>
      </c>
      <c r="E10" s="20">
        <v>10</v>
      </c>
      <c r="F10" s="20">
        <v>10</v>
      </c>
      <c r="G10" s="20">
        <v>0</v>
      </c>
      <c r="H10" s="20">
        <v>9</v>
      </c>
      <c r="I10" s="20">
        <v>1</v>
      </c>
      <c r="J10" s="20">
        <v>0.95</v>
      </c>
      <c r="K10" s="22">
        <v>10.0861263275147</v>
      </c>
      <c r="L10" s="22">
        <v>1.25870513916016</v>
      </c>
      <c r="M10" s="20">
        <v>1.19042015075684</v>
      </c>
      <c r="N10" s="20">
        <v>9.12538146972656</v>
      </c>
      <c r="O10" s="20">
        <v>9</v>
      </c>
      <c r="P10" s="20">
        <v>9</v>
      </c>
      <c r="Q10" s="20">
        <v>18</v>
      </c>
      <c r="R10" s="23">
        <v>0.5</v>
      </c>
      <c r="S10" s="23">
        <f t="shared" si="0"/>
        <v>0.9</v>
      </c>
      <c r="T10" s="20">
        <v>3.88026809692383</v>
      </c>
      <c r="U10" s="20">
        <v>3.56421184539795</v>
      </c>
      <c r="V10" s="20">
        <v>3.4779007434845</v>
      </c>
      <c r="W10" s="22">
        <v>0.0863111019134521</v>
      </c>
      <c r="X10" s="20">
        <v>0.402367353439331</v>
      </c>
      <c r="Y10" s="20">
        <v>0.402367353439331</v>
      </c>
      <c r="Z10" s="20">
        <v>0.9</v>
      </c>
      <c r="AA10" s="20">
        <v>0.9</v>
      </c>
      <c r="AB10" s="20">
        <v>0.5</v>
      </c>
      <c r="AC10" s="20">
        <v>0.642857142857143</v>
      </c>
      <c r="AD10" s="20">
        <v>0.1</v>
      </c>
      <c r="AE10" s="20">
        <v>0</v>
      </c>
    </row>
    <row r="11" spans="1:31">
      <c r="A11" s="5">
        <v>64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9.65124130249023</v>
      </c>
      <c r="L11" s="9">
        <v>1.28952598571777</v>
      </c>
      <c r="M11">
        <v>1.15951538085937</v>
      </c>
      <c r="N11">
        <v>7.99066734313965</v>
      </c>
      <c r="O11">
        <v>5</v>
      </c>
      <c r="P11">
        <v>5</v>
      </c>
      <c r="Q11">
        <v>14</v>
      </c>
      <c r="R11" s="15">
        <v>0.3571</v>
      </c>
      <c r="S11" s="15">
        <f t="shared" si="0"/>
        <v>0.5</v>
      </c>
      <c r="T11">
        <v>3.68314933776855</v>
      </c>
      <c r="U11">
        <v>3.42205047607422</v>
      </c>
      <c r="V11">
        <v>3.30166482925415</v>
      </c>
      <c r="W11" s="11">
        <v>0.120385646820068</v>
      </c>
      <c r="X11">
        <v>0.381484508514404</v>
      </c>
      <c r="Y11">
        <v>0.381484508514404</v>
      </c>
      <c r="Z11">
        <v>0.5</v>
      </c>
      <c r="AA11">
        <v>0.9</v>
      </c>
      <c r="AB11">
        <v>0.642857142857143</v>
      </c>
      <c r="AC11">
        <v>0.75</v>
      </c>
      <c r="AD11">
        <v>0.1</v>
      </c>
      <c r="AE11">
        <v>0.4</v>
      </c>
    </row>
    <row r="12" spans="1:31">
      <c r="A12" s="5">
        <v>205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7.59420585632324</v>
      </c>
      <c r="L12" s="9">
        <v>1.31899452209473</v>
      </c>
      <c r="M12">
        <v>1.07002258300781</v>
      </c>
      <c r="N12">
        <v>6.59915542602539</v>
      </c>
      <c r="O12">
        <v>7</v>
      </c>
      <c r="P12">
        <v>7</v>
      </c>
      <c r="Q12">
        <v>16</v>
      </c>
      <c r="R12" s="15">
        <v>0.4375</v>
      </c>
      <c r="S12" s="15">
        <f t="shared" si="0"/>
        <v>0.7</v>
      </c>
      <c r="T12">
        <v>3.75983238220215</v>
      </c>
      <c r="U12">
        <v>3.43183302879333</v>
      </c>
      <c r="V12">
        <v>3.34061288833618</v>
      </c>
      <c r="W12" s="11">
        <v>0.0912201404571533</v>
      </c>
      <c r="X12">
        <v>0.419219493865967</v>
      </c>
      <c r="Y12">
        <v>0.419219493865967</v>
      </c>
      <c r="Z12">
        <v>0.7</v>
      </c>
      <c r="AA12">
        <v>0.9</v>
      </c>
      <c r="AB12">
        <v>0.5625</v>
      </c>
      <c r="AC12">
        <v>0.692307692307692</v>
      </c>
      <c r="AD12">
        <v>0.1</v>
      </c>
      <c r="AE12">
        <v>0.2</v>
      </c>
    </row>
    <row r="13" spans="1:31">
      <c r="A13" s="5">
        <v>82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7.04624176025391</v>
      </c>
      <c r="L13" s="9">
        <v>1.33107566833496</v>
      </c>
      <c r="M13">
        <v>1.06509590148926</v>
      </c>
      <c r="N13">
        <v>5.81407356262207</v>
      </c>
      <c r="O13">
        <v>6</v>
      </c>
      <c r="P13">
        <v>6</v>
      </c>
      <c r="Q13">
        <v>16</v>
      </c>
      <c r="R13" s="15">
        <v>0.375</v>
      </c>
      <c r="S13" s="15">
        <f t="shared" si="0"/>
        <v>0.6</v>
      </c>
      <c r="T13">
        <v>3.41574859619141</v>
      </c>
      <c r="U13">
        <v>3.13605880737305</v>
      </c>
      <c r="V13">
        <v>3.02554988861084</v>
      </c>
      <c r="W13" s="11">
        <v>0.110508918762207</v>
      </c>
      <c r="X13">
        <v>0.390198707580566</v>
      </c>
      <c r="Y13">
        <v>0.390198707580566</v>
      </c>
      <c r="Z13">
        <v>0.6</v>
      </c>
      <c r="AA13">
        <v>1</v>
      </c>
      <c r="AB13">
        <v>0.625</v>
      </c>
      <c r="AC13">
        <v>0.769230769230769</v>
      </c>
      <c r="AD13">
        <v>0</v>
      </c>
      <c r="AE13">
        <v>0.4</v>
      </c>
    </row>
    <row r="14" spans="1:31">
      <c r="A14" s="5">
        <v>66</v>
      </c>
      <c r="B14">
        <v>17</v>
      </c>
      <c r="C14">
        <v>3</v>
      </c>
      <c r="D14">
        <v>10</v>
      </c>
      <c r="E14">
        <v>10</v>
      </c>
      <c r="F14">
        <v>10</v>
      </c>
      <c r="G14">
        <v>0</v>
      </c>
      <c r="H14">
        <v>7</v>
      </c>
      <c r="I14">
        <v>3</v>
      </c>
      <c r="J14">
        <v>0.85</v>
      </c>
      <c r="K14" s="4">
        <v>7.23930549621582</v>
      </c>
      <c r="L14" s="9">
        <v>1.33141899108887</v>
      </c>
      <c r="M14">
        <v>0.733076095581055</v>
      </c>
      <c r="N14">
        <v>6.44536018371582</v>
      </c>
      <c r="O14">
        <v>6</v>
      </c>
      <c r="P14">
        <v>6</v>
      </c>
      <c r="Q14">
        <v>16</v>
      </c>
      <c r="R14" s="15">
        <v>0.375</v>
      </c>
      <c r="S14" s="15">
        <f t="shared" si="0"/>
        <v>0.6</v>
      </c>
      <c r="T14">
        <v>3.76811218261719</v>
      </c>
      <c r="U14">
        <v>3.37094306945801</v>
      </c>
      <c r="V14">
        <v>3.29817509651184</v>
      </c>
      <c r="W14" s="11">
        <v>0.072767972946167</v>
      </c>
      <c r="X14">
        <v>0.469937086105347</v>
      </c>
      <c r="Y14">
        <v>0.469937086105347</v>
      </c>
      <c r="Z14">
        <v>0.6</v>
      </c>
      <c r="AA14">
        <v>1</v>
      </c>
      <c r="AB14">
        <v>0.625</v>
      </c>
      <c r="AC14">
        <v>0.769230769230769</v>
      </c>
      <c r="AD14">
        <v>0</v>
      </c>
      <c r="AE14">
        <v>0.4</v>
      </c>
    </row>
    <row r="15" spans="1:31">
      <c r="A15" s="5">
        <v>123</v>
      </c>
      <c r="B15">
        <v>19</v>
      </c>
      <c r="C15">
        <v>1</v>
      </c>
      <c r="D15">
        <v>10</v>
      </c>
      <c r="E15">
        <v>10</v>
      </c>
      <c r="F15">
        <v>10</v>
      </c>
      <c r="G15">
        <v>0</v>
      </c>
      <c r="H15">
        <v>9</v>
      </c>
      <c r="I15">
        <v>1</v>
      </c>
      <c r="J15">
        <v>0.95</v>
      </c>
      <c r="K15" s="4">
        <v>10.2804927825928</v>
      </c>
      <c r="L15" s="9">
        <v>1.37059211730957</v>
      </c>
      <c r="M15">
        <v>1.26760673522949</v>
      </c>
      <c r="N15">
        <v>8.87008094787598</v>
      </c>
      <c r="O15">
        <v>7</v>
      </c>
      <c r="P15">
        <v>7</v>
      </c>
      <c r="Q15">
        <v>16</v>
      </c>
      <c r="R15" s="15">
        <v>0.4375</v>
      </c>
      <c r="S15" s="15">
        <f t="shared" si="0"/>
        <v>0.7</v>
      </c>
      <c r="T15">
        <v>3.78572463989258</v>
      </c>
      <c r="U15">
        <v>3.51028919219971</v>
      </c>
      <c r="V15">
        <v>3.38089179992676</v>
      </c>
      <c r="W15" s="11">
        <v>0.129397392272949</v>
      </c>
      <c r="X15">
        <v>0.40483283996582</v>
      </c>
      <c r="Y15">
        <v>0.40483283996582</v>
      </c>
      <c r="Z15">
        <v>0.7</v>
      </c>
      <c r="AA15">
        <v>0.9</v>
      </c>
      <c r="AB15">
        <v>0.5625</v>
      </c>
      <c r="AC15">
        <v>0.692307692307692</v>
      </c>
      <c r="AD15">
        <v>0.1</v>
      </c>
      <c r="AE15">
        <v>0.2</v>
      </c>
    </row>
    <row r="16" s="20" customFormat="1" spans="1:31">
      <c r="A16" s="21">
        <v>154</v>
      </c>
      <c r="B16" s="20">
        <v>17</v>
      </c>
      <c r="C16" s="20">
        <v>3</v>
      </c>
      <c r="D16" s="20">
        <v>10</v>
      </c>
      <c r="E16" s="20">
        <v>10</v>
      </c>
      <c r="F16" s="20">
        <v>10</v>
      </c>
      <c r="G16" s="20">
        <v>0</v>
      </c>
      <c r="H16" s="20">
        <v>7</v>
      </c>
      <c r="I16" s="20">
        <v>3</v>
      </c>
      <c r="J16" s="20">
        <v>0.85</v>
      </c>
      <c r="K16" s="22">
        <v>5.87332725524902</v>
      </c>
      <c r="L16" s="22">
        <v>1.37561798095703</v>
      </c>
      <c r="M16" s="20">
        <v>0.910228729248047</v>
      </c>
      <c r="N16" s="20">
        <v>4.87399864196777</v>
      </c>
      <c r="O16" s="20">
        <v>4</v>
      </c>
      <c r="P16" s="20">
        <v>4</v>
      </c>
      <c r="Q16" s="20">
        <v>12</v>
      </c>
      <c r="R16" s="23">
        <v>0.3333</v>
      </c>
      <c r="S16" s="23">
        <f t="shared" si="0"/>
        <v>0.4</v>
      </c>
      <c r="T16" s="20">
        <v>3.29062271118164</v>
      </c>
      <c r="U16" s="20">
        <v>3.00068616867065</v>
      </c>
      <c r="V16" s="20">
        <v>2.92394018173218</v>
      </c>
      <c r="W16" s="22">
        <v>0.0767459869384766</v>
      </c>
      <c r="X16" s="20">
        <v>0.366682529449463</v>
      </c>
      <c r="Y16" s="20">
        <v>0.366682529449463</v>
      </c>
      <c r="Z16" s="20">
        <v>0.4</v>
      </c>
      <c r="AA16" s="20">
        <v>0.8</v>
      </c>
      <c r="AB16" s="20">
        <v>0.666666666666667</v>
      </c>
      <c r="AC16" s="20">
        <v>0.727272727272727</v>
      </c>
      <c r="AD16" s="20">
        <v>0.2</v>
      </c>
      <c r="AE16" s="20">
        <v>0.4</v>
      </c>
    </row>
    <row r="17" spans="1:31">
      <c r="A17" s="5">
        <v>168</v>
      </c>
      <c r="B17">
        <v>18</v>
      </c>
      <c r="C17">
        <v>2</v>
      </c>
      <c r="D17">
        <v>10</v>
      </c>
      <c r="E17">
        <v>10</v>
      </c>
      <c r="F17">
        <v>10</v>
      </c>
      <c r="G17">
        <v>0</v>
      </c>
      <c r="H17">
        <v>8</v>
      </c>
      <c r="I17">
        <v>2</v>
      </c>
      <c r="J17">
        <v>0.9</v>
      </c>
      <c r="K17" s="4">
        <v>6.87069702148437</v>
      </c>
      <c r="L17" s="9">
        <v>1.41816520690918</v>
      </c>
      <c r="M17">
        <v>1.21541595458984</v>
      </c>
      <c r="N17">
        <v>5.80192565917969</v>
      </c>
      <c r="O17">
        <v>7</v>
      </c>
      <c r="P17">
        <v>7</v>
      </c>
      <c r="Q17">
        <v>16</v>
      </c>
      <c r="R17" s="15">
        <v>0.4375</v>
      </c>
      <c r="S17" s="15">
        <f t="shared" ref="S17:S28" si="1">O17/E17</f>
        <v>0.7</v>
      </c>
      <c r="T17">
        <v>3.46154975891113</v>
      </c>
      <c r="U17">
        <v>3.16635799407959</v>
      </c>
      <c r="V17">
        <v>3.07130002975464</v>
      </c>
      <c r="W17" s="11">
        <v>0.0950579643249512</v>
      </c>
      <c r="X17">
        <v>0.390249729156494</v>
      </c>
      <c r="Y17">
        <v>0.390249729156494</v>
      </c>
      <c r="Z17">
        <v>0.7</v>
      </c>
      <c r="AA17">
        <v>0.9</v>
      </c>
      <c r="AB17">
        <v>0.5625</v>
      </c>
      <c r="AC17">
        <v>0.692307692307692</v>
      </c>
      <c r="AD17">
        <v>0.1</v>
      </c>
      <c r="AE17">
        <v>0.2</v>
      </c>
    </row>
    <row r="18" spans="1:31">
      <c r="A18" s="5">
        <v>71</v>
      </c>
      <c r="B18">
        <v>18</v>
      </c>
      <c r="C18">
        <v>2</v>
      </c>
      <c r="D18">
        <v>10</v>
      </c>
      <c r="E18">
        <v>10</v>
      </c>
      <c r="F18">
        <v>10</v>
      </c>
      <c r="G18">
        <v>0</v>
      </c>
      <c r="H18">
        <v>8</v>
      </c>
      <c r="I18">
        <v>2</v>
      </c>
      <c r="J18">
        <v>0.9</v>
      </c>
      <c r="K18" s="4">
        <v>7.40899276733398</v>
      </c>
      <c r="L18" s="9">
        <v>1.43877410888672</v>
      </c>
      <c r="M18">
        <v>1.16422653198242</v>
      </c>
      <c r="N18">
        <v>6.09002113342285</v>
      </c>
      <c r="O18">
        <v>7</v>
      </c>
      <c r="P18">
        <v>7</v>
      </c>
      <c r="Q18">
        <v>17</v>
      </c>
      <c r="R18" s="15">
        <v>0.4118</v>
      </c>
      <c r="S18" s="15">
        <f t="shared" si="1"/>
        <v>0.7</v>
      </c>
      <c r="T18">
        <v>3.65265464782715</v>
      </c>
      <c r="U18">
        <v>3.35487127304077</v>
      </c>
      <c r="V18">
        <v>3.24499082565308</v>
      </c>
      <c r="W18" s="11">
        <v>0.109880447387695</v>
      </c>
      <c r="X18">
        <v>0.407663822174072</v>
      </c>
      <c r="Y18">
        <v>0.407663822174072</v>
      </c>
      <c r="Z18">
        <v>0.7</v>
      </c>
      <c r="AA18">
        <v>1</v>
      </c>
      <c r="AB18">
        <v>0.588235294117647</v>
      </c>
      <c r="AC18">
        <v>0.740740740740741</v>
      </c>
      <c r="AD18">
        <v>0</v>
      </c>
      <c r="AE18">
        <v>0.3</v>
      </c>
    </row>
    <row r="19" spans="1:31">
      <c r="A19" s="5">
        <v>145</v>
      </c>
      <c r="B19">
        <v>18</v>
      </c>
      <c r="C19">
        <v>2</v>
      </c>
      <c r="D19">
        <v>10</v>
      </c>
      <c r="E19">
        <v>10</v>
      </c>
      <c r="F19">
        <v>9</v>
      </c>
      <c r="G19">
        <v>1</v>
      </c>
      <c r="H19">
        <v>9</v>
      </c>
      <c r="I19">
        <v>1</v>
      </c>
      <c r="J19">
        <v>0.9</v>
      </c>
      <c r="K19" s="4">
        <v>10.6385040283203</v>
      </c>
      <c r="L19" s="9">
        <v>1.46340179443359</v>
      </c>
      <c r="M19">
        <v>1.31208801269531</v>
      </c>
      <c r="N19">
        <v>8.68145370483398</v>
      </c>
      <c r="O19">
        <v>5</v>
      </c>
      <c r="P19">
        <v>5</v>
      </c>
      <c r="Q19">
        <v>13</v>
      </c>
      <c r="R19" s="15">
        <v>0.3846</v>
      </c>
      <c r="S19" s="15">
        <f t="shared" si="1"/>
        <v>0.5</v>
      </c>
      <c r="T19">
        <v>3.67697906494141</v>
      </c>
      <c r="U19">
        <v>3.40024971961975</v>
      </c>
      <c r="V19">
        <v>3.30141448974609</v>
      </c>
      <c r="W19" s="11">
        <v>0.0988352298736572</v>
      </c>
      <c r="X19">
        <v>0.375564575195312</v>
      </c>
      <c r="Y19">
        <v>0.375564575195312</v>
      </c>
      <c r="Z19">
        <v>0.5</v>
      </c>
      <c r="AA19">
        <v>0.8</v>
      </c>
      <c r="AB19">
        <v>0.615384615384615</v>
      </c>
      <c r="AC19">
        <v>0.695652173913043</v>
      </c>
      <c r="AD19">
        <v>0.2</v>
      </c>
      <c r="AE19">
        <v>0.3</v>
      </c>
    </row>
    <row r="20" spans="1:31">
      <c r="A20" s="5">
        <v>63</v>
      </c>
      <c r="B20">
        <v>17</v>
      </c>
      <c r="C20">
        <v>3</v>
      </c>
      <c r="D20">
        <v>10</v>
      </c>
      <c r="E20">
        <v>10</v>
      </c>
      <c r="F20">
        <v>10</v>
      </c>
      <c r="G20">
        <v>0</v>
      </c>
      <c r="H20">
        <v>7</v>
      </c>
      <c r="I20">
        <v>3</v>
      </c>
      <c r="J20">
        <v>0.85</v>
      </c>
      <c r="K20" s="4">
        <v>7.43708038330078</v>
      </c>
      <c r="L20" s="9">
        <v>1.48202133178711</v>
      </c>
      <c r="M20">
        <v>0.755367279052734</v>
      </c>
      <c r="N20">
        <v>6.08505249023437</v>
      </c>
      <c r="O20">
        <v>6</v>
      </c>
      <c r="P20">
        <v>6</v>
      </c>
      <c r="Q20">
        <v>16</v>
      </c>
      <c r="R20" s="15">
        <v>0.375</v>
      </c>
      <c r="S20" s="15">
        <f t="shared" si="1"/>
        <v>0.6</v>
      </c>
      <c r="T20">
        <v>3.68939018249512</v>
      </c>
      <c r="U20">
        <v>3.33024024963379</v>
      </c>
      <c r="V20">
        <v>3.20700597763061</v>
      </c>
      <c r="W20" s="11">
        <v>0.123234272003174</v>
      </c>
      <c r="X20">
        <v>0.482384204864502</v>
      </c>
      <c r="Y20">
        <v>0.482384204864502</v>
      </c>
      <c r="Z20">
        <v>0.6</v>
      </c>
      <c r="AA20">
        <v>1</v>
      </c>
      <c r="AB20">
        <v>0.625</v>
      </c>
      <c r="AC20">
        <v>0.769230769230769</v>
      </c>
      <c r="AD20">
        <v>0</v>
      </c>
      <c r="AE20">
        <v>0.4</v>
      </c>
    </row>
    <row r="21" s="3" customFormat="1" spans="1:31">
      <c r="A21" s="7">
        <v>1</v>
      </c>
      <c r="B21" s="3">
        <v>20</v>
      </c>
      <c r="C21" s="3">
        <v>0</v>
      </c>
      <c r="D21" s="3">
        <v>10</v>
      </c>
      <c r="E21" s="3">
        <v>10</v>
      </c>
      <c r="F21" s="3">
        <v>10</v>
      </c>
      <c r="G21" s="3">
        <v>0</v>
      </c>
      <c r="H21" s="3">
        <v>10</v>
      </c>
      <c r="I21" s="3">
        <v>0</v>
      </c>
      <c r="J21" s="3">
        <v>1</v>
      </c>
      <c r="K21" s="11">
        <v>9999</v>
      </c>
      <c r="L21" s="11">
        <v>1.51507186889648</v>
      </c>
      <c r="M21" s="3">
        <v>9999</v>
      </c>
      <c r="N21" s="3">
        <v>9999</v>
      </c>
      <c r="O21" s="3">
        <v>10</v>
      </c>
      <c r="P21" s="3">
        <v>10</v>
      </c>
      <c r="Q21" s="3">
        <v>20</v>
      </c>
      <c r="R21" s="17">
        <v>0.5</v>
      </c>
      <c r="S21" s="17">
        <f t="shared" si="1"/>
        <v>1</v>
      </c>
      <c r="T21" s="3">
        <v>4.64654541015625</v>
      </c>
      <c r="U21" s="3">
        <v>4.34903001785278</v>
      </c>
      <c r="V21" s="3">
        <v>4.14905261993408</v>
      </c>
      <c r="W21" s="11">
        <v>0.199977397918701</v>
      </c>
      <c r="X21" s="3">
        <v>0.497492790222168</v>
      </c>
      <c r="Y21" s="3">
        <v>0.497492790222168</v>
      </c>
      <c r="Z21" s="3">
        <v>1</v>
      </c>
      <c r="AA21" s="3">
        <v>1</v>
      </c>
      <c r="AB21" s="3">
        <v>0.5</v>
      </c>
      <c r="AC21" s="3">
        <v>0.666666666666667</v>
      </c>
      <c r="AD21" s="3">
        <v>0</v>
      </c>
      <c r="AE21" s="3">
        <v>0</v>
      </c>
    </row>
    <row r="22" spans="1:31">
      <c r="A22" s="5">
        <v>14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10.0921478271484</v>
      </c>
      <c r="L22" s="9">
        <v>1.65734672546387</v>
      </c>
      <c r="M22">
        <v>1.5528678894043</v>
      </c>
      <c r="N22">
        <v>8.32724761962891</v>
      </c>
      <c r="O22">
        <v>7</v>
      </c>
      <c r="P22">
        <v>7</v>
      </c>
      <c r="Q22">
        <v>17</v>
      </c>
      <c r="R22" s="15">
        <v>0.4118</v>
      </c>
      <c r="S22" s="15">
        <f t="shared" si="1"/>
        <v>0.7</v>
      </c>
      <c r="T22">
        <v>3.50043296813965</v>
      </c>
      <c r="U22">
        <v>3.26690196990967</v>
      </c>
      <c r="V22">
        <v>3.13181495666504</v>
      </c>
      <c r="W22" s="11">
        <v>0.135087013244629</v>
      </c>
      <c r="X22">
        <v>0.368618011474609</v>
      </c>
      <c r="Y22">
        <v>0.368618011474609</v>
      </c>
      <c r="Z22">
        <v>0.7</v>
      </c>
      <c r="AA22">
        <v>1</v>
      </c>
      <c r="AB22">
        <v>0.588235294117647</v>
      </c>
      <c r="AC22">
        <v>0.740740740740741</v>
      </c>
      <c r="AD22">
        <v>0</v>
      </c>
      <c r="AE22">
        <v>0.3</v>
      </c>
    </row>
    <row r="23" spans="1:31">
      <c r="A23" s="5">
        <v>96</v>
      </c>
      <c r="B23">
        <v>17</v>
      </c>
      <c r="C23">
        <v>3</v>
      </c>
      <c r="D23">
        <v>10</v>
      </c>
      <c r="E23">
        <v>10</v>
      </c>
      <c r="F23">
        <v>10</v>
      </c>
      <c r="G23">
        <v>0</v>
      </c>
      <c r="H23">
        <v>7</v>
      </c>
      <c r="I23">
        <v>3</v>
      </c>
      <c r="J23">
        <v>0.85</v>
      </c>
      <c r="K23" s="4">
        <v>5.74261093139648</v>
      </c>
      <c r="L23" s="9">
        <v>1.61087608337402</v>
      </c>
      <c r="M23">
        <v>1.20277786254883</v>
      </c>
      <c r="N23">
        <v>4.54215049743652</v>
      </c>
      <c r="O23">
        <v>6</v>
      </c>
      <c r="P23">
        <v>6</v>
      </c>
      <c r="Q23">
        <v>16</v>
      </c>
      <c r="R23" s="15">
        <v>0.375</v>
      </c>
      <c r="S23" s="15">
        <f t="shared" si="1"/>
        <v>0.6</v>
      </c>
      <c r="T23">
        <v>3.05898284912109</v>
      </c>
      <c r="U23">
        <v>2.798011302948</v>
      </c>
      <c r="V23">
        <v>2.70229864120483</v>
      </c>
      <c r="W23" s="11">
        <v>0.0957126617431641</v>
      </c>
      <c r="X23">
        <v>0.35668420791626</v>
      </c>
      <c r="Y23">
        <v>0.35668420791626</v>
      </c>
      <c r="Z23">
        <v>0.6</v>
      </c>
      <c r="AA23">
        <v>1</v>
      </c>
      <c r="AB23">
        <v>0.625</v>
      </c>
      <c r="AC23">
        <v>0.769230769230769</v>
      </c>
      <c r="AD23">
        <v>0</v>
      </c>
      <c r="AE23">
        <v>0.4</v>
      </c>
    </row>
    <row r="24" s="20" customFormat="1" spans="1:31">
      <c r="A24" s="21">
        <v>141</v>
      </c>
      <c r="B24" s="20">
        <v>18</v>
      </c>
      <c r="C24" s="20">
        <v>2</v>
      </c>
      <c r="D24" s="20">
        <v>10</v>
      </c>
      <c r="E24" s="20">
        <v>10</v>
      </c>
      <c r="F24" s="20">
        <v>10</v>
      </c>
      <c r="G24" s="20">
        <v>0</v>
      </c>
      <c r="H24" s="20">
        <v>8</v>
      </c>
      <c r="I24" s="20">
        <v>2</v>
      </c>
      <c r="J24" s="20">
        <v>0.9</v>
      </c>
      <c r="K24" s="22">
        <v>7.49026870727539</v>
      </c>
      <c r="L24" s="22">
        <v>1.63237380981445</v>
      </c>
      <c r="M24" s="20">
        <v>1.35805892944336</v>
      </c>
      <c r="N24" s="20">
        <v>5.95078086853027</v>
      </c>
      <c r="O24" s="20">
        <v>7</v>
      </c>
      <c r="P24" s="20">
        <v>7</v>
      </c>
      <c r="Q24" s="20">
        <v>17</v>
      </c>
      <c r="R24" s="23">
        <v>0.4118</v>
      </c>
      <c r="S24" s="23">
        <f t="shared" si="1"/>
        <v>0.7</v>
      </c>
      <c r="T24" s="20">
        <v>3.87831687927246</v>
      </c>
      <c r="U24" s="20">
        <v>3.56178855895996</v>
      </c>
      <c r="V24" s="20">
        <v>3.43032383918762</v>
      </c>
      <c r="W24" s="22">
        <v>0.131464719772339</v>
      </c>
      <c r="X24" s="20">
        <v>0.447993040084839</v>
      </c>
      <c r="Y24" s="20">
        <v>0.447993040084839</v>
      </c>
      <c r="Z24" s="20">
        <v>0.7</v>
      </c>
      <c r="AA24" s="20">
        <v>1</v>
      </c>
      <c r="AB24" s="20">
        <v>0.588235294117647</v>
      </c>
      <c r="AC24" s="20">
        <v>0.740740740740741</v>
      </c>
      <c r="AD24" s="20">
        <v>0</v>
      </c>
      <c r="AE24" s="20">
        <v>0.3</v>
      </c>
    </row>
    <row r="25" spans="1:31">
      <c r="A25" s="5">
        <v>105</v>
      </c>
      <c r="B25">
        <v>19</v>
      </c>
      <c r="C25">
        <v>1</v>
      </c>
      <c r="D25">
        <v>10</v>
      </c>
      <c r="E25">
        <v>10</v>
      </c>
      <c r="F25">
        <v>10</v>
      </c>
      <c r="G25">
        <v>0</v>
      </c>
      <c r="H25">
        <v>9</v>
      </c>
      <c r="I25">
        <v>1</v>
      </c>
      <c r="J25">
        <v>0.95</v>
      </c>
      <c r="K25" s="4">
        <v>10.3260917663574</v>
      </c>
      <c r="L25" s="9">
        <v>1.71701431274414</v>
      </c>
      <c r="M25">
        <v>1.61215782165527</v>
      </c>
      <c r="N25">
        <v>8.51708984375</v>
      </c>
      <c r="O25">
        <v>7</v>
      </c>
      <c r="P25">
        <v>7</v>
      </c>
      <c r="Q25">
        <v>17</v>
      </c>
      <c r="R25" s="15">
        <v>0.4118</v>
      </c>
      <c r="S25" s="15">
        <f t="shared" si="1"/>
        <v>0.7</v>
      </c>
      <c r="T25">
        <v>3.6671028137207</v>
      </c>
      <c r="U25">
        <v>3.42255115509033</v>
      </c>
      <c r="V25">
        <v>3.24774885177612</v>
      </c>
      <c r="W25" s="11">
        <v>0.174802303314209</v>
      </c>
      <c r="X25">
        <v>0.41935396194458</v>
      </c>
      <c r="Y25">
        <v>0.41935396194458</v>
      </c>
      <c r="Z25">
        <v>0.7</v>
      </c>
      <c r="AA25">
        <v>1</v>
      </c>
      <c r="AB25">
        <v>0.588235294117647</v>
      </c>
      <c r="AC25">
        <v>0.740740740740741</v>
      </c>
      <c r="AD25">
        <v>0</v>
      </c>
      <c r="AE25">
        <v>0.3</v>
      </c>
    </row>
    <row r="26" s="4" customFormat="1" spans="11:31">
      <c r="K26" s="12" t="s">
        <v>29</v>
      </c>
      <c r="L26" s="9">
        <f>AVERAGE(L2:L25)</f>
        <v>1.35340611139933</v>
      </c>
      <c r="W26" s="11">
        <f t="shared" ref="W26:AE26" si="2">AVERAGE(W2:W25)</f>
        <v>0.108886579672495</v>
      </c>
      <c r="Z26" s="4">
        <f t="shared" si="2"/>
        <v>0.670833333333333</v>
      </c>
      <c r="AA26" s="4">
        <f t="shared" si="2"/>
        <v>0.925</v>
      </c>
      <c r="AB26" s="4">
        <f t="shared" si="2"/>
        <v>0.583328058787618</v>
      </c>
      <c r="AC26" s="4">
        <f t="shared" si="2"/>
        <v>0.71345503463257</v>
      </c>
      <c r="AD26" s="4">
        <f t="shared" si="2"/>
        <v>0.075</v>
      </c>
      <c r="AE26" s="4">
        <f t="shared" si="2"/>
        <v>0.254166666666667</v>
      </c>
    </row>
    <row r="27" s="4" customFormat="1" spans="11:31">
      <c r="K27" s="13" t="s">
        <v>30</v>
      </c>
      <c r="L27" s="9">
        <f>MAX(L2:L25)</f>
        <v>1.71701431274414</v>
      </c>
      <c r="W27" s="11">
        <f t="shared" ref="W27:AE27" si="3">MAX(W2:W25)</f>
        <v>0.199977397918701</v>
      </c>
      <c r="Z27" s="4">
        <f t="shared" si="3"/>
        <v>1</v>
      </c>
      <c r="AA27" s="4">
        <f t="shared" si="3"/>
        <v>1</v>
      </c>
      <c r="AB27" s="4">
        <f t="shared" si="3"/>
        <v>0.666666666666667</v>
      </c>
      <c r="AC27" s="4">
        <f t="shared" si="3"/>
        <v>0.8</v>
      </c>
      <c r="AD27" s="4">
        <f t="shared" si="3"/>
        <v>0.3</v>
      </c>
      <c r="AE27" s="4">
        <f t="shared" si="3"/>
        <v>0.5</v>
      </c>
    </row>
    <row r="28" s="4" customFormat="1" spans="12:31">
      <c r="L28" s="9">
        <f>MIN(L2:L25)</f>
        <v>0.927766799926758</v>
      </c>
      <c r="W28" s="11">
        <f t="shared" ref="W28:AE28" si="4">MIN(W2:W25)</f>
        <v>0.072767972946167</v>
      </c>
      <c r="Z28" s="4">
        <f t="shared" si="4"/>
        <v>0.4</v>
      </c>
      <c r="AA28" s="4">
        <f t="shared" si="4"/>
        <v>0.7</v>
      </c>
      <c r="AB28" s="4">
        <f t="shared" si="4"/>
        <v>0.444444444444444</v>
      </c>
      <c r="AC28" s="4">
        <f t="shared" si="4"/>
        <v>0.571428571428571</v>
      </c>
      <c r="AD28" s="4">
        <f t="shared" si="4"/>
        <v>0</v>
      </c>
      <c r="AE28" s="4">
        <f t="shared" si="4"/>
        <v>-0.2</v>
      </c>
    </row>
    <row r="29" spans="11:23">
      <c r="K29" s="4"/>
      <c r="L29" s="9"/>
      <c r="M29">
        <v>0.194</v>
      </c>
      <c r="O29" s="4" t="s">
        <v>70</v>
      </c>
      <c r="P29" s="4"/>
      <c r="Q29" s="4"/>
      <c r="R29" s="4"/>
      <c r="W29" s="11"/>
    </row>
    <row r="30" spans="11:23">
      <c r="K30" s="4"/>
      <c r="L30" s="9"/>
      <c r="M30">
        <v>0.129</v>
      </c>
      <c r="O30" s="4">
        <v>0.2</v>
      </c>
      <c r="P30" s="4">
        <v>-160</v>
      </c>
      <c r="Q30" s="4">
        <v>640</v>
      </c>
      <c r="R30" s="4">
        <v>32</v>
      </c>
      <c r="W30" s="11"/>
    </row>
    <row r="31" spans="11:23">
      <c r="K31" s="4"/>
      <c r="L31" s="9"/>
      <c r="O31" s="4">
        <v>0.4</v>
      </c>
      <c r="P31" s="4">
        <v>-320</v>
      </c>
      <c r="Q31" s="4">
        <v>480</v>
      </c>
      <c r="R31" s="4">
        <v>24</v>
      </c>
      <c r="W31" s="11"/>
    </row>
    <row r="32" spans="11:23">
      <c r="K32" s="4" t="s">
        <v>31</v>
      </c>
      <c r="L32" s="4" t="s">
        <v>32</v>
      </c>
      <c r="M32">
        <v>800</v>
      </c>
      <c r="O32" s="4">
        <v>0.45</v>
      </c>
      <c r="P32" s="4">
        <v>-360</v>
      </c>
      <c r="Q32" s="4">
        <v>440</v>
      </c>
      <c r="R32" s="4">
        <v>22</v>
      </c>
      <c r="W32" s="11"/>
    </row>
    <row r="33" spans="11:23">
      <c r="K33" s="4"/>
      <c r="L33" s="4"/>
      <c r="O33" s="4">
        <v>0.49</v>
      </c>
      <c r="P33" s="4">
        <v>-392</v>
      </c>
      <c r="Q33" s="4">
        <v>408</v>
      </c>
      <c r="R33" s="4">
        <v>20.4</v>
      </c>
      <c r="W33" s="11"/>
    </row>
    <row r="34" s="1" customFormat="1" spans="11:23">
      <c r="K34" s="14" t="s">
        <v>49</v>
      </c>
      <c r="L34" s="14">
        <f>COUNTIF(L2:L25,"&lt;0.507")-COUNTIF(L2:L25,"&lt;0.378")</f>
        <v>0</v>
      </c>
      <c r="P34" s="14">
        <v>-380</v>
      </c>
      <c r="Q34" s="14">
        <v>420</v>
      </c>
      <c r="R34" s="14">
        <v>21</v>
      </c>
      <c r="W34" s="14"/>
    </row>
    <row r="35" s="1" customFormat="1" spans="11:23">
      <c r="K35" s="14" t="s">
        <v>50</v>
      </c>
      <c r="L35" s="14">
        <f>COUNTIF(L2:L25,"&lt;0.636")-COUNTIF(L2:L25,"&lt;0.507")</f>
        <v>0</v>
      </c>
      <c r="W35" s="14"/>
    </row>
    <row r="36" s="1" customFormat="1" spans="11:23">
      <c r="K36" s="14" t="s">
        <v>51</v>
      </c>
      <c r="L36" s="14">
        <f>COUNTIF(L2:L25,"&lt;0.765")-COUNTIF(L2:L25,"&lt;0.636")</f>
        <v>0</v>
      </c>
      <c r="W36" s="14"/>
    </row>
    <row r="37" s="28" customFormat="1" spans="11:23">
      <c r="K37" s="25" t="s">
        <v>52</v>
      </c>
      <c r="L37" s="25">
        <f>COUNTIF(L2:L25,"&lt;0.894")-COUNTIF(L2:L25,"&lt;0.765")</f>
        <v>0</v>
      </c>
      <c r="M37" s="25">
        <v>2</v>
      </c>
      <c r="N37" s="11">
        <v>1</v>
      </c>
      <c r="W37" s="25"/>
    </row>
    <row r="38" s="1" customFormat="1" spans="11:23">
      <c r="K38" s="14" t="s">
        <v>53</v>
      </c>
      <c r="L38" s="14">
        <f>COUNTIF(L2:L25,"&lt;1.023")-COUNTIF(L2:L25,"&lt;0.894")</f>
        <v>1</v>
      </c>
      <c r="M38" s="14">
        <v>3</v>
      </c>
      <c r="N38" s="14">
        <v>2</v>
      </c>
      <c r="O38" s="14">
        <v>1</v>
      </c>
      <c r="W38" s="14"/>
    </row>
    <row r="39" s="1" customFormat="1" spans="11:23">
      <c r="K39" s="14" t="s">
        <v>54</v>
      </c>
      <c r="L39" s="14">
        <f>COUNTIF(L2:L25,"&lt;1.152")-COUNTIF(L2:L25,"&lt;1.023")</f>
        <v>3</v>
      </c>
      <c r="M39" s="14">
        <v>4</v>
      </c>
      <c r="N39" s="14">
        <v>3</v>
      </c>
      <c r="O39" s="14">
        <v>3</v>
      </c>
      <c r="W39" s="14"/>
    </row>
    <row r="40" spans="11:23">
      <c r="K40" s="4" t="s">
        <v>55</v>
      </c>
      <c r="L40" s="4">
        <f>COUNTIF(L2:L25,"&lt;1.281")-COUNTIF(L2:L25,"&lt;1.152")</f>
        <v>5</v>
      </c>
      <c r="M40" s="4">
        <v>7</v>
      </c>
      <c r="N40" s="14">
        <v>6</v>
      </c>
      <c r="O40" s="14">
        <v>5</v>
      </c>
      <c r="W40" s="11"/>
    </row>
    <row r="41" s="24" customFormat="1" spans="11:23">
      <c r="K41" s="26" t="s">
        <v>56</v>
      </c>
      <c r="L41" s="26">
        <f>COUNTIF(L2:L25,"&lt;1.41")-COUNTIF(L2:L25,"&lt;1.281")</f>
        <v>6</v>
      </c>
      <c r="M41" s="26">
        <v>8</v>
      </c>
      <c r="N41" s="27">
        <v>8</v>
      </c>
      <c r="O41" s="27">
        <v>6</v>
      </c>
      <c r="W41" s="26"/>
    </row>
    <row r="42" s="1" customFormat="1" spans="11:23">
      <c r="K42" s="14" t="s">
        <v>57</v>
      </c>
      <c r="L42" s="14">
        <f>COUNTIF(L2:L25,"&lt;1.539")-COUNTIF(L2:L25,"&lt;1.41")</f>
        <v>5</v>
      </c>
      <c r="M42" s="14">
        <v>7</v>
      </c>
      <c r="N42" s="14">
        <v>6</v>
      </c>
      <c r="O42" s="14">
        <v>5</v>
      </c>
      <c r="W42" s="14"/>
    </row>
    <row r="43" s="1" customFormat="1" spans="11:23">
      <c r="K43" s="14" t="s">
        <v>58</v>
      </c>
      <c r="L43" s="14">
        <f>COUNTIF(L2:L25,"&lt;1.668")-COUNTIF(L2:L25,"&lt;1.539")</f>
        <v>3</v>
      </c>
      <c r="M43" s="14">
        <v>4</v>
      </c>
      <c r="N43" s="14">
        <v>3</v>
      </c>
      <c r="O43" s="14">
        <v>3</v>
      </c>
      <c r="W43" s="14"/>
    </row>
    <row r="44" s="1" customFormat="1" spans="11:23">
      <c r="K44" s="14" t="s">
        <v>59</v>
      </c>
      <c r="L44" s="14">
        <f>COUNTIF(L2:L25,"&lt;1.797")-COUNTIF(L2:L25,"&lt;1.668")</f>
        <v>1</v>
      </c>
      <c r="M44" s="14">
        <v>3</v>
      </c>
      <c r="N44" s="14">
        <v>2</v>
      </c>
      <c r="O44" s="14">
        <v>1</v>
      </c>
      <c r="W44" s="14"/>
    </row>
    <row r="45" s="28" customFormat="1" spans="11:23">
      <c r="K45" s="25" t="s">
        <v>60</v>
      </c>
      <c r="L45" s="25">
        <f>COUNTIF(L2:L25,"&lt;1.926")-COUNTIF(L2:L25,"&lt;1.797")</f>
        <v>0</v>
      </c>
      <c r="M45" s="25">
        <v>2</v>
      </c>
      <c r="N45" s="11">
        <v>1</v>
      </c>
      <c r="W45" s="25"/>
    </row>
    <row r="46" s="1" customFormat="1" spans="11:23">
      <c r="K46" s="14" t="s">
        <v>61</v>
      </c>
      <c r="L46" s="14">
        <f>COUNTIF(L2:L25,"&lt;2.055")-COUNTIF(L2:L25,"&lt;1.926")</f>
        <v>0</v>
      </c>
      <c r="M46" s="14"/>
      <c r="W46" s="14"/>
    </row>
    <row r="47" s="1" customFormat="1" spans="11:23">
      <c r="K47" s="14" t="s">
        <v>62</v>
      </c>
      <c r="L47" s="14">
        <f>COUNTIF(L2:L25,"&lt;2.184")-COUNTIF(L2:L25,"&lt;2.055")</f>
        <v>0</v>
      </c>
      <c r="M47" s="14"/>
      <c r="W47" s="14"/>
    </row>
    <row r="48" s="1" customFormat="1" spans="11:23">
      <c r="K48" s="14" t="s">
        <v>63</v>
      </c>
      <c r="L48" s="14">
        <f>COUNTIF(L2:L25,"&lt;2.313")-COUNTIF(L2:L25,"&lt;2.184")</f>
        <v>0</v>
      </c>
      <c r="M48" s="14"/>
      <c r="W48" s="14"/>
    </row>
    <row r="49" s="1" customFormat="1" spans="11:23">
      <c r="K49" s="14" t="s">
        <v>64</v>
      </c>
      <c r="L49" s="14">
        <f>COUNTIF(L2:L25,"&lt;2.442")-COUNTIF(L2:L25,"&lt;2.313")</f>
        <v>0</v>
      </c>
      <c r="M49" s="14"/>
      <c r="W49" s="14"/>
    </row>
    <row r="50" s="1" customFormat="1" spans="11:13">
      <c r="K50" s="14" t="s">
        <v>65</v>
      </c>
      <c r="L50" s="14">
        <f>COUNTIF(L2:L25,"&lt;2.571")-COUNTIF(L2:L25,"&lt;2.442")</f>
        <v>0</v>
      </c>
      <c r="M50" s="14"/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customFormat="1" spans="11:15">
      <c r="K52" s="4" t="s">
        <v>67</v>
      </c>
      <c r="L52" s="9">
        <f>COUNTIF(L2:L25,"&lt;2.829")-COUNTIF(L2:L25,"&lt;2.7")</f>
        <v>0</v>
      </c>
      <c r="N52">
        <v>0.378</v>
      </c>
      <c r="O52">
        <v>3.094</v>
      </c>
    </row>
    <row r="53" customFormat="1" spans="11:15">
      <c r="K53" s="4" t="s">
        <v>68</v>
      </c>
      <c r="L53" s="9">
        <f>COUNTIF(L2:L25,"&lt;2.958")-COUNTIF(L2:L25,"&lt;2.829")</f>
        <v>0</v>
      </c>
      <c r="N53">
        <v>21</v>
      </c>
      <c r="O53">
        <v>0.129</v>
      </c>
    </row>
    <row r="54" customFormat="1" spans="11:12">
      <c r="K54" s="4" t="s">
        <v>69</v>
      </c>
      <c r="L54" s="9">
        <f>COUNTIF(L2:L25,"&lt;3.087")-COUNTIF(L2:L25,"&lt;2.958")</f>
        <v>0</v>
      </c>
    </row>
    <row r="55" spans="14:15">
      <c r="N55">
        <v>0.954</v>
      </c>
      <c r="O55">
        <v>0.133</v>
      </c>
    </row>
    <row r="56" spans="14:15">
      <c r="N56">
        <v>1.355</v>
      </c>
      <c r="O56">
        <v>0.108</v>
      </c>
    </row>
    <row r="57" spans="14:15">
      <c r="N57">
        <v>1.72</v>
      </c>
      <c r="O57">
        <v>0.083</v>
      </c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5"/>
  <sheetViews>
    <sheetView topLeftCell="H25" workbookViewId="0">
      <selection activeCell="P36" sqref="P36:P42"/>
    </sheetView>
  </sheetViews>
  <sheetFormatPr defaultColWidth="8.88888888888889" defaultRowHeight="14.4"/>
  <cols>
    <col min="11" max="12" width="21.7777777777778" customWidth="1"/>
    <col min="13" max="14" width="12.8888888888889"/>
    <col min="20" max="22" width="12.8888888888889"/>
    <col min="23" max="23" width="21.6666666666667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74</v>
      </c>
      <c r="B2" s="20">
        <v>19</v>
      </c>
      <c r="C2" s="20">
        <v>1</v>
      </c>
      <c r="D2" s="20">
        <v>10</v>
      </c>
      <c r="E2" s="20">
        <v>10</v>
      </c>
      <c r="F2" s="20">
        <v>9</v>
      </c>
      <c r="G2" s="20">
        <v>1</v>
      </c>
      <c r="H2" s="20">
        <v>10</v>
      </c>
      <c r="I2" s="20">
        <v>0</v>
      </c>
      <c r="J2" s="20">
        <v>0.95</v>
      </c>
      <c r="K2" s="22">
        <v>9999</v>
      </c>
      <c r="L2" s="22">
        <v>0.927766799926758</v>
      </c>
      <c r="M2" s="20">
        <v>9999</v>
      </c>
      <c r="N2" s="20">
        <v>9999</v>
      </c>
      <c r="O2" s="20">
        <v>10</v>
      </c>
      <c r="P2" s="20">
        <v>10</v>
      </c>
      <c r="Q2" s="20">
        <v>18</v>
      </c>
      <c r="R2" s="23">
        <v>0.5556</v>
      </c>
      <c r="S2" s="23">
        <f>O2/E2</f>
        <v>1</v>
      </c>
      <c r="T2" s="20">
        <v>4.40181159973145</v>
      </c>
      <c r="U2" s="20">
        <v>3.95356178283691</v>
      </c>
      <c r="V2" s="20">
        <v>4.1050820350647</v>
      </c>
      <c r="W2" s="22">
        <v>0.151520252227783</v>
      </c>
      <c r="X2" s="20">
        <v>0.296729564666748</v>
      </c>
      <c r="Y2" s="20">
        <v>0.296729564666748</v>
      </c>
      <c r="Z2" s="20">
        <v>1</v>
      </c>
      <c r="AA2" s="20">
        <v>0.8</v>
      </c>
      <c r="AB2" s="20">
        <v>0.444444444444444</v>
      </c>
      <c r="AC2" s="20">
        <v>0.571428571428571</v>
      </c>
      <c r="AD2" s="20">
        <v>0.2</v>
      </c>
      <c r="AE2" s="20">
        <v>-0.2</v>
      </c>
    </row>
    <row r="3" spans="1:31">
      <c r="A3" s="5">
        <v>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9.66341018676758</v>
      </c>
      <c r="L3" s="9">
        <v>1.1268482208252</v>
      </c>
      <c r="M3">
        <v>1.03069305419922</v>
      </c>
      <c r="N3">
        <v>8.52350997924805</v>
      </c>
      <c r="O3">
        <v>7</v>
      </c>
      <c r="P3">
        <v>7</v>
      </c>
      <c r="Q3">
        <v>16</v>
      </c>
      <c r="R3" s="15">
        <v>0.4375</v>
      </c>
      <c r="S3" s="15">
        <f>O3/E3</f>
        <v>0.7</v>
      </c>
      <c r="T3">
        <v>3.89550971984863</v>
      </c>
      <c r="U3">
        <v>3.59789943695068</v>
      </c>
      <c r="V3">
        <v>3.4994330406189</v>
      </c>
      <c r="W3" s="11">
        <v>0.0984663963317871</v>
      </c>
      <c r="X3">
        <v>0.396076679229736</v>
      </c>
      <c r="Y3">
        <v>0.396076679229736</v>
      </c>
      <c r="Z3">
        <v>0.7</v>
      </c>
      <c r="AA3">
        <v>0.9</v>
      </c>
      <c r="AB3">
        <v>0.5625</v>
      </c>
      <c r="AC3">
        <v>0.692307692307692</v>
      </c>
      <c r="AD3">
        <v>0.1</v>
      </c>
      <c r="AE3">
        <v>0.2</v>
      </c>
    </row>
    <row r="4" spans="1:31">
      <c r="A4" s="5">
        <v>98</v>
      </c>
      <c r="B4">
        <v>16</v>
      </c>
      <c r="C4">
        <v>4</v>
      </c>
      <c r="D4">
        <v>10</v>
      </c>
      <c r="E4">
        <v>10</v>
      </c>
      <c r="F4">
        <v>10</v>
      </c>
      <c r="G4">
        <v>0</v>
      </c>
      <c r="H4">
        <v>6</v>
      </c>
      <c r="I4">
        <v>4</v>
      </c>
      <c r="J4">
        <v>0.8</v>
      </c>
      <c r="K4" s="4">
        <v>5.76643562316895</v>
      </c>
      <c r="L4" s="9">
        <v>1.12874603271484</v>
      </c>
      <c r="M4">
        <v>0.943637847900391</v>
      </c>
      <c r="N4">
        <v>7.26670265197754</v>
      </c>
      <c r="O4">
        <v>6</v>
      </c>
      <c r="P4">
        <v>6</v>
      </c>
      <c r="Q4">
        <v>15</v>
      </c>
      <c r="R4" s="15">
        <v>0.4</v>
      </c>
      <c r="S4" s="15">
        <f>O4/E4</f>
        <v>0.6</v>
      </c>
      <c r="T4">
        <v>3.39654731750488</v>
      </c>
      <c r="U4">
        <v>2.91133403778076</v>
      </c>
      <c r="V4">
        <v>3.00522780418396</v>
      </c>
      <c r="W4" s="11">
        <v>0.0938937664031982</v>
      </c>
      <c r="X4">
        <v>0.391319513320923</v>
      </c>
      <c r="Y4">
        <v>0.391319513320923</v>
      </c>
      <c r="Z4">
        <v>0.6</v>
      </c>
      <c r="AA4">
        <v>0.9</v>
      </c>
      <c r="AB4">
        <v>0.6</v>
      </c>
      <c r="AC4">
        <v>0.72</v>
      </c>
      <c r="AD4">
        <v>0.1</v>
      </c>
      <c r="AE4">
        <v>0.3</v>
      </c>
    </row>
    <row r="5" s="20" customFormat="1" spans="1:31">
      <c r="A5" s="21">
        <v>193</v>
      </c>
      <c r="B5" s="20">
        <v>19</v>
      </c>
      <c r="C5" s="20">
        <v>1</v>
      </c>
      <c r="D5" s="20">
        <v>10</v>
      </c>
      <c r="E5" s="20">
        <v>10</v>
      </c>
      <c r="F5" s="20">
        <v>10</v>
      </c>
      <c r="G5" s="20">
        <v>0</v>
      </c>
      <c r="H5" s="20">
        <v>9</v>
      </c>
      <c r="I5" s="20">
        <v>1</v>
      </c>
      <c r="J5" s="20">
        <v>0.95</v>
      </c>
      <c r="K5" s="22">
        <v>9.36824035644531</v>
      </c>
      <c r="L5" s="22">
        <v>1.13480186462402</v>
      </c>
      <c r="M5" s="20">
        <v>1.03891754150391</v>
      </c>
      <c r="N5" s="20">
        <v>8.18939781188965</v>
      </c>
      <c r="O5" s="20">
        <v>7</v>
      </c>
      <c r="P5" s="20">
        <v>7</v>
      </c>
      <c r="Q5" s="20">
        <v>14</v>
      </c>
      <c r="R5" s="23">
        <v>0.5</v>
      </c>
      <c r="S5" s="23">
        <f>O5/E5</f>
        <v>0.7</v>
      </c>
      <c r="T5" s="20">
        <v>3.83145141601562</v>
      </c>
      <c r="U5" s="20">
        <v>3.54616403579712</v>
      </c>
      <c r="V5" s="20">
        <v>3.44925928115845</v>
      </c>
      <c r="W5" s="22">
        <v>0.0969047546386719</v>
      </c>
      <c r="X5" s="20">
        <v>0.382192134857178</v>
      </c>
      <c r="Y5" s="20">
        <v>0.382192134857178</v>
      </c>
      <c r="Z5" s="20">
        <v>0.7</v>
      </c>
      <c r="AA5" s="20">
        <v>0.7</v>
      </c>
      <c r="AB5" s="20">
        <v>0.5</v>
      </c>
      <c r="AC5" s="20">
        <v>0.583333333333333</v>
      </c>
      <c r="AD5" s="20">
        <v>0.3</v>
      </c>
      <c r="AE5" s="20">
        <v>0</v>
      </c>
    </row>
    <row r="6" spans="1:31">
      <c r="A6" s="5">
        <v>216</v>
      </c>
      <c r="B6">
        <v>18</v>
      </c>
      <c r="C6">
        <v>2</v>
      </c>
      <c r="D6">
        <v>10</v>
      </c>
      <c r="E6">
        <v>10</v>
      </c>
      <c r="F6">
        <v>9</v>
      </c>
      <c r="G6">
        <v>1</v>
      </c>
      <c r="H6">
        <v>9</v>
      </c>
      <c r="I6">
        <v>1</v>
      </c>
      <c r="J6">
        <v>0.9</v>
      </c>
      <c r="K6" s="4">
        <v>10.3514099121094</v>
      </c>
      <c r="L6" s="9">
        <v>1.22949409484863</v>
      </c>
      <c r="M6">
        <v>1.07977104187012</v>
      </c>
      <c r="N6">
        <v>8.63826370239258</v>
      </c>
      <c r="O6">
        <v>7</v>
      </c>
      <c r="P6">
        <v>7</v>
      </c>
      <c r="Q6">
        <v>16</v>
      </c>
      <c r="R6" s="15">
        <v>0.4375</v>
      </c>
      <c r="S6" s="15">
        <f t="shared" ref="S6:S24" si="0">O6/E6</f>
        <v>0.7</v>
      </c>
      <c r="T6">
        <v>4.06588554382324</v>
      </c>
      <c r="U6">
        <v>3.74428725242615</v>
      </c>
      <c r="V6">
        <v>3.66696810722351</v>
      </c>
      <c r="W6" s="11">
        <v>0.0773191452026367</v>
      </c>
      <c r="X6">
        <v>0.398917436599731</v>
      </c>
      <c r="Y6">
        <v>0.398917436599731</v>
      </c>
      <c r="Z6">
        <v>0.7</v>
      </c>
      <c r="AA6">
        <v>0.9</v>
      </c>
      <c r="AB6">
        <v>0.5625</v>
      </c>
      <c r="AC6">
        <v>0.692307692307692</v>
      </c>
      <c r="AD6">
        <v>0.1</v>
      </c>
      <c r="AE6">
        <v>0.2</v>
      </c>
    </row>
    <row r="7" spans="1:31">
      <c r="A7" s="5">
        <v>120</v>
      </c>
      <c r="B7">
        <v>18</v>
      </c>
      <c r="C7">
        <v>2</v>
      </c>
      <c r="D7">
        <v>10</v>
      </c>
      <c r="E7">
        <v>10</v>
      </c>
      <c r="F7">
        <v>10</v>
      </c>
      <c r="G7">
        <v>0</v>
      </c>
      <c r="H7">
        <v>8</v>
      </c>
      <c r="I7">
        <v>2</v>
      </c>
      <c r="J7">
        <v>0.9</v>
      </c>
      <c r="K7" s="4">
        <v>6.93556594848633</v>
      </c>
      <c r="L7" s="9">
        <v>1.24688911437988</v>
      </c>
      <c r="M7">
        <v>1.02820205688477</v>
      </c>
      <c r="N7">
        <v>6.01740264892578</v>
      </c>
      <c r="O7">
        <v>8</v>
      </c>
      <c r="P7">
        <v>8</v>
      </c>
      <c r="Q7">
        <v>18</v>
      </c>
      <c r="R7" s="15">
        <v>0.4444</v>
      </c>
      <c r="S7" s="15">
        <f t="shared" si="0"/>
        <v>0.8</v>
      </c>
      <c r="T7">
        <v>3.63002395629883</v>
      </c>
      <c r="U7">
        <v>3.32382535934448</v>
      </c>
      <c r="V7">
        <v>3.24284887313843</v>
      </c>
      <c r="W7" s="11">
        <v>0.0809764862060547</v>
      </c>
      <c r="X7">
        <v>0.3871750831604</v>
      </c>
      <c r="Y7">
        <v>0.3871750831604</v>
      </c>
      <c r="Z7">
        <v>0.8</v>
      </c>
      <c r="AA7">
        <v>1</v>
      </c>
      <c r="AB7">
        <v>0.555555555555556</v>
      </c>
      <c r="AC7">
        <v>0.714285714285714</v>
      </c>
      <c r="AD7">
        <v>0</v>
      </c>
      <c r="AE7">
        <v>0.2</v>
      </c>
    </row>
    <row r="8" spans="1:31">
      <c r="A8" s="5">
        <v>9</v>
      </c>
      <c r="B8">
        <v>17</v>
      </c>
      <c r="C8">
        <v>3</v>
      </c>
      <c r="D8">
        <v>10</v>
      </c>
      <c r="E8">
        <v>10</v>
      </c>
      <c r="F8">
        <v>10</v>
      </c>
      <c r="G8">
        <v>0</v>
      </c>
      <c r="H8">
        <v>7</v>
      </c>
      <c r="I8">
        <v>3</v>
      </c>
      <c r="J8">
        <v>0.85</v>
      </c>
      <c r="K8" s="4">
        <v>6.53900337219238</v>
      </c>
      <c r="L8" s="9">
        <v>1.25845336914062</v>
      </c>
      <c r="M8">
        <v>0.709737777709961</v>
      </c>
      <c r="N8">
        <v>5.7145824432373</v>
      </c>
      <c r="O8">
        <v>5</v>
      </c>
      <c r="P8">
        <v>5</v>
      </c>
      <c r="Q8">
        <v>15</v>
      </c>
      <c r="R8" s="15">
        <v>0.3333</v>
      </c>
      <c r="S8" s="15">
        <f t="shared" si="0"/>
        <v>0.5</v>
      </c>
      <c r="T8">
        <v>3.20004653930664</v>
      </c>
      <c r="U8">
        <v>2.88882875442505</v>
      </c>
      <c r="V8">
        <v>2.80998182296753</v>
      </c>
      <c r="W8" s="11">
        <v>0.0788469314575195</v>
      </c>
      <c r="X8">
        <v>0.390064716339111</v>
      </c>
      <c r="Y8">
        <v>0.390064716339111</v>
      </c>
      <c r="Z8">
        <v>0.5</v>
      </c>
      <c r="AA8">
        <v>1</v>
      </c>
      <c r="AB8">
        <v>0.666666666666667</v>
      </c>
      <c r="AC8">
        <v>0.8</v>
      </c>
      <c r="AD8">
        <v>0</v>
      </c>
      <c r="AE8">
        <v>0.5</v>
      </c>
    </row>
    <row r="9" s="20" customFormat="1" spans="1:31">
      <c r="A9" s="21">
        <v>35</v>
      </c>
      <c r="B9" s="20">
        <v>19</v>
      </c>
      <c r="C9" s="20">
        <v>1</v>
      </c>
      <c r="D9" s="20">
        <v>10</v>
      </c>
      <c r="E9" s="20">
        <v>10</v>
      </c>
      <c r="F9" s="20">
        <v>10</v>
      </c>
      <c r="G9" s="20">
        <v>0</v>
      </c>
      <c r="H9" s="20">
        <v>9</v>
      </c>
      <c r="I9" s="20">
        <v>1</v>
      </c>
      <c r="J9" s="20">
        <v>0.95</v>
      </c>
      <c r="K9" s="22">
        <v>10.0861263275147</v>
      </c>
      <c r="L9" s="22">
        <v>1.25870513916016</v>
      </c>
      <c r="M9" s="20">
        <v>1.19042015075684</v>
      </c>
      <c r="N9" s="20">
        <v>9.12538146972656</v>
      </c>
      <c r="O9" s="20">
        <v>9</v>
      </c>
      <c r="P9" s="20">
        <v>9</v>
      </c>
      <c r="Q9" s="20">
        <v>18</v>
      </c>
      <c r="R9" s="23">
        <v>0.5</v>
      </c>
      <c r="S9" s="23">
        <f t="shared" si="0"/>
        <v>0.9</v>
      </c>
      <c r="T9" s="20">
        <v>3.88026809692383</v>
      </c>
      <c r="U9" s="20">
        <v>3.56421184539795</v>
      </c>
      <c r="V9" s="20">
        <v>3.4779007434845</v>
      </c>
      <c r="W9" s="22">
        <v>0.0863111019134521</v>
      </c>
      <c r="X9" s="20">
        <v>0.402367353439331</v>
      </c>
      <c r="Y9" s="20">
        <v>0.402367353439331</v>
      </c>
      <c r="Z9" s="20">
        <v>0.9</v>
      </c>
      <c r="AA9" s="20">
        <v>0.9</v>
      </c>
      <c r="AB9" s="20">
        <v>0.5</v>
      </c>
      <c r="AC9" s="20">
        <v>0.642857142857143</v>
      </c>
      <c r="AD9" s="20">
        <v>0.1</v>
      </c>
      <c r="AE9" s="20">
        <v>0</v>
      </c>
    </row>
    <row r="10" spans="1:31">
      <c r="A10" s="5">
        <v>64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9.65124130249023</v>
      </c>
      <c r="L10" s="9">
        <v>1.28952598571777</v>
      </c>
      <c r="M10">
        <v>1.15951538085937</v>
      </c>
      <c r="N10">
        <v>7.99066734313965</v>
      </c>
      <c r="O10">
        <v>5</v>
      </c>
      <c r="P10">
        <v>5</v>
      </c>
      <c r="Q10">
        <v>14</v>
      </c>
      <c r="R10" s="15">
        <v>0.3571</v>
      </c>
      <c r="S10" s="15">
        <f t="shared" si="0"/>
        <v>0.5</v>
      </c>
      <c r="T10">
        <v>3.68314933776855</v>
      </c>
      <c r="U10">
        <v>3.42205047607422</v>
      </c>
      <c r="V10">
        <v>3.30166482925415</v>
      </c>
      <c r="W10" s="11">
        <v>0.120385646820068</v>
      </c>
      <c r="X10">
        <v>0.381484508514404</v>
      </c>
      <c r="Y10">
        <v>0.381484508514404</v>
      </c>
      <c r="Z10">
        <v>0.5</v>
      </c>
      <c r="AA10">
        <v>0.9</v>
      </c>
      <c r="AB10">
        <v>0.642857142857143</v>
      </c>
      <c r="AC10">
        <v>0.75</v>
      </c>
      <c r="AD10">
        <v>0.1</v>
      </c>
      <c r="AE10">
        <v>0.4</v>
      </c>
    </row>
    <row r="11" spans="1:31">
      <c r="A11" s="5">
        <v>205</v>
      </c>
      <c r="B11">
        <v>18</v>
      </c>
      <c r="C11">
        <v>2</v>
      </c>
      <c r="D11">
        <v>10</v>
      </c>
      <c r="E11">
        <v>10</v>
      </c>
      <c r="F11">
        <v>10</v>
      </c>
      <c r="G11">
        <v>0</v>
      </c>
      <c r="H11">
        <v>8</v>
      </c>
      <c r="I11">
        <v>2</v>
      </c>
      <c r="J11">
        <v>0.9</v>
      </c>
      <c r="K11" s="4">
        <v>7.59420585632324</v>
      </c>
      <c r="L11" s="9">
        <v>1.31899452209473</v>
      </c>
      <c r="M11">
        <v>1.07002258300781</v>
      </c>
      <c r="N11">
        <v>6.59915542602539</v>
      </c>
      <c r="O11">
        <v>7</v>
      </c>
      <c r="P11">
        <v>7</v>
      </c>
      <c r="Q11">
        <v>16</v>
      </c>
      <c r="R11" s="15">
        <v>0.4375</v>
      </c>
      <c r="S11" s="15">
        <f t="shared" si="0"/>
        <v>0.7</v>
      </c>
      <c r="T11">
        <v>3.75983238220215</v>
      </c>
      <c r="U11">
        <v>3.43183302879333</v>
      </c>
      <c r="V11">
        <v>3.34061288833618</v>
      </c>
      <c r="W11" s="11">
        <v>0.0912201404571533</v>
      </c>
      <c r="X11">
        <v>0.419219493865967</v>
      </c>
      <c r="Y11">
        <v>0.419219493865967</v>
      </c>
      <c r="Z11">
        <v>0.7</v>
      </c>
      <c r="AA11">
        <v>0.9</v>
      </c>
      <c r="AB11">
        <v>0.5625</v>
      </c>
      <c r="AC11">
        <v>0.692307692307692</v>
      </c>
      <c r="AD11">
        <v>0.1</v>
      </c>
      <c r="AE11">
        <v>0.2</v>
      </c>
    </row>
    <row r="12" spans="1:31">
      <c r="A12" s="5">
        <v>82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7.04624176025391</v>
      </c>
      <c r="L12" s="9">
        <v>1.33107566833496</v>
      </c>
      <c r="M12">
        <v>1.06509590148926</v>
      </c>
      <c r="N12">
        <v>5.81407356262207</v>
      </c>
      <c r="O12">
        <v>6</v>
      </c>
      <c r="P12">
        <v>6</v>
      </c>
      <c r="Q12">
        <v>16</v>
      </c>
      <c r="R12" s="15">
        <v>0.375</v>
      </c>
      <c r="S12" s="15">
        <f t="shared" si="0"/>
        <v>0.6</v>
      </c>
      <c r="T12">
        <v>3.41574859619141</v>
      </c>
      <c r="U12">
        <v>3.13605880737305</v>
      </c>
      <c r="V12">
        <v>3.02554988861084</v>
      </c>
      <c r="W12" s="11">
        <v>0.110508918762207</v>
      </c>
      <c r="X12">
        <v>0.390198707580566</v>
      </c>
      <c r="Y12">
        <v>0.390198707580566</v>
      </c>
      <c r="Z12">
        <v>0.6</v>
      </c>
      <c r="AA12">
        <v>1</v>
      </c>
      <c r="AB12">
        <v>0.625</v>
      </c>
      <c r="AC12">
        <v>0.769230769230769</v>
      </c>
      <c r="AD12">
        <v>0</v>
      </c>
      <c r="AE12">
        <v>0.4</v>
      </c>
    </row>
    <row r="13" spans="1:31">
      <c r="A13" s="5">
        <v>66</v>
      </c>
      <c r="B13">
        <v>17</v>
      </c>
      <c r="C13">
        <v>3</v>
      </c>
      <c r="D13">
        <v>10</v>
      </c>
      <c r="E13">
        <v>10</v>
      </c>
      <c r="F13">
        <v>10</v>
      </c>
      <c r="G13">
        <v>0</v>
      </c>
      <c r="H13">
        <v>7</v>
      </c>
      <c r="I13">
        <v>3</v>
      </c>
      <c r="J13">
        <v>0.85</v>
      </c>
      <c r="K13" s="4">
        <v>7.23930549621582</v>
      </c>
      <c r="L13" s="9">
        <v>1.33141899108887</v>
      </c>
      <c r="M13">
        <v>0.733076095581055</v>
      </c>
      <c r="N13">
        <v>6.44536018371582</v>
      </c>
      <c r="O13">
        <v>6</v>
      </c>
      <c r="P13">
        <v>6</v>
      </c>
      <c r="Q13">
        <v>16</v>
      </c>
      <c r="R13" s="15">
        <v>0.375</v>
      </c>
      <c r="S13" s="15">
        <f t="shared" si="0"/>
        <v>0.6</v>
      </c>
      <c r="T13">
        <v>3.76811218261719</v>
      </c>
      <c r="U13">
        <v>3.37094306945801</v>
      </c>
      <c r="V13">
        <v>3.29817509651184</v>
      </c>
      <c r="W13" s="11">
        <v>0.072767972946167</v>
      </c>
      <c r="X13">
        <v>0.469937086105347</v>
      </c>
      <c r="Y13">
        <v>0.469937086105347</v>
      </c>
      <c r="Z13">
        <v>0.6</v>
      </c>
      <c r="AA13">
        <v>1</v>
      </c>
      <c r="AB13">
        <v>0.625</v>
      </c>
      <c r="AC13">
        <v>0.769230769230769</v>
      </c>
      <c r="AD13">
        <v>0</v>
      </c>
      <c r="AE13">
        <v>0.4</v>
      </c>
    </row>
    <row r="14" spans="1:31">
      <c r="A14" s="5">
        <v>123</v>
      </c>
      <c r="B14">
        <v>19</v>
      </c>
      <c r="C14">
        <v>1</v>
      </c>
      <c r="D14">
        <v>10</v>
      </c>
      <c r="E14">
        <v>10</v>
      </c>
      <c r="F14">
        <v>10</v>
      </c>
      <c r="G14">
        <v>0</v>
      </c>
      <c r="H14">
        <v>9</v>
      </c>
      <c r="I14">
        <v>1</v>
      </c>
      <c r="J14">
        <v>0.95</v>
      </c>
      <c r="K14" s="4">
        <v>10.2804927825928</v>
      </c>
      <c r="L14" s="9">
        <v>1.37059211730957</v>
      </c>
      <c r="M14">
        <v>1.26760673522949</v>
      </c>
      <c r="N14">
        <v>8.87008094787598</v>
      </c>
      <c r="O14">
        <v>7</v>
      </c>
      <c r="P14">
        <v>7</v>
      </c>
      <c r="Q14">
        <v>16</v>
      </c>
      <c r="R14" s="15">
        <v>0.4375</v>
      </c>
      <c r="S14" s="15">
        <f t="shared" si="0"/>
        <v>0.7</v>
      </c>
      <c r="T14">
        <v>3.78572463989258</v>
      </c>
      <c r="U14">
        <v>3.51028919219971</v>
      </c>
      <c r="V14">
        <v>3.38089179992676</v>
      </c>
      <c r="W14" s="11">
        <v>0.129397392272949</v>
      </c>
      <c r="X14">
        <v>0.40483283996582</v>
      </c>
      <c r="Y14">
        <v>0.40483283996582</v>
      </c>
      <c r="Z14">
        <v>0.7</v>
      </c>
      <c r="AA14">
        <v>0.9</v>
      </c>
      <c r="AB14">
        <v>0.5625</v>
      </c>
      <c r="AC14">
        <v>0.692307692307692</v>
      </c>
      <c r="AD14">
        <v>0.1</v>
      </c>
      <c r="AE14">
        <v>0.2</v>
      </c>
    </row>
    <row r="15" s="20" customFormat="1" spans="1:31">
      <c r="A15" s="21">
        <v>154</v>
      </c>
      <c r="B15" s="20">
        <v>17</v>
      </c>
      <c r="C15" s="20">
        <v>3</v>
      </c>
      <c r="D15" s="20">
        <v>10</v>
      </c>
      <c r="E15" s="20">
        <v>10</v>
      </c>
      <c r="F15" s="20">
        <v>10</v>
      </c>
      <c r="G15" s="20">
        <v>0</v>
      </c>
      <c r="H15" s="20">
        <v>7</v>
      </c>
      <c r="I15" s="20">
        <v>3</v>
      </c>
      <c r="J15" s="20">
        <v>0.85</v>
      </c>
      <c r="K15" s="22">
        <v>5.87332725524902</v>
      </c>
      <c r="L15" s="22">
        <v>1.37561798095703</v>
      </c>
      <c r="M15" s="20">
        <v>0.910228729248047</v>
      </c>
      <c r="N15" s="20">
        <v>4.87399864196777</v>
      </c>
      <c r="O15" s="20">
        <v>4</v>
      </c>
      <c r="P15" s="20">
        <v>4</v>
      </c>
      <c r="Q15" s="20">
        <v>12</v>
      </c>
      <c r="R15" s="23">
        <v>0.3333</v>
      </c>
      <c r="S15" s="23">
        <f t="shared" si="0"/>
        <v>0.4</v>
      </c>
      <c r="T15" s="20">
        <v>3.29062271118164</v>
      </c>
      <c r="U15" s="20">
        <v>3.00068616867065</v>
      </c>
      <c r="V15" s="20">
        <v>2.92394018173218</v>
      </c>
      <c r="W15" s="22">
        <v>0.0767459869384766</v>
      </c>
      <c r="X15" s="20">
        <v>0.366682529449463</v>
      </c>
      <c r="Y15" s="20">
        <v>0.366682529449463</v>
      </c>
      <c r="Z15" s="20">
        <v>0.4</v>
      </c>
      <c r="AA15" s="20">
        <v>0.8</v>
      </c>
      <c r="AB15" s="20">
        <v>0.666666666666667</v>
      </c>
      <c r="AC15" s="20">
        <v>0.727272727272727</v>
      </c>
      <c r="AD15" s="20">
        <v>0.2</v>
      </c>
      <c r="AE15" s="20">
        <v>0.4</v>
      </c>
    </row>
    <row r="16" spans="1:31">
      <c r="A16" s="5">
        <v>168</v>
      </c>
      <c r="B16">
        <v>18</v>
      </c>
      <c r="C16">
        <v>2</v>
      </c>
      <c r="D16">
        <v>10</v>
      </c>
      <c r="E16">
        <v>10</v>
      </c>
      <c r="F16">
        <v>10</v>
      </c>
      <c r="G16">
        <v>0</v>
      </c>
      <c r="H16">
        <v>8</v>
      </c>
      <c r="I16">
        <v>2</v>
      </c>
      <c r="J16">
        <v>0.9</v>
      </c>
      <c r="K16" s="4">
        <v>6.87069702148437</v>
      </c>
      <c r="L16" s="9">
        <v>1.41816520690918</v>
      </c>
      <c r="M16">
        <v>1.21541595458984</v>
      </c>
      <c r="N16">
        <v>5.80192565917969</v>
      </c>
      <c r="O16">
        <v>7</v>
      </c>
      <c r="P16">
        <v>7</v>
      </c>
      <c r="Q16">
        <v>16</v>
      </c>
      <c r="R16" s="15">
        <v>0.4375</v>
      </c>
      <c r="S16" s="15">
        <f t="shared" si="0"/>
        <v>0.7</v>
      </c>
      <c r="T16">
        <v>3.46154975891113</v>
      </c>
      <c r="U16">
        <v>3.16635799407959</v>
      </c>
      <c r="V16">
        <v>3.07130002975464</v>
      </c>
      <c r="W16" s="11">
        <v>0.0950579643249512</v>
      </c>
      <c r="X16">
        <v>0.390249729156494</v>
      </c>
      <c r="Y16">
        <v>0.390249729156494</v>
      </c>
      <c r="Z16">
        <v>0.7</v>
      </c>
      <c r="AA16">
        <v>0.9</v>
      </c>
      <c r="AB16">
        <v>0.5625</v>
      </c>
      <c r="AC16">
        <v>0.692307692307692</v>
      </c>
      <c r="AD16">
        <v>0.1</v>
      </c>
      <c r="AE16">
        <v>0.2</v>
      </c>
    </row>
    <row r="17" spans="1:31">
      <c r="A17" s="5">
        <v>71</v>
      </c>
      <c r="B17">
        <v>18</v>
      </c>
      <c r="C17">
        <v>2</v>
      </c>
      <c r="D17">
        <v>10</v>
      </c>
      <c r="E17">
        <v>10</v>
      </c>
      <c r="F17">
        <v>10</v>
      </c>
      <c r="G17">
        <v>0</v>
      </c>
      <c r="H17">
        <v>8</v>
      </c>
      <c r="I17">
        <v>2</v>
      </c>
      <c r="J17">
        <v>0.9</v>
      </c>
      <c r="K17" s="4">
        <v>7.40899276733398</v>
      </c>
      <c r="L17" s="9">
        <v>1.43877410888672</v>
      </c>
      <c r="M17">
        <v>1.16422653198242</v>
      </c>
      <c r="N17">
        <v>6.09002113342285</v>
      </c>
      <c r="O17">
        <v>7</v>
      </c>
      <c r="P17">
        <v>7</v>
      </c>
      <c r="Q17">
        <v>17</v>
      </c>
      <c r="R17" s="15">
        <v>0.4118</v>
      </c>
      <c r="S17" s="15">
        <f t="shared" si="0"/>
        <v>0.7</v>
      </c>
      <c r="T17">
        <v>3.65265464782715</v>
      </c>
      <c r="U17">
        <v>3.35487127304077</v>
      </c>
      <c r="V17">
        <v>3.24499082565308</v>
      </c>
      <c r="W17" s="11">
        <v>0.109880447387695</v>
      </c>
      <c r="X17">
        <v>0.407663822174072</v>
      </c>
      <c r="Y17">
        <v>0.407663822174072</v>
      </c>
      <c r="Z17">
        <v>0.7</v>
      </c>
      <c r="AA17">
        <v>1</v>
      </c>
      <c r="AB17">
        <v>0.588235294117647</v>
      </c>
      <c r="AC17">
        <v>0.740740740740741</v>
      </c>
      <c r="AD17">
        <v>0</v>
      </c>
      <c r="AE17">
        <v>0.3</v>
      </c>
    </row>
    <row r="18" spans="1:31">
      <c r="A18" s="5">
        <v>145</v>
      </c>
      <c r="B18">
        <v>18</v>
      </c>
      <c r="C18">
        <v>2</v>
      </c>
      <c r="D18">
        <v>10</v>
      </c>
      <c r="E18">
        <v>10</v>
      </c>
      <c r="F18">
        <v>9</v>
      </c>
      <c r="G18">
        <v>1</v>
      </c>
      <c r="H18">
        <v>9</v>
      </c>
      <c r="I18">
        <v>1</v>
      </c>
      <c r="J18">
        <v>0.9</v>
      </c>
      <c r="K18" s="4">
        <v>10.6385040283203</v>
      </c>
      <c r="L18" s="9">
        <v>1.46340179443359</v>
      </c>
      <c r="M18">
        <v>1.31208801269531</v>
      </c>
      <c r="N18">
        <v>8.68145370483398</v>
      </c>
      <c r="O18">
        <v>5</v>
      </c>
      <c r="P18">
        <v>5</v>
      </c>
      <c r="Q18">
        <v>13</v>
      </c>
      <c r="R18" s="15">
        <v>0.3846</v>
      </c>
      <c r="S18" s="15">
        <f t="shared" si="0"/>
        <v>0.5</v>
      </c>
      <c r="T18">
        <v>3.67697906494141</v>
      </c>
      <c r="U18">
        <v>3.40024971961975</v>
      </c>
      <c r="V18">
        <v>3.30141448974609</v>
      </c>
      <c r="W18" s="11">
        <v>0.0988352298736572</v>
      </c>
      <c r="X18">
        <v>0.375564575195312</v>
      </c>
      <c r="Y18">
        <v>0.375564575195312</v>
      </c>
      <c r="Z18">
        <v>0.5</v>
      </c>
      <c r="AA18">
        <v>0.8</v>
      </c>
      <c r="AB18">
        <v>0.615384615384615</v>
      </c>
      <c r="AC18">
        <v>0.695652173913043</v>
      </c>
      <c r="AD18">
        <v>0.2</v>
      </c>
      <c r="AE18">
        <v>0.3</v>
      </c>
    </row>
    <row r="19" s="3" customFormat="1" spans="1:31">
      <c r="A19" s="7">
        <v>1</v>
      </c>
      <c r="B19" s="3">
        <v>20</v>
      </c>
      <c r="C19" s="3">
        <v>0</v>
      </c>
      <c r="D19" s="3">
        <v>10</v>
      </c>
      <c r="E19" s="3">
        <v>10</v>
      </c>
      <c r="F19" s="3">
        <v>10</v>
      </c>
      <c r="G19" s="3">
        <v>0</v>
      </c>
      <c r="H19" s="3">
        <v>10</v>
      </c>
      <c r="I19" s="3">
        <v>0</v>
      </c>
      <c r="J19" s="3">
        <v>1</v>
      </c>
      <c r="K19" s="11">
        <v>9999</v>
      </c>
      <c r="L19" s="11">
        <v>1.51507186889648</v>
      </c>
      <c r="M19" s="3">
        <v>9999</v>
      </c>
      <c r="N19" s="3">
        <v>9999</v>
      </c>
      <c r="O19" s="3">
        <v>10</v>
      </c>
      <c r="P19" s="3">
        <v>10</v>
      </c>
      <c r="Q19" s="3">
        <v>20</v>
      </c>
      <c r="R19" s="17">
        <v>0.5</v>
      </c>
      <c r="S19" s="17">
        <f t="shared" si="0"/>
        <v>1</v>
      </c>
      <c r="T19" s="3">
        <v>4.64654541015625</v>
      </c>
      <c r="U19" s="3">
        <v>4.34903001785278</v>
      </c>
      <c r="V19" s="3">
        <v>4.14905261993408</v>
      </c>
      <c r="W19" s="11">
        <v>0.199977397918701</v>
      </c>
      <c r="X19" s="3">
        <v>0.497492790222168</v>
      </c>
      <c r="Y19" s="3">
        <v>0.497492790222168</v>
      </c>
      <c r="Z19" s="3">
        <v>1</v>
      </c>
      <c r="AA19" s="3">
        <v>1</v>
      </c>
      <c r="AB19" s="3">
        <v>0.5</v>
      </c>
      <c r="AC19" s="3">
        <v>0.666666666666667</v>
      </c>
      <c r="AD19" s="3">
        <v>0</v>
      </c>
      <c r="AE19" s="3">
        <v>0</v>
      </c>
    </row>
    <row r="20" spans="1:31">
      <c r="A20" s="5">
        <v>14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10.0921478271484</v>
      </c>
      <c r="L20" s="9">
        <v>1.65734672546387</v>
      </c>
      <c r="M20">
        <v>1.5528678894043</v>
      </c>
      <c r="N20">
        <v>8.32724761962891</v>
      </c>
      <c r="O20">
        <v>7</v>
      </c>
      <c r="P20">
        <v>7</v>
      </c>
      <c r="Q20">
        <v>17</v>
      </c>
      <c r="R20" s="15">
        <v>0.4118</v>
      </c>
      <c r="S20" s="15">
        <f t="shared" si="0"/>
        <v>0.7</v>
      </c>
      <c r="T20">
        <v>3.50043296813965</v>
      </c>
      <c r="U20">
        <v>3.26690196990967</v>
      </c>
      <c r="V20">
        <v>3.13181495666504</v>
      </c>
      <c r="W20" s="11">
        <v>0.135087013244629</v>
      </c>
      <c r="X20">
        <v>0.368618011474609</v>
      </c>
      <c r="Y20">
        <v>0.368618011474609</v>
      </c>
      <c r="Z20">
        <v>0.7</v>
      </c>
      <c r="AA20">
        <v>1</v>
      </c>
      <c r="AB20">
        <v>0.588235294117647</v>
      </c>
      <c r="AC20">
        <v>0.740740740740741</v>
      </c>
      <c r="AD20">
        <v>0</v>
      </c>
      <c r="AE20">
        <v>0.3</v>
      </c>
    </row>
    <row r="21" spans="1:31">
      <c r="A21" s="5">
        <v>96</v>
      </c>
      <c r="B21">
        <v>17</v>
      </c>
      <c r="C21">
        <v>3</v>
      </c>
      <c r="D21">
        <v>10</v>
      </c>
      <c r="E21">
        <v>10</v>
      </c>
      <c r="F21">
        <v>10</v>
      </c>
      <c r="G21">
        <v>0</v>
      </c>
      <c r="H21">
        <v>7</v>
      </c>
      <c r="I21">
        <v>3</v>
      </c>
      <c r="J21">
        <v>0.85</v>
      </c>
      <c r="K21" s="4">
        <v>5.74261093139648</v>
      </c>
      <c r="L21" s="9">
        <v>1.61087608337402</v>
      </c>
      <c r="M21">
        <v>1.20277786254883</v>
      </c>
      <c r="N21">
        <v>4.54215049743652</v>
      </c>
      <c r="O21">
        <v>6</v>
      </c>
      <c r="P21">
        <v>6</v>
      </c>
      <c r="Q21">
        <v>16</v>
      </c>
      <c r="R21" s="15">
        <v>0.375</v>
      </c>
      <c r="S21" s="15">
        <f t="shared" si="0"/>
        <v>0.6</v>
      </c>
      <c r="T21">
        <v>3.05898284912109</v>
      </c>
      <c r="U21">
        <v>2.798011302948</v>
      </c>
      <c r="V21">
        <v>2.70229864120483</v>
      </c>
      <c r="W21" s="11">
        <v>0.0957126617431641</v>
      </c>
      <c r="X21">
        <v>0.35668420791626</v>
      </c>
      <c r="Y21">
        <v>0.35668420791626</v>
      </c>
      <c r="Z21">
        <v>0.6</v>
      </c>
      <c r="AA21">
        <v>1</v>
      </c>
      <c r="AB21">
        <v>0.625</v>
      </c>
      <c r="AC21">
        <v>0.769230769230769</v>
      </c>
      <c r="AD21">
        <v>0</v>
      </c>
      <c r="AE21">
        <v>0.4</v>
      </c>
    </row>
    <row r="22" s="20" customFormat="1" spans="1:31">
      <c r="A22" s="21">
        <v>141</v>
      </c>
      <c r="B22" s="20">
        <v>18</v>
      </c>
      <c r="C22" s="20">
        <v>2</v>
      </c>
      <c r="D22" s="20">
        <v>10</v>
      </c>
      <c r="E22" s="20">
        <v>10</v>
      </c>
      <c r="F22" s="20">
        <v>10</v>
      </c>
      <c r="G22" s="20">
        <v>0</v>
      </c>
      <c r="H22" s="20">
        <v>8</v>
      </c>
      <c r="I22" s="20">
        <v>2</v>
      </c>
      <c r="J22" s="20">
        <v>0.9</v>
      </c>
      <c r="K22" s="22">
        <v>7.49026870727539</v>
      </c>
      <c r="L22" s="22">
        <v>1.63237380981445</v>
      </c>
      <c r="M22" s="20">
        <v>1.35805892944336</v>
      </c>
      <c r="N22" s="20">
        <v>5.95078086853027</v>
      </c>
      <c r="O22" s="20">
        <v>7</v>
      </c>
      <c r="P22" s="20">
        <v>7</v>
      </c>
      <c r="Q22" s="20">
        <v>17</v>
      </c>
      <c r="R22" s="23">
        <v>0.4118</v>
      </c>
      <c r="S22" s="23">
        <f t="shared" si="0"/>
        <v>0.7</v>
      </c>
      <c r="T22" s="20">
        <v>3.87831687927246</v>
      </c>
      <c r="U22" s="20">
        <v>3.56178855895996</v>
      </c>
      <c r="V22" s="20">
        <v>3.43032383918762</v>
      </c>
      <c r="W22" s="22">
        <v>0.131464719772339</v>
      </c>
      <c r="X22" s="20">
        <v>0.447993040084839</v>
      </c>
      <c r="Y22" s="20">
        <v>0.447993040084839</v>
      </c>
      <c r="Z22" s="20">
        <v>0.7</v>
      </c>
      <c r="AA22" s="20">
        <v>1</v>
      </c>
      <c r="AB22" s="20">
        <v>0.588235294117647</v>
      </c>
      <c r="AC22" s="20">
        <v>0.740740740740741</v>
      </c>
      <c r="AD22" s="20">
        <v>0</v>
      </c>
      <c r="AE22" s="20">
        <v>0.3</v>
      </c>
    </row>
    <row r="23" spans="1:31">
      <c r="A23" s="5">
        <v>105</v>
      </c>
      <c r="B23">
        <v>19</v>
      </c>
      <c r="C23">
        <v>1</v>
      </c>
      <c r="D23">
        <v>10</v>
      </c>
      <c r="E23">
        <v>10</v>
      </c>
      <c r="F23">
        <v>10</v>
      </c>
      <c r="G23">
        <v>0</v>
      </c>
      <c r="H23">
        <v>9</v>
      </c>
      <c r="I23">
        <v>1</v>
      </c>
      <c r="J23">
        <v>0.95</v>
      </c>
      <c r="K23" s="4">
        <v>10.3260917663574</v>
      </c>
      <c r="L23" s="9">
        <v>1.71701431274414</v>
      </c>
      <c r="M23">
        <v>1.61215782165527</v>
      </c>
      <c r="N23">
        <v>8.51708984375</v>
      </c>
      <c r="O23">
        <v>7</v>
      </c>
      <c r="P23">
        <v>7</v>
      </c>
      <c r="Q23">
        <v>17</v>
      </c>
      <c r="R23" s="15">
        <v>0.4118</v>
      </c>
      <c r="S23" s="15">
        <f t="shared" si="0"/>
        <v>0.7</v>
      </c>
      <c r="T23">
        <v>3.6671028137207</v>
      </c>
      <c r="U23">
        <v>3.42255115509033</v>
      </c>
      <c r="V23">
        <v>3.24774885177612</v>
      </c>
      <c r="W23" s="11">
        <v>0.174802303314209</v>
      </c>
      <c r="X23">
        <v>0.41935396194458</v>
      </c>
      <c r="Y23">
        <v>0.41935396194458</v>
      </c>
      <c r="Z23">
        <v>0.7</v>
      </c>
      <c r="AA23">
        <v>1</v>
      </c>
      <c r="AB23">
        <v>0.588235294117647</v>
      </c>
      <c r="AC23">
        <v>0.740740740740741</v>
      </c>
      <c r="AD23">
        <v>0</v>
      </c>
      <c r="AE23">
        <v>0.3</v>
      </c>
    </row>
    <row r="24" s="4" customFormat="1" spans="11:31">
      <c r="K24" s="12" t="s">
        <v>29</v>
      </c>
      <c r="L24" s="9">
        <f>AVERAGE(L2:L23)</f>
        <v>1.35372517325661</v>
      </c>
      <c r="W24" s="11">
        <f t="shared" ref="W24:AE24" si="1">AVERAGE(W2:W23)</f>
        <v>0.109367392279885</v>
      </c>
      <c r="Z24" s="4">
        <f t="shared" si="1"/>
        <v>0.681818181818182</v>
      </c>
      <c r="AA24" s="4">
        <f t="shared" si="1"/>
        <v>0.922727272727273</v>
      </c>
      <c r="AB24" s="4">
        <f t="shared" si="1"/>
        <v>0.578728012183894</v>
      </c>
      <c r="AC24" s="4">
        <f t="shared" si="1"/>
        <v>0.709258639179587</v>
      </c>
      <c r="AD24" s="4">
        <f t="shared" si="1"/>
        <v>0.0772727272727273</v>
      </c>
      <c r="AE24" s="4">
        <f t="shared" si="1"/>
        <v>0.240909090909091</v>
      </c>
    </row>
    <row r="25" s="4" customFormat="1" spans="11:31">
      <c r="K25" s="13" t="s">
        <v>30</v>
      </c>
      <c r="L25" s="9">
        <f>MAX(L2:L23)</f>
        <v>1.71701431274414</v>
      </c>
      <c r="W25" s="11">
        <f t="shared" ref="W25:AE25" si="2">MAX(W2:W23)</f>
        <v>0.199977397918701</v>
      </c>
      <c r="Z25" s="4">
        <f t="shared" si="2"/>
        <v>1</v>
      </c>
      <c r="AA25" s="4">
        <f t="shared" si="2"/>
        <v>1</v>
      </c>
      <c r="AB25" s="4">
        <f t="shared" si="2"/>
        <v>0.666666666666667</v>
      </c>
      <c r="AC25" s="4">
        <f t="shared" si="2"/>
        <v>0.8</v>
      </c>
      <c r="AD25" s="4">
        <f t="shared" si="2"/>
        <v>0.3</v>
      </c>
      <c r="AE25" s="4">
        <f t="shared" si="2"/>
        <v>0.5</v>
      </c>
    </row>
    <row r="26" s="4" customFormat="1" spans="12:31">
      <c r="L26" s="9">
        <f>MIN(L2:L23)</f>
        <v>0.927766799926758</v>
      </c>
      <c r="W26" s="11">
        <f t="shared" ref="W26:AE26" si="3">MIN(W2:W23)</f>
        <v>0.072767972946167</v>
      </c>
      <c r="Z26" s="4">
        <f t="shared" si="3"/>
        <v>0.4</v>
      </c>
      <c r="AA26" s="4">
        <f t="shared" si="3"/>
        <v>0.7</v>
      </c>
      <c r="AB26" s="4">
        <f t="shared" si="3"/>
        <v>0.444444444444444</v>
      </c>
      <c r="AC26" s="4">
        <f t="shared" si="3"/>
        <v>0.571428571428571</v>
      </c>
      <c r="AD26" s="4">
        <f t="shared" si="3"/>
        <v>0</v>
      </c>
      <c r="AE26" s="4">
        <f t="shared" si="3"/>
        <v>-0.2</v>
      </c>
    </row>
    <row r="27" spans="11:23">
      <c r="K27" s="4"/>
      <c r="L27" s="9"/>
      <c r="M27">
        <v>0.194</v>
      </c>
      <c r="O27" s="4" t="s">
        <v>70</v>
      </c>
      <c r="P27" s="4"/>
      <c r="Q27" s="4"/>
      <c r="R27" s="4"/>
      <c r="W27" s="11"/>
    </row>
    <row r="28" spans="11:23">
      <c r="K28" s="4"/>
      <c r="L28" s="9"/>
      <c r="M28">
        <v>0.129</v>
      </c>
      <c r="O28" s="4">
        <v>0.2</v>
      </c>
      <c r="P28" s="4">
        <v>-160</v>
      </c>
      <c r="Q28" s="4">
        <v>640</v>
      </c>
      <c r="R28" s="4">
        <v>32</v>
      </c>
      <c r="W28" s="11"/>
    </row>
    <row r="29" spans="11:23">
      <c r="K29" s="4"/>
      <c r="L29" s="9"/>
      <c r="O29" s="4">
        <v>0.4</v>
      </c>
      <c r="P29" s="4">
        <v>-320</v>
      </c>
      <c r="Q29" s="4">
        <v>480</v>
      </c>
      <c r="R29" s="4">
        <v>24</v>
      </c>
      <c r="W29" s="11"/>
    </row>
    <row r="30" spans="11:23">
      <c r="K30" s="4" t="s">
        <v>31</v>
      </c>
      <c r="L30" s="4" t="s">
        <v>32</v>
      </c>
      <c r="M30">
        <v>800</v>
      </c>
      <c r="O30" s="4">
        <v>0.45</v>
      </c>
      <c r="P30" s="4">
        <v>-360</v>
      </c>
      <c r="Q30" s="4">
        <v>440</v>
      </c>
      <c r="R30" s="4">
        <v>22</v>
      </c>
      <c r="W30" s="11"/>
    </row>
    <row r="31" spans="11:23">
      <c r="K31" s="4"/>
      <c r="L31" s="4"/>
      <c r="O31" s="4">
        <v>0.49</v>
      </c>
      <c r="P31" s="4">
        <v>-392</v>
      </c>
      <c r="Q31" s="4">
        <v>408</v>
      </c>
      <c r="R31" s="4">
        <v>20.4</v>
      </c>
      <c r="W31" s="11"/>
    </row>
    <row r="32" s="1" customFormat="1" spans="11:23">
      <c r="K32" s="14" t="s">
        <v>49</v>
      </c>
      <c r="L32" s="14">
        <f>COUNTIF(L2:L23,"&lt;0.507")-COUNTIF(L2:L23,"&lt;0.378")</f>
        <v>0</v>
      </c>
      <c r="P32" s="14">
        <v>-380</v>
      </c>
      <c r="Q32" s="14">
        <v>420</v>
      </c>
      <c r="R32" s="14">
        <v>21</v>
      </c>
      <c r="W32" s="14"/>
    </row>
    <row r="33" s="1" customFormat="1" spans="11:23">
      <c r="K33" s="14" t="s">
        <v>50</v>
      </c>
      <c r="L33" s="14">
        <f>COUNTIF(L2:L23,"&lt;0.636")-COUNTIF(L2:L23,"&lt;0.507")</f>
        <v>0</v>
      </c>
      <c r="W33" s="14"/>
    </row>
    <row r="34" s="1" customFormat="1" spans="11:23">
      <c r="K34" s="14" t="s">
        <v>51</v>
      </c>
      <c r="L34" s="14">
        <f>COUNTIF(L2:L23,"&lt;0.765")-COUNTIF(L2:L23,"&lt;0.636")</f>
        <v>0</v>
      </c>
      <c r="W34" s="14"/>
    </row>
    <row r="35" s="28" customFormat="1" spans="11:23">
      <c r="K35" s="25" t="s">
        <v>52</v>
      </c>
      <c r="L35" s="25">
        <f>COUNTIF(L2:L23,"&lt;0.894")-COUNTIF(L2:L23,"&lt;0.765")</f>
        <v>0</v>
      </c>
      <c r="M35" s="25">
        <v>2</v>
      </c>
      <c r="N35" s="11">
        <v>1</v>
      </c>
      <c r="W35" s="25"/>
    </row>
    <row r="36" s="1" customFormat="1" spans="11:23">
      <c r="K36" s="14" t="s">
        <v>53</v>
      </c>
      <c r="L36" s="14">
        <f>COUNTIF(L2:L23,"&lt;1.023")-COUNTIF(L2:L23,"&lt;0.894")</f>
        <v>1</v>
      </c>
      <c r="M36" s="14">
        <v>3</v>
      </c>
      <c r="N36" s="14">
        <v>2</v>
      </c>
      <c r="O36" s="14">
        <v>1</v>
      </c>
      <c r="P36" s="14">
        <v>1</v>
      </c>
      <c r="W36" s="14"/>
    </row>
    <row r="37" s="1" customFormat="1" spans="11:23">
      <c r="K37" s="14" t="s">
        <v>54</v>
      </c>
      <c r="L37" s="14">
        <f>COUNTIF(L2:L23,"&lt;1.152")-COUNTIF(L2:L23,"&lt;1.023")</f>
        <v>3</v>
      </c>
      <c r="M37" s="14">
        <v>4</v>
      </c>
      <c r="N37" s="14">
        <v>3</v>
      </c>
      <c r="O37" s="14">
        <v>3</v>
      </c>
      <c r="P37" s="14">
        <v>3</v>
      </c>
      <c r="W37" s="14"/>
    </row>
    <row r="38" spans="11:23">
      <c r="K38" s="4" t="s">
        <v>55</v>
      </c>
      <c r="L38" s="4">
        <f>COUNTIF(L2:L23,"&lt;1.281")-COUNTIF(L2:L23,"&lt;1.152")</f>
        <v>4</v>
      </c>
      <c r="M38" s="4">
        <v>7</v>
      </c>
      <c r="N38" s="14">
        <v>6</v>
      </c>
      <c r="O38" s="14">
        <v>5</v>
      </c>
      <c r="P38" s="14">
        <v>4</v>
      </c>
      <c r="W38" s="11"/>
    </row>
    <row r="39" s="24" customFormat="1" spans="11:23">
      <c r="K39" s="26" t="s">
        <v>56</v>
      </c>
      <c r="L39" s="26">
        <f>COUNTIF(L2:L23,"&lt;1.41")-COUNTIF(L2:L23,"&lt;1.281")</f>
        <v>6</v>
      </c>
      <c r="M39" s="26">
        <v>8</v>
      </c>
      <c r="N39" s="27">
        <v>8</v>
      </c>
      <c r="O39" s="27">
        <v>6</v>
      </c>
      <c r="P39" s="27">
        <v>6</v>
      </c>
      <c r="W39" s="26"/>
    </row>
    <row r="40" s="1" customFormat="1" spans="11:23">
      <c r="K40" s="14" t="s">
        <v>57</v>
      </c>
      <c r="L40" s="14">
        <f>COUNTIF(L2:L23,"&lt;1.539")-COUNTIF(L2:L23,"&lt;1.41")</f>
        <v>4</v>
      </c>
      <c r="M40" s="14">
        <v>7</v>
      </c>
      <c r="N40" s="14">
        <v>6</v>
      </c>
      <c r="O40" s="14">
        <v>5</v>
      </c>
      <c r="P40" s="14">
        <v>4</v>
      </c>
      <c r="W40" s="14"/>
    </row>
    <row r="41" s="1" customFormat="1" spans="11:23">
      <c r="K41" s="14" t="s">
        <v>58</v>
      </c>
      <c r="L41" s="14">
        <f>COUNTIF(L2:L23,"&lt;1.668")-COUNTIF(L2:L23,"&lt;1.539")</f>
        <v>3</v>
      </c>
      <c r="M41" s="14">
        <v>4</v>
      </c>
      <c r="N41" s="14">
        <v>3</v>
      </c>
      <c r="O41" s="14">
        <v>3</v>
      </c>
      <c r="P41" s="14">
        <v>3</v>
      </c>
      <c r="W41" s="14"/>
    </row>
    <row r="42" s="1" customFormat="1" spans="11:23">
      <c r="K42" s="14" t="s">
        <v>59</v>
      </c>
      <c r="L42" s="14">
        <f>COUNTIF(L2:L23,"&lt;1.797")-COUNTIF(L2:L23,"&lt;1.668")</f>
        <v>1</v>
      </c>
      <c r="M42" s="14">
        <v>3</v>
      </c>
      <c r="N42" s="14">
        <v>2</v>
      </c>
      <c r="O42" s="14">
        <v>1</v>
      </c>
      <c r="P42" s="14">
        <v>1</v>
      </c>
      <c r="W42" s="14"/>
    </row>
    <row r="43" s="28" customFormat="1" spans="11:23">
      <c r="K43" s="25" t="s">
        <v>60</v>
      </c>
      <c r="L43" s="25">
        <f>COUNTIF(L2:L23,"&lt;1.926")-COUNTIF(L2:L23,"&lt;1.797")</f>
        <v>0</v>
      </c>
      <c r="M43" s="25">
        <v>2</v>
      </c>
      <c r="N43" s="11">
        <v>1</v>
      </c>
      <c r="W43" s="25"/>
    </row>
    <row r="44" s="1" customFormat="1" spans="11:23">
      <c r="K44" s="14" t="s">
        <v>61</v>
      </c>
      <c r="L44" s="14">
        <f>COUNTIF(L2:L23,"&lt;2.055")-COUNTIF(L2:L23,"&lt;1.926")</f>
        <v>0</v>
      </c>
      <c r="M44" s="14"/>
      <c r="W44" s="14"/>
    </row>
    <row r="45" s="1" customFormat="1" spans="11:23">
      <c r="K45" s="14" t="s">
        <v>62</v>
      </c>
      <c r="L45" s="14">
        <f>COUNTIF(L2:L23,"&lt;2.184")-COUNTIF(L2:L23,"&lt;2.055")</f>
        <v>0</v>
      </c>
      <c r="M45" s="14"/>
      <c r="W45" s="14"/>
    </row>
    <row r="46" s="1" customFormat="1" spans="11:23">
      <c r="K46" s="14" t="s">
        <v>63</v>
      </c>
      <c r="L46" s="14">
        <f>COUNTIF(L2:L23,"&lt;2.313")-COUNTIF(L2:L23,"&lt;2.184")</f>
        <v>0</v>
      </c>
      <c r="M46" s="14"/>
      <c r="W46" s="14"/>
    </row>
    <row r="47" s="1" customFormat="1" spans="11:23">
      <c r="K47" s="14" t="s">
        <v>64</v>
      </c>
      <c r="L47" s="14">
        <f>COUNTIF(L2:L23,"&lt;2.442")-COUNTIF(L2:L23,"&lt;2.313")</f>
        <v>0</v>
      </c>
      <c r="M47" s="14"/>
      <c r="W47" s="14"/>
    </row>
    <row r="48" s="1" customFormat="1" spans="11:13">
      <c r="K48" s="14" t="s">
        <v>65</v>
      </c>
      <c r="L48" s="14">
        <f>COUNTIF(L2:L23,"&lt;2.571")-COUNTIF(L2:L23,"&lt;2.442")</f>
        <v>0</v>
      </c>
      <c r="M48" s="14"/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customFormat="1" spans="11:15">
      <c r="K50" s="4" t="s">
        <v>67</v>
      </c>
      <c r="L50" s="9">
        <f>COUNTIF(L2:L23,"&lt;2.829")-COUNTIF(L2:L23,"&lt;2.7")</f>
        <v>0</v>
      </c>
      <c r="N50">
        <v>0.378</v>
      </c>
      <c r="O50">
        <v>3.094</v>
      </c>
    </row>
    <row r="51" customFormat="1" spans="11:15">
      <c r="K51" s="4" t="s">
        <v>68</v>
      </c>
      <c r="L51" s="9">
        <f>COUNTIF(L2:L23,"&lt;2.958")-COUNTIF(L2:L23,"&lt;2.829")</f>
        <v>0</v>
      </c>
      <c r="N51">
        <v>21</v>
      </c>
      <c r="O51">
        <v>0.129</v>
      </c>
    </row>
    <row r="52" customFormat="1" spans="11:12">
      <c r="K52" s="4" t="s">
        <v>69</v>
      </c>
      <c r="L52" s="9">
        <f>COUNTIF(L2:L23,"&lt;3.087")-COUNTIF(L2:L23,"&lt;2.958")</f>
        <v>0</v>
      </c>
    </row>
    <row r="53" spans="14:15">
      <c r="N53">
        <v>0.954</v>
      </c>
      <c r="O53">
        <v>0.133</v>
      </c>
    </row>
    <row r="54" spans="14:15">
      <c r="N54">
        <v>1.355</v>
      </c>
      <c r="O54">
        <v>0.108</v>
      </c>
    </row>
    <row r="55" spans="14:15">
      <c r="N55">
        <v>1.72</v>
      </c>
      <c r="O55">
        <v>0.083</v>
      </c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4"/>
  <sheetViews>
    <sheetView topLeftCell="F16" workbookViewId="0">
      <selection activeCell="Q35" sqref="Q35:Q41"/>
    </sheetView>
  </sheetViews>
  <sheetFormatPr defaultColWidth="8.88888888888889" defaultRowHeight="14.4"/>
  <cols>
    <col min="11" max="12" width="20.2222222222222" customWidth="1"/>
    <col min="13" max="14" width="12.8888888888889"/>
    <col min="20" max="22" width="12.8888888888889"/>
    <col min="23" max="23" width="19.2222222222222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74</v>
      </c>
      <c r="B2" s="20">
        <v>19</v>
      </c>
      <c r="C2" s="20">
        <v>1</v>
      </c>
      <c r="D2" s="20">
        <v>10</v>
      </c>
      <c r="E2" s="20">
        <v>10</v>
      </c>
      <c r="F2" s="20">
        <v>9</v>
      </c>
      <c r="G2" s="20">
        <v>1</v>
      </c>
      <c r="H2" s="20">
        <v>10</v>
      </c>
      <c r="I2" s="20">
        <v>0</v>
      </c>
      <c r="J2" s="20">
        <v>0.95</v>
      </c>
      <c r="K2" s="22">
        <v>9999</v>
      </c>
      <c r="L2" s="22">
        <v>0.927766799926758</v>
      </c>
      <c r="M2" s="20">
        <v>9999</v>
      </c>
      <c r="N2" s="20">
        <v>9999</v>
      </c>
      <c r="O2" s="20">
        <v>10</v>
      </c>
      <c r="P2" s="20">
        <v>10</v>
      </c>
      <c r="Q2" s="20">
        <v>18</v>
      </c>
      <c r="R2" s="23">
        <v>0.5556</v>
      </c>
      <c r="S2" s="23">
        <f t="shared" ref="S2:S23" si="0">O2/E2</f>
        <v>1</v>
      </c>
      <c r="T2" s="20">
        <v>4.40181159973145</v>
      </c>
      <c r="U2" s="20">
        <v>3.95356178283691</v>
      </c>
      <c r="V2" s="20">
        <v>4.1050820350647</v>
      </c>
      <c r="W2" s="22">
        <v>0.151520252227783</v>
      </c>
      <c r="X2" s="20">
        <v>0.296729564666748</v>
      </c>
      <c r="Y2" s="20">
        <v>0.296729564666748</v>
      </c>
      <c r="Z2" s="20">
        <v>1</v>
      </c>
      <c r="AA2" s="20">
        <v>0.8</v>
      </c>
      <c r="AB2" s="20">
        <v>0.444444444444444</v>
      </c>
      <c r="AC2" s="20">
        <v>0.571428571428571</v>
      </c>
      <c r="AD2" s="20">
        <v>0.2</v>
      </c>
      <c r="AE2" s="20">
        <v>-0.2</v>
      </c>
    </row>
    <row r="3" spans="1:31">
      <c r="A3" s="5">
        <v>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9.66341018676758</v>
      </c>
      <c r="L3" s="9">
        <v>1.1268482208252</v>
      </c>
      <c r="M3">
        <v>1.03069305419922</v>
      </c>
      <c r="N3">
        <v>8.52350997924805</v>
      </c>
      <c r="O3">
        <v>7</v>
      </c>
      <c r="P3">
        <v>7</v>
      </c>
      <c r="Q3">
        <v>16</v>
      </c>
      <c r="R3" s="15">
        <v>0.4375</v>
      </c>
      <c r="S3" s="15">
        <f t="shared" si="0"/>
        <v>0.7</v>
      </c>
      <c r="T3">
        <v>3.89550971984863</v>
      </c>
      <c r="U3">
        <v>3.59789943695068</v>
      </c>
      <c r="V3">
        <v>3.4994330406189</v>
      </c>
      <c r="W3" s="11">
        <v>0.0984663963317871</v>
      </c>
      <c r="X3">
        <v>0.396076679229736</v>
      </c>
      <c r="Y3">
        <v>0.396076679229736</v>
      </c>
      <c r="Z3">
        <v>0.7</v>
      </c>
      <c r="AA3">
        <v>0.9</v>
      </c>
      <c r="AB3">
        <v>0.5625</v>
      </c>
      <c r="AC3">
        <v>0.692307692307692</v>
      </c>
      <c r="AD3">
        <v>0.1</v>
      </c>
      <c r="AE3">
        <v>0.2</v>
      </c>
    </row>
    <row r="4" spans="1:31">
      <c r="A4" s="5">
        <v>98</v>
      </c>
      <c r="B4">
        <v>16</v>
      </c>
      <c r="C4">
        <v>4</v>
      </c>
      <c r="D4">
        <v>10</v>
      </c>
      <c r="E4">
        <v>10</v>
      </c>
      <c r="F4">
        <v>10</v>
      </c>
      <c r="G4">
        <v>0</v>
      </c>
      <c r="H4">
        <v>6</v>
      </c>
      <c r="I4">
        <v>4</v>
      </c>
      <c r="J4">
        <v>0.8</v>
      </c>
      <c r="K4" s="4">
        <v>5.76643562316895</v>
      </c>
      <c r="L4" s="9">
        <v>1.12874603271484</v>
      </c>
      <c r="M4">
        <v>0.943637847900391</v>
      </c>
      <c r="N4">
        <v>7.26670265197754</v>
      </c>
      <c r="O4">
        <v>6</v>
      </c>
      <c r="P4">
        <v>6</v>
      </c>
      <c r="Q4">
        <v>15</v>
      </c>
      <c r="R4" s="15">
        <v>0.4</v>
      </c>
      <c r="S4" s="15">
        <f t="shared" si="0"/>
        <v>0.6</v>
      </c>
      <c r="T4">
        <v>3.39654731750488</v>
      </c>
      <c r="U4">
        <v>2.91133403778076</v>
      </c>
      <c r="V4">
        <v>3.00522780418396</v>
      </c>
      <c r="W4" s="11">
        <v>0.0938937664031982</v>
      </c>
      <c r="X4">
        <v>0.391319513320923</v>
      </c>
      <c r="Y4">
        <v>0.391319513320923</v>
      </c>
      <c r="Z4">
        <v>0.6</v>
      </c>
      <c r="AA4">
        <v>0.9</v>
      </c>
      <c r="AB4">
        <v>0.6</v>
      </c>
      <c r="AC4">
        <v>0.72</v>
      </c>
      <c r="AD4">
        <v>0.1</v>
      </c>
      <c r="AE4">
        <v>0.3</v>
      </c>
    </row>
    <row r="5" s="20" customFormat="1" spans="1:31">
      <c r="A5" s="21">
        <v>193</v>
      </c>
      <c r="B5" s="20">
        <v>19</v>
      </c>
      <c r="C5" s="20">
        <v>1</v>
      </c>
      <c r="D5" s="20">
        <v>10</v>
      </c>
      <c r="E5" s="20">
        <v>10</v>
      </c>
      <c r="F5" s="20">
        <v>10</v>
      </c>
      <c r="G5" s="20">
        <v>0</v>
      </c>
      <c r="H5" s="20">
        <v>9</v>
      </c>
      <c r="I5" s="20">
        <v>1</v>
      </c>
      <c r="J5" s="20">
        <v>0.95</v>
      </c>
      <c r="K5" s="22">
        <v>9.36824035644531</v>
      </c>
      <c r="L5" s="22">
        <v>1.13480186462402</v>
      </c>
      <c r="M5" s="20">
        <v>1.03891754150391</v>
      </c>
      <c r="N5" s="20">
        <v>8.18939781188965</v>
      </c>
      <c r="O5" s="20">
        <v>7</v>
      </c>
      <c r="P5" s="20">
        <v>7</v>
      </c>
      <c r="Q5" s="20">
        <v>14</v>
      </c>
      <c r="R5" s="23">
        <v>0.5</v>
      </c>
      <c r="S5" s="23">
        <f t="shared" si="0"/>
        <v>0.7</v>
      </c>
      <c r="T5" s="20">
        <v>3.83145141601562</v>
      </c>
      <c r="U5" s="20">
        <v>3.54616403579712</v>
      </c>
      <c r="V5" s="20">
        <v>3.44925928115845</v>
      </c>
      <c r="W5" s="22">
        <v>0.0969047546386719</v>
      </c>
      <c r="X5" s="20">
        <v>0.382192134857178</v>
      </c>
      <c r="Y5" s="20">
        <v>0.382192134857178</v>
      </c>
      <c r="Z5" s="20">
        <v>0.7</v>
      </c>
      <c r="AA5" s="20">
        <v>0.7</v>
      </c>
      <c r="AB5" s="20">
        <v>0.5</v>
      </c>
      <c r="AC5" s="20">
        <v>0.583333333333333</v>
      </c>
      <c r="AD5" s="20">
        <v>0.3</v>
      </c>
      <c r="AE5" s="20">
        <v>0</v>
      </c>
    </row>
    <row r="6" spans="1:31">
      <c r="A6" s="5">
        <v>216</v>
      </c>
      <c r="B6">
        <v>18</v>
      </c>
      <c r="C6">
        <v>2</v>
      </c>
      <c r="D6">
        <v>10</v>
      </c>
      <c r="E6">
        <v>10</v>
      </c>
      <c r="F6">
        <v>9</v>
      </c>
      <c r="G6">
        <v>1</v>
      </c>
      <c r="H6">
        <v>9</v>
      </c>
      <c r="I6">
        <v>1</v>
      </c>
      <c r="J6">
        <v>0.9</v>
      </c>
      <c r="K6" s="4">
        <v>10.3514099121094</v>
      </c>
      <c r="L6" s="9">
        <v>1.22949409484863</v>
      </c>
      <c r="M6">
        <v>1.07977104187012</v>
      </c>
      <c r="N6">
        <v>8.63826370239258</v>
      </c>
      <c r="O6">
        <v>7</v>
      </c>
      <c r="P6">
        <v>7</v>
      </c>
      <c r="Q6">
        <v>16</v>
      </c>
      <c r="R6" s="15">
        <v>0.4375</v>
      </c>
      <c r="S6" s="15">
        <f t="shared" si="0"/>
        <v>0.7</v>
      </c>
      <c r="T6">
        <v>4.06588554382324</v>
      </c>
      <c r="U6">
        <v>3.74428725242615</v>
      </c>
      <c r="V6">
        <v>3.66696810722351</v>
      </c>
      <c r="W6" s="11">
        <v>0.0773191452026367</v>
      </c>
      <c r="X6">
        <v>0.398917436599731</v>
      </c>
      <c r="Y6">
        <v>0.398917436599731</v>
      </c>
      <c r="Z6">
        <v>0.7</v>
      </c>
      <c r="AA6">
        <v>0.9</v>
      </c>
      <c r="AB6">
        <v>0.5625</v>
      </c>
      <c r="AC6">
        <v>0.692307692307692</v>
      </c>
      <c r="AD6">
        <v>0.1</v>
      </c>
      <c r="AE6">
        <v>0.2</v>
      </c>
    </row>
    <row r="7" spans="1:31">
      <c r="A7" s="5">
        <v>120</v>
      </c>
      <c r="B7">
        <v>18</v>
      </c>
      <c r="C7">
        <v>2</v>
      </c>
      <c r="D7">
        <v>10</v>
      </c>
      <c r="E7">
        <v>10</v>
      </c>
      <c r="F7">
        <v>10</v>
      </c>
      <c r="G7">
        <v>0</v>
      </c>
      <c r="H7">
        <v>8</v>
      </c>
      <c r="I7">
        <v>2</v>
      </c>
      <c r="J7">
        <v>0.9</v>
      </c>
      <c r="K7" s="4">
        <v>6.93556594848633</v>
      </c>
      <c r="L7" s="9">
        <v>1.24688911437988</v>
      </c>
      <c r="M7">
        <v>1.02820205688477</v>
      </c>
      <c r="N7">
        <v>6.01740264892578</v>
      </c>
      <c r="O7">
        <v>8</v>
      </c>
      <c r="P7">
        <v>8</v>
      </c>
      <c r="Q7">
        <v>18</v>
      </c>
      <c r="R7" s="15">
        <v>0.4444</v>
      </c>
      <c r="S7" s="15">
        <f t="shared" si="0"/>
        <v>0.8</v>
      </c>
      <c r="T7">
        <v>3.63002395629883</v>
      </c>
      <c r="U7">
        <v>3.32382535934448</v>
      </c>
      <c r="V7">
        <v>3.24284887313843</v>
      </c>
      <c r="W7" s="11">
        <v>0.0809764862060547</v>
      </c>
      <c r="X7">
        <v>0.3871750831604</v>
      </c>
      <c r="Y7">
        <v>0.3871750831604</v>
      </c>
      <c r="Z7">
        <v>0.8</v>
      </c>
      <c r="AA7">
        <v>1</v>
      </c>
      <c r="AB7">
        <v>0.555555555555556</v>
      </c>
      <c r="AC7">
        <v>0.714285714285714</v>
      </c>
      <c r="AD7">
        <v>0</v>
      </c>
      <c r="AE7">
        <v>0.2</v>
      </c>
    </row>
    <row r="8" spans="1:31">
      <c r="A8" s="5">
        <v>9</v>
      </c>
      <c r="B8">
        <v>17</v>
      </c>
      <c r="C8">
        <v>3</v>
      </c>
      <c r="D8">
        <v>10</v>
      </c>
      <c r="E8">
        <v>10</v>
      </c>
      <c r="F8">
        <v>10</v>
      </c>
      <c r="G8">
        <v>0</v>
      </c>
      <c r="H8">
        <v>7</v>
      </c>
      <c r="I8">
        <v>3</v>
      </c>
      <c r="J8">
        <v>0.85</v>
      </c>
      <c r="K8" s="4">
        <v>6.53900337219238</v>
      </c>
      <c r="L8" s="9">
        <v>1.25845336914062</v>
      </c>
      <c r="M8">
        <v>0.709737777709961</v>
      </c>
      <c r="N8">
        <v>5.7145824432373</v>
      </c>
      <c r="O8">
        <v>5</v>
      </c>
      <c r="P8">
        <v>5</v>
      </c>
      <c r="Q8">
        <v>15</v>
      </c>
      <c r="R8" s="15">
        <v>0.3333</v>
      </c>
      <c r="S8" s="15">
        <f t="shared" si="0"/>
        <v>0.5</v>
      </c>
      <c r="T8">
        <v>3.20004653930664</v>
      </c>
      <c r="U8">
        <v>2.88882875442505</v>
      </c>
      <c r="V8">
        <v>2.80998182296753</v>
      </c>
      <c r="W8" s="11">
        <v>0.0788469314575195</v>
      </c>
      <c r="X8">
        <v>0.390064716339111</v>
      </c>
      <c r="Y8">
        <v>0.390064716339111</v>
      </c>
      <c r="Z8">
        <v>0.5</v>
      </c>
      <c r="AA8">
        <v>1</v>
      </c>
      <c r="AB8">
        <v>0.666666666666667</v>
      </c>
      <c r="AC8">
        <v>0.8</v>
      </c>
      <c r="AD8">
        <v>0</v>
      </c>
      <c r="AE8">
        <v>0.5</v>
      </c>
    </row>
    <row r="9" s="20" customFormat="1" spans="1:31">
      <c r="A9" s="21">
        <v>35</v>
      </c>
      <c r="B9" s="20">
        <v>19</v>
      </c>
      <c r="C9" s="20">
        <v>1</v>
      </c>
      <c r="D9" s="20">
        <v>10</v>
      </c>
      <c r="E9" s="20">
        <v>10</v>
      </c>
      <c r="F9" s="20">
        <v>10</v>
      </c>
      <c r="G9" s="20">
        <v>0</v>
      </c>
      <c r="H9" s="20">
        <v>9</v>
      </c>
      <c r="I9" s="20">
        <v>1</v>
      </c>
      <c r="J9" s="20">
        <v>0.95</v>
      </c>
      <c r="K9" s="22">
        <v>10.0861263275147</v>
      </c>
      <c r="L9" s="22">
        <v>1.25870513916016</v>
      </c>
      <c r="M9" s="20">
        <v>1.19042015075684</v>
      </c>
      <c r="N9" s="20">
        <v>9.12538146972656</v>
      </c>
      <c r="O9" s="20">
        <v>9</v>
      </c>
      <c r="P9" s="20">
        <v>9</v>
      </c>
      <c r="Q9" s="20">
        <v>18</v>
      </c>
      <c r="R9" s="23">
        <v>0.5</v>
      </c>
      <c r="S9" s="23">
        <f t="shared" si="0"/>
        <v>0.9</v>
      </c>
      <c r="T9" s="20">
        <v>3.88026809692383</v>
      </c>
      <c r="U9" s="20">
        <v>3.56421184539795</v>
      </c>
      <c r="V9" s="20">
        <v>3.4779007434845</v>
      </c>
      <c r="W9" s="22">
        <v>0.0863111019134521</v>
      </c>
      <c r="X9" s="20">
        <v>0.402367353439331</v>
      </c>
      <c r="Y9" s="20">
        <v>0.402367353439331</v>
      </c>
      <c r="Z9" s="20">
        <v>0.9</v>
      </c>
      <c r="AA9" s="20">
        <v>0.9</v>
      </c>
      <c r="AB9" s="20">
        <v>0.5</v>
      </c>
      <c r="AC9" s="20">
        <v>0.642857142857143</v>
      </c>
      <c r="AD9" s="20">
        <v>0.1</v>
      </c>
      <c r="AE9" s="20">
        <v>0</v>
      </c>
    </row>
    <row r="10" spans="1:31">
      <c r="A10" s="5">
        <v>64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9.65124130249023</v>
      </c>
      <c r="L10" s="9">
        <v>1.28952598571777</v>
      </c>
      <c r="M10">
        <v>1.15951538085937</v>
      </c>
      <c r="N10">
        <v>7.99066734313965</v>
      </c>
      <c r="O10">
        <v>5</v>
      </c>
      <c r="P10">
        <v>5</v>
      </c>
      <c r="Q10">
        <v>14</v>
      </c>
      <c r="R10" s="15">
        <v>0.3571</v>
      </c>
      <c r="S10" s="15">
        <f t="shared" si="0"/>
        <v>0.5</v>
      </c>
      <c r="T10">
        <v>3.68314933776855</v>
      </c>
      <c r="U10">
        <v>3.42205047607422</v>
      </c>
      <c r="V10">
        <v>3.30166482925415</v>
      </c>
      <c r="W10" s="11">
        <v>0.120385646820068</v>
      </c>
      <c r="X10">
        <v>0.381484508514404</v>
      </c>
      <c r="Y10">
        <v>0.381484508514404</v>
      </c>
      <c r="Z10">
        <v>0.5</v>
      </c>
      <c r="AA10">
        <v>0.9</v>
      </c>
      <c r="AB10">
        <v>0.642857142857143</v>
      </c>
      <c r="AC10">
        <v>0.75</v>
      </c>
      <c r="AD10">
        <v>0.1</v>
      </c>
      <c r="AE10">
        <v>0.4</v>
      </c>
    </row>
    <row r="11" spans="1:31">
      <c r="A11" s="5">
        <v>205</v>
      </c>
      <c r="B11">
        <v>18</v>
      </c>
      <c r="C11">
        <v>2</v>
      </c>
      <c r="D11">
        <v>10</v>
      </c>
      <c r="E11">
        <v>10</v>
      </c>
      <c r="F11">
        <v>10</v>
      </c>
      <c r="G11">
        <v>0</v>
      </c>
      <c r="H11">
        <v>8</v>
      </c>
      <c r="I11">
        <v>2</v>
      </c>
      <c r="J11">
        <v>0.9</v>
      </c>
      <c r="K11" s="4">
        <v>7.59420585632324</v>
      </c>
      <c r="L11" s="9">
        <v>1.31899452209473</v>
      </c>
      <c r="M11">
        <v>1.07002258300781</v>
      </c>
      <c r="N11">
        <v>6.59915542602539</v>
      </c>
      <c r="O11">
        <v>7</v>
      </c>
      <c r="P11">
        <v>7</v>
      </c>
      <c r="Q11">
        <v>16</v>
      </c>
      <c r="R11" s="15">
        <v>0.4375</v>
      </c>
      <c r="S11" s="15">
        <f t="shared" si="0"/>
        <v>0.7</v>
      </c>
      <c r="T11">
        <v>3.75983238220215</v>
      </c>
      <c r="U11">
        <v>3.43183302879333</v>
      </c>
      <c r="V11">
        <v>3.34061288833618</v>
      </c>
      <c r="W11" s="11">
        <v>0.0912201404571533</v>
      </c>
      <c r="X11">
        <v>0.419219493865967</v>
      </c>
      <c r="Y11">
        <v>0.419219493865967</v>
      </c>
      <c r="Z11">
        <v>0.7</v>
      </c>
      <c r="AA11">
        <v>0.9</v>
      </c>
      <c r="AB11">
        <v>0.5625</v>
      </c>
      <c r="AC11">
        <v>0.692307692307692</v>
      </c>
      <c r="AD11">
        <v>0.1</v>
      </c>
      <c r="AE11">
        <v>0.2</v>
      </c>
    </row>
    <row r="12" spans="1:31">
      <c r="A12" s="5">
        <v>82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7.04624176025391</v>
      </c>
      <c r="L12" s="9">
        <v>1.33107566833496</v>
      </c>
      <c r="M12">
        <v>1.06509590148926</v>
      </c>
      <c r="N12">
        <v>5.81407356262207</v>
      </c>
      <c r="O12">
        <v>6</v>
      </c>
      <c r="P12">
        <v>6</v>
      </c>
      <c r="Q12">
        <v>16</v>
      </c>
      <c r="R12" s="15">
        <v>0.375</v>
      </c>
      <c r="S12" s="15">
        <f t="shared" si="0"/>
        <v>0.6</v>
      </c>
      <c r="T12">
        <v>3.41574859619141</v>
      </c>
      <c r="U12">
        <v>3.13605880737305</v>
      </c>
      <c r="V12">
        <v>3.02554988861084</v>
      </c>
      <c r="W12" s="11">
        <v>0.110508918762207</v>
      </c>
      <c r="X12">
        <v>0.390198707580566</v>
      </c>
      <c r="Y12">
        <v>0.390198707580566</v>
      </c>
      <c r="Z12">
        <v>0.6</v>
      </c>
      <c r="AA12">
        <v>1</v>
      </c>
      <c r="AB12">
        <v>0.625</v>
      </c>
      <c r="AC12">
        <v>0.769230769230769</v>
      </c>
      <c r="AD12">
        <v>0</v>
      </c>
      <c r="AE12">
        <v>0.4</v>
      </c>
    </row>
    <row r="13" spans="1:31">
      <c r="A13" s="5">
        <v>66</v>
      </c>
      <c r="B13">
        <v>17</v>
      </c>
      <c r="C13">
        <v>3</v>
      </c>
      <c r="D13">
        <v>10</v>
      </c>
      <c r="E13">
        <v>10</v>
      </c>
      <c r="F13">
        <v>10</v>
      </c>
      <c r="G13">
        <v>0</v>
      </c>
      <c r="H13">
        <v>7</v>
      </c>
      <c r="I13">
        <v>3</v>
      </c>
      <c r="J13">
        <v>0.85</v>
      </c>
      <c r="K13" s="4">
        <v>7.23930549621582</v>
      </c>
      <c r="L13" s="9">
        <v>1.33141899108887</v>
      </c>
      <c r="M13">
        <v>0.733076095581055</v>
      </c>
      <c r="N13">
        <v>6.44536018371582</v>
      </c>
      <c r="O13">
        <v>6</v>
      </c>
      <c r="P13">
        <v>6</v>
      </c>
      <c r="Q13">
        <v>16</v>
      </c>
      <c r="R13" s="15">
        <v>0.375</v>
      </c>
      <c r="S13" s="15">
        <f t="shared" si="0"/>
        <v>0.6</v>
      </c>
      <c r="T13">
        <v>3.76811218261719</v>
      </c>
      <c r="U13">
        <v>3.37094306945801</v>
      </c>
      <c r="V13">
        <v>3.29817509651184</v>
      </c>
      <c r="W13" s="11">
        <v>0.072767972946167</v>
      </c>
      <c r="X13">
        <v>0.469937086105347</v>
      </c>
      <c r="Y13">
        <v>0.469937086105347</v>
      </c>
      <c r="Z13">
        <v>0.6</v>
      </c>
      <c r="AA13">
        <v>1</v>
      </c>
      <c r="AB13">
        <v>0.625</v>
      </c>
      <c r="AC13">
        <v>0.769230769230769</v>
      </c>
      <c r="AD13">
        <v>0</v>
      </c>
      <c r="AE13">
        <v>0.4</v>
      </c>
    </row>
    <row r="14" s="20" customFormat="1" spans="1:31">
      <c r="A14" s="21">
        <v>154</v>
      </c>
      <c r="B14" s="20">
        <v>17</v>
      </c>
      <c r="C14" s="20">
        <v>3</v>
      </c>
      <c r="D14" s="20">
        <v>10</v>
      </c>
      <c r="E14" s="20">
        <v>10</v>
      </c>
      <c r="F14" s="20">
        <v>10</v>
      </c>
      <c r="G14" s="20">
        <v>0</v>
      </c>
      <c r="H14" s="20">
        <v>7</v>
      </c>
      <c r="I14" s="20">
        <v>3</v>
      </c>
      <c r="J14" s="20">
        <v>0.85</v>
      </c>
      <c r="K14" s="22">
        <v>5.87332725524902</v>
      </c>
      <c r="L14" s="22">
        <v>1.37561798095703</v>
      </c>
      <c r="M14" s="20">
        <v>0.910228729248047</v>
      </c>
      <c r="N14" s="20">
        <v>4.87399864196777</v>
      </c>
      <c r="O14" s="20">
        <v>4</v>
      </c>
      <c r="P14" s="20">
        <v>4</v>
      </c>
      <c r="Q14" s="20">
        <v>12</v>
      </c>
      <c r="R14" s="23">
        <v>0.3333</v>
      </c>
      <c r="S14" s="23">
        <f t="shared" si="0"/>
        <v>0.4</v>
      </c>
      <c r="T14" s="20">
        <v>3.29062271118164</v>
      </c>
      <c r="U14" s="20">
        <v>3.00068616867065</v>
      </c>
      <c r="V14" s="20">
        <v>2.92394018173218</v>
      </c>
      <c r="W14" s="22">
        <v>0.0767459869384766</v>
      </c>
      <c r="X14" s="20">
        <v>0.366682529449463</v>
      </c>
      <c r="Y14" s="20">
        <v>0.366682529449463</v>
      </c>
      <c r="Z14" s="20">
        <v>0.4</v>
      </c>
      <c r="AA14" s="20">
        <v>0.8</v>
      </c>
      <c r="AB14" s="20">
        <v>0.666666666666667</v>
      </c>
      <c r="AC14" s="20">
        <v>0.727272727272727</v>
      </c>
      <c r="AD14" s="20">
        <v>0.2</v>
      </c>
      <c r="AE14" s="20">
        <v>0.4</v>
      </c>
    </row>
    <row r="15" spans="1:31">
      <c r="A15" s="5">
        <v>168</v>
      </c>
      <c r="B15">
        <v>18</v>
      </c>
      <c r="C15">
        <v>2</v>
      </c>
      <c r="D15">
        <v>10</v>
      </c>
      <c r="E15">
        <v>10</v>
      </c>
      <c r="F15">
        <v>10</v>
      </c>
      <c r="G15">
        <v>0</v>
      </c>
      <c r="H15">
        <v>8</v>
      </c>
      <c r="I15">
        <v>2</v>
      </c>
      <c r="J15">
        <v>0.9</v>
      </c>
      <c r="K15" s="4">
        <v>6.87069702148437</v>
      </c>
      <c r="L15" s="9">
        <v>1.41816520690918</v>
      </c>
      <c r="M15">
        <v>1.21541595458984</v>
      </c>
      <c r="N15">
        <v>5.80192565917969</v>
      </c>
      <c r="O15">
        <v>7</v>
      </c>
      <c r="P15">
        <v>7</v>
      </c>
      <c r="Q15">
        <v>16</v>
      </c>
      <c r="R15" s="15">
        <v>0.4375</v>
      </c>
      <c r="S15" s="15">
        <f t="shared" si="0"/>
        <v>0.7</v>
      </c>
      <c r="T15">
        <v>3.46154975891113</v>
      </c>
      <c r="U15">
        <v>3.16635799407959</v>
      </c>
      <c r="V15">
        <v>3.07130002975464</v>
      </c>
      <c r="W15" s="11">
        <v>0.0950579643249512</v>
      </c>
      <c r="X15">
        <v>0.390249729156494</v>
      </c>
      <c r="Y15">
        <v>0.390249729156494</v>
      </c>
      <c r="Z15">
        <v>0.7</v>
      </c>
      <c r="AA15">
        <v>0.9</v>
      </c>
      <c r="AB15">
        <v>0.5625</v>
      </c>
      <c r="AC15">
        <v>0.692307692307692</v>
      </c>
      <c r="AD15">
        <v>0.1</v>
      </c>
      <c r="AE15">
        <v>0.2</v>
      </c>
    </row>
    <row r="16" spans="1:31">
      <c r="A16" s="5">
        <v>71</v>
      </c>
      <c r="B16">
        <v>18</v>
      </c>
      <c r="C16">
        <v>2</v>
      </c>
      <c r="D16">
        <v>10</v>
      </c>
      <c r="E16">
        <v>10</v>
      </c>
      <c r="F16">
        <v>10</v>
      </c>
      <c r="G16">
        <v>0</v>
      </c>
      <c r="H16">
        <v>8</v>
      </c>
      <c r="I16">
        <v>2</v>
      </c>
      <c r="J16">
        <v>0.9</v>
      </c>
      <c r="K16" s="4">
        <v>7.40899276733398</v>
      </c>
      <c r="L16" s="9">
        <v>1.43877410888672</v>
      </c>
      <c r="M16">
        <v>1.16422653198242</v>
      </c>
      <c r="N16">
        <v>6.09002113342285</v>
      </c>
      <c r="O16">
        <v>7</v>
      </c>
      <c r="P16">
        <v>7</v>
      </c>
      <c r="Q16">
        <v>17</v>
      </c>
      <c r="R16" s="15">
        <v>0.4118</v>
      </c>
      <c r="S16" s="15">
        <f t="shared" si="0"/>
        <v>0.7</v>
      </c>
      <c r="T16">
        <v>3.65265464782715</v>
      </c>
      <c r="U16">
        <v>3.35487127304077</v>
      </c>
      <c r="V16">
        <v>3.24499082565308</v>
      </c>
      <c r="W16" s="11">
        <v>0.109880447387695</v>
      </c>
      <c r="X16">
        <v>0.407663822174072</v>
      </c>
      <c r="Y16">
        <v>0.407663822174072</v>
      </c>
      <c r="Z16">
        <v>0.7</v>
      </c>
      <c r="AA16">
        <v>1</v>
      </c>
      <c r="AB16">
        <v>0.588235294117647</v>
      </c>
      <c r="AC16">
        <v>0.740740740740741</v>
      </c>
      <c r="AD16">
        <v>0</v>
      </c>
      <c r="AE16">
        <v>0.3</v>
      </c>
    </row>
    <row r="17" spans="1:31">
      <c r="A17" s="5">
        <v>145</v>
      </c>
      <c r="B17">
        <v>18</v>
      </c>
      <c r="C17">
        <v>2</v>
      </c>
      <c r="D17">
        <v>10</v>
      </c>
      <c r="E17">
        <v>10</v>
      </c>
      <c r="F17">
        <v>9</v>
      </c>
      <c r="G17">
        <v>1</v>
      </c>
      <c r="H17">
        <v>9</v>
      </c>
      <c r="I17">
        <v>1</v>
      </c>
      <c r="J17">
        <v>0.9</v>
      </c>
      <c r="K17" s="4">
        <v>10.6385040283203</v>
      </c>
      <c r="L17" s="9">
        <v>1.46340179443359</v>
      </c>
      <c r="M17">
        <v>1.31208801269531</v>
      </c>
      <c r="N17">
        <v>8.68145370483398</v>
      </c>
      <c r="O17">
        <v>5</v>
      </c>
      <c r="P17">
        <v>5</v>
      </c>
      <c r="Q17">
        <v>13</v>
      </c>
      <c r="R17" s="15">
        <v>0.3846</v>
      </c>
      <c r="S17" s="15">
        <f t="shared" si="0"/>
        <v>0.5</v>
      </c>
      <c r="T17">
        <v>3.67697906494141</v>
      </c>
      <c r="U17">
        <v>3.40024971961975</v>
      </c>
      <c r="V17">
        <v>3.30141448974609</v>
      </c>
      <c r="W17" s="11">
        <v>0.0988352298736572</v>
      </c>
      <c r="X17">
        <v>0.375564575195312</v>
      </c>
      <c r="Y17">
        <v>0.375564575195312</v>
      </c>
      <c r="Z17">
        <v>0.5</v>
      </c>
      <c r="AA17">
        <v>0.8</v>
      </c>
      <c r="AB17">
        <v>0.615384615384615</v>
      </c>
      <c r="AC17">
        <v>0.695652173913043</v>
      </c>
      <c r="AD17">
        <v>0.2</v>
      </c>
      <c r="AE17">
        <v>0.3</v>
      </c>
    </row>
    <row r="18" s="3" customFormat="1" spans="1:31">
      <c r="A18" s="7">
        <v>1</v>
      </c>
      <c r="B18" s="3">
        <v>20</v>
      </c>
      <c r="C18" s="3">
        <v>0</v>
      </c>
      <c r="D18" s="3">
        <v>10</v>
      </c>
      <c r="E18" s="3">
        <v>10</v>
      </c>
      <c r="F18" s="3">
        <v>10</v>
      </c>
      <c r="G18" s="3">
        <v>0</v>
      </c>
      <c r="H18" s="3">
        <v>10</v>
      </c>
      <c r="I18" s="3">
        <v>0</v>
      </c>
      <c r="J18" s="3">
        <v>1</v>
      </c>
      <c r="K18" s="11">
        <v>9999</v>
      </c>
      <c r="L18" s="11">
        <v>1.51507186889648</v>
      </c>
      <c r="M18" s="3">
        <v>9999</v>
      </c>
      <c r="N18" s="3">
        <v>9999</v>
      </c>
      <c r="O18" s="3">
        <v>10</v>
      </c>
      <c r="P18" s="3">
        <v>10</v>
      </c>
      <c r="Q18" s="3">
        <v>20</v>
      </c>
      <c r="R18" s="17">
        <v>0.5</v>
      </c>
      <c r="S18" s="17">
        <f t="shared" si="0"/>
        <v>1</v>
      </c>
      <c r="T18" s="3">
        <v>4.64654541015625</v>
      </c>
      <c r="U18" s="3">
        <v>4.34903001785278</v>
      </c>
      <c r="V18" s="3">
        <v>4.14905261993408</v>
      </c>
      <c r="W18" s="11">
        <v>0.199977397918701</v>
      </c>
      <c r="X18" s="3">
        <v>0.497492790222168</v>
      </c>
      <c r="Y18" s="3">
        <v>0.497492790222168</v>
      </c>
      <c r="Z18" s="3">
        <v>1</v>
      </c>
      <c r="AA18" s="3">
        <v>1</v>
      </c>
      <c r="AB18" s="3">
        <v>0.5</v>
      </c>
      <c r="AC18" s="3">
        <v>0.666666666666667</v>
      </c>
      <c r="AD18" s="3">
        <v>0</v>
      </c>
      <c r="AE18" s="3">
        <v>0</v>
      </c>
    </row>
    <row r="19" spans="1:31">
      <c r="A19" s="5">
        <v>14</v>
      </c>
      <c r="B19">
        <v>19</v>
      </c>
      <c r="C19">
        <v>1</v>
      </c>
      <c r="D19">
        <v>10</v>
      </c>
      <c r="E19">
        <v>10</v>
      </c>
      <c r="F19">
        <v>10</v>
      </c>
      <c r="G19">
        <v>0</v>
      </c>
      <c r="H19">
        <v>9</v>
      </c>
      <c r="I19">
        <v>1</v>
      </c>
      <c r="J19">
        <v>0.95</v>
      </c>
      <c r="K19" s="4">
        <v>10.0921478271484</v>
      </c>
      <c r="L19" s="9">
        <v>1.65734672546387</v>
      </c>
      <c r="M19">
        <v>1.5528678894043</v>
      </c>
      <c r="N19">
        <v>8.32724761962891</v>
      </c>
      <c r="O19">
        <v>7</v>
      </c>
      <c r="P19">
        <v>7</v>
      </c>
      <c r="Q19">
        <v>17</v>
      </c>
      <c r="R19" s="15">
        <v>0.4118</v>
      </c>
      <c r="S19" s="15">
        <f t="shared" si="0"/>
        <v>0.7</v>
      </c>
      <c r="T19">
        <v>3.50043296813965</v>
      </c>
      <c r="U19">
        <v>3.26690196990967</v>
      </c>
      <c r="V19">
        <v>3.13181495666504</v>
      </c>
      <c r="W19" s="11">
        <v>0.135087013244629</v>
      </c>
      <c r="X19">
        <v>0.368618011474609</v>
      </c>
      <c r="Y19">
        <v>0.368618011474609</v>
      </c>
      <c r="Z19">
        <v>0.7</v>
      </c>
      <c r="AA19">
        <v>1</v>
      </c>
      <c r="AB19">
        <v>0.588235294117647</v>
      </c>
      <c r="AC19">
        <v>0.740740740740741</v>
      </c>
      <c r="AD19">
        <v>0</v>
      </c>
      <c r="AE19">
        <v>0.3</v>
      </c>
    </row>
    <row r="20" spans="1:31">
      <c r="A20" s="5">
        <v>96</v>
      </c>
      <c r="B20">
        <v>17</v>
      </c>
      <c r="C20">
        <v>3</v>
      </c>
      <c r="D20">
        <v>10</v>
      </c>
      <c r="E20">
        <v>10</v>
      </c>
      <c r="F20">
        <v>10</v>
      </c>
      <c r="G20">
        <v>0</v>
      </c>
      <c r="H20">
        <v>7</v>
      </c>
      <c r="I20">
        <v>3</v>
      </c>
      <c r="J20">
        <v>0.85</v>
      </c>
      <c r="K20" s="4">
        <v>5.74261093139648</v>
      </c>
      <c r="L20" s="9">
        <v>1.61087608337402</v>
      </c>
      <c r="M20">
        <v>1.20277786254883</v>
      </c>
      <c r="N20">
        <v>4.54215049743652</v>
      </c>
      <c r="O20">
        <v>6</v>
      </c>
      <c r="P20">
        <v>6</v>
      </c>
      <c r="Q20">
        <v>16</v>
      </c>
      <c r="R20" s="15">
        <v>0.375</v>
      </c>
      <c r="S20" s="15">
        <f t="shared" si="0"/>
        <v>0.6</v>
      </c>
      <c r="T20">
        <v>3.05898284912109</v>
      </c>
      <c r="U20">
        <v>2.798011302948</v>
      </c>
      <c r="V20">
        <v>2.70229864120483</v>
      </c>
      <c r="W20" s="11">
        <v>0.0957126617431641</v>
      </c>
      <c r="X20">
        <v>0.35668420791626</v>
      </c>
      <c r="Y20">
        <v>0.35668420791626</v>
      </c>
      <c r="Z20">
        <v>0.6</v>
      </c>
      <c r="AA20">
        <v>1</v>
      </c>
      <c r="AB20">
        <v>0.625</v>
      </c>
      <c r="AC20">
        <v>0.769230769230769</v>
      </c>
      <c r="AD20">
        <v>0</v>
      </c>
      <c r="AE20">
        <v>0.4</v>
      </c>
    </row>
    <row r="21" s="20" customFormat="1" spans="1:31">
      <c r="A21" s="21">
        <v>141</v>
      </c>
      <c r="B21" s="20">
        <v>18</v>
      </c>
      <c r="C21" s="20">
        <v>2</v>
      </c>
      <c r="D21" s="20">
        <v>10</v>
      </c>
      <c r="E21" s="20">
        <v>10</v>
      </c>
      <c r="F21" s="20">
        <v>10</v>
      </c>
      <c r="G21" s="20">
        <v>0</v>
      </c>
      <c r="H21" s="20">
        <v>8</v>
      </c>
      <c r="I21" s="20">
        <v>2</v>
      </c>
      <c r="J21" s="20">
        <v>0.9</v>
      </c>
      <c r="K21" s="22">
        <v>7.49026870727539</v>
      </c>
      <c r="L21" s="22">
        <v>1.63237380981445</v>
      </c>
      <c r="M21" s="20">
        <v>1.35805892944336</v>
      </c>
      <c r="N21" s="20">
        <v>5.95078086853027</v>
      </c>
      <c r="O21" s="20">
        <v>7</v>
      </c>
      <c r="P21" s="20">
        <v>7</v>
      </c>
      <c r="Q21" s="20">
        <v>17</v>
      </c>
      <c r="R21" s="23">
        <v>0.4118</v>
      </c>
      <c r="S21" s="23">
        <f t="shared" si="0"/>
        <v>0.7</v>
      </c>
      <c r="T21" s="20">
        <v>3.87831687927246</v>
      </c>
      <c r="U21" s="20">
        <v>3.56178855895996</v>
      </c>
      <c r="V21" s="20">
        <v>3.43032383918762</v>
      </c>
      <c r="W21" s="22">
        <v>0.131464719772339</v>
      </c>
      <c r="X21" s="20">
        <v>0.447993040084839</v>
      </c>
      <c r="Y21" s="20">
        <v>0.447993040084839</v>
      </c>
      <c r="Z21" s="20">
        <v>0.7</v>
      </c>
      <c r="AA21" s="20">
        <v>1</v>
      </c>
      <c r="AB21" s="20">
        <v>0.588235294117647</v>
      </c>
      <c r="AC21" s="20">
        <v>0.740740740740741</v>
      </c>
      <c r="AD21" s="20">
        <v>0</v>
      </c>
      <c r="AE21" s="20">
        <v>0.3</v>
      </c>
    </row>
    <row r="22" spans="1:31">
      <c r="A22" s="5">
        <v>105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10.3260917663574</v>
      </c>
      <c r="L22" s="9">
        <v>1.71701431274414</v>
      </c>
      <c r="M22">
        <v>1.61215782165527</v>
      </c>
      <c r="N22">
        <v>8.51708984375</v>
      </c>
      <c r="O22">
        <v>7</v>
      </c>
      <c r="P22">
        <v>7</v>
      </c>
      <c r="Q22">
        <v>17</v>
      </c>
      <c r="R22" s="15">
        <v>0.4118</v>
      </c>
      <c r="S22" s="15">
        <f t="shared" si="0"/>
        <v>0.7</v>
      </c>
      <c r="T22">
        <v>3.6671028137207</v>
      </c>
      <c r="U22">
        <v>3.42255115509033</v>
      </c>
      <c r="V22">
        <v>3.24774885177612</v>
      </c>
      <c r="W22" s="11">
        <v>0.174802303314209</v>
      </c>
      <c r="X22">
        <v>0.41935396194458</v>
      </c>
      <c r="Y22">
        <v>0.41935396194458</v>
      </c>
      <c r="Z22">
        <v>0.7</v>
      </c>
      <c r="AA22">
        <v>1</v>
      </c>
      <c r="AB22">
        <v>0.588235294117647</v>
      </c>
      <c r="AC22">
        <v>0.740740740740741</v>
      </c>
      <c r="AD22">
        <v>0</v>
      </c>
      <c r="AE22">
        <v>0.3</v>
      </c>
    </row>
    <row r="23" s="4" customFormat="1" spans="11:31">
      <c r="K23" s="12" t="s">
        <v>29</v>
      </c>
      <c r="L23" s="9">
        <f>AVERAGE(L2:L22)</f>
        <v>1.35292198544457</v>
      </c>
      <c r="W23" s="11">
        <f t="shared" ref="W23:AE23" si="1">AVERAGE(W2:W22)</f>
        <v>0.108413582756406</v>
      </c>
      <c r="Z23" s="4">
        <f t="shared" si="1"/>
        <v>0.680952380952381</v>
      </c>
      <c r="AA23" s="4">
        <f t="shared" si="1"/>
        <v>0.923809523809524</v>
      </c>
      <c r="AB23" s="4">
        <f t="shared" si="1"/>
        <v>0.579500774668842</v>
      </c>
      <c r="AC23" s="4">
        <f t="shared" si="1"/>
        <v>0.710065827125868</v>
      </c>
      <c r="AD23" s="4">
        <f t="shared" si="1"/>
        <v>0.0761904761904762</v>
      </c>
      <c r="AE23" s="4">
        <f t="shared" si="1"/>
        <v>0.242857142857143</v>
      </c>
    </row>
    <row r="24" s="4" customFormat="1" spans="11:31">
      <c r="K24" s="13" t="s">
        <v>30</v>
      </c>
      <c r="L24" s="9">
        <f>MAX(L2:L22)</f>
        <v>1.71701431274414</v>
      </c>
      <c r="W24" s="11">
        <f t="shared" ref="W24:AE24" si="2">MAX(W2:W22)</f>
        <v>0.199977397918701</v>
      </c>
      <c r="Z24" s="4">
        <f t="shared" si="2"/>
        <v>1</v>
      </c>
      <c r="AA24" s="4">
        <f t="shared" si="2"/>
        <v>1</v>
      </c>
      <c r="AB24" s="4">
        <f t="shared" si="2"/>
        <v>0.666666666666667</v>
      </c>
      <c r="AC24" s="4">
        <f t="shared" si="2"/>
        <v>0.8</v>
      </c>
      <c r="AD24" s="4">
        <f t="shared" si="2"/>
        <v>0.3</v>
      </c>
      <c r="AE24" s="4">
        <f t="shared" si="2"/>
        <v>0.5</v>
      </c>
    </row>
    <row r="25" s="4" customFormat="1" spans="12:31">
      <c r="L25" s="9">
        <f>MIN(L2:L22)</f>
        <v>0.927766799926758</v>
      </c>
      <c r="W25" s="11">
        <f t="shared" ref="W25:AE25" si="3">MIN(W2:W22)</f>
        <v>0.072767972946167</v>
      </c>
      <c r="Z25" s="4">
        <f t="shared" si="3"/>
        <v>0.4</v>
      </c>
      <c r="AA25" s="4">
        <f t="shared" si="3"/>
        <v>0.7</v>
      </c>
      <c r="AB25" s="4">
        <f t="shared" si="3"/>
        <v>0.444444444444444</v>
      </c>
      <c r="AC25" s="4">
        <f t="shared" si="3"/>
        <v>0.571428571428571</v>
      </c>
      <c r="AD25" s="4">
        <f t="shared" si="3"/>
        <v>0</v>
      </c>
      <c r="AE25" s="4">
        <f t="shared" si="3"/>
        <v>-0.2</v>
      </c>
    </row>
    <row r="26" spans="11:23">
      <c r="K26" s="4"/>
      <c r="L26" s="9"/>
      <c r="M26">
        <v>0.194</v>
      </c>
      <c r="O26" s="4" t="s">
        <v>70</v>
      </c>
      <c r="P26" s="4"/>
      <c r="Q26" s="4"/>
      <c r="R26" s="4"/>
      <c r="W26" s="11"/>
    </row>
    <row r="27" spans="11:23">
      <c r="K27" s="4"/>
      <c r="L27" s="9"/>
      <c r="M27">
        <v>0.129</v>
      </c>
      <c r="O27" s="4">
        <v>0.2</v>
      </c>
      <c r="P27" s="4">
        <v>-160</v>
      </c>
      <c r="Q27" s="4">
        <v>640</v>
      </c>
      <c r="R27" s="4">
        <v>32</v>
      </c>
      <c r="W27" s="11"/>
    </row>
    <row r="28" spans="11:23">
      <c r="K28" s="4"/>
      <c r="L28" s="9"/>
      <c r="O28" s="4">
        <v>0.4</v>
      </c>
      <c r="P28" s="4">
        <v>-320</v>
      </c>
      <c r="Q28" s="4">
        <v>480</v>
      </c>
      <c r="R28" s="4">
        <v>24</v>
      </c>
      <c r="W28" s="11"/>
    </row>
    <row r="29" spans="11:23">
      <c r="K29" s="4" t="s">
        <v>31</v>
      </c>
      <c r="L29" s="4" t="s">
        <v>32</v>
      </c>
      <c r="M29">
        <v>800</v>
      </c>
      <c r="O29" s="4">
        <v>0.45</v>
      </c>
      <c r="P29" s="4">
        <v>-360</v>
      </c>
      <c r="Q29" s="4">
        <v>440</v>
      </c>
      <c r="R29" s="4">
        <v>22</v>
      </c>
      <c r="W29" s="11"/>
    </row>
    <row r="30" spans="11:23">
      <c r="K30" s="4"/>
      <c r="L30" s="4"/>
      <c r="O30" s="4">
        <v>0.49</v>
      </c>
      <c r="P30" s="4">
        <v>-392</v>
      </c>
      <c r="Q30" s="4">
        <v>408</v>
      </c>
      <c r="R30" s="4">
        <v>20.4</v>
      </c>
      <c r="W30" s="11"/>
    </row>
    <row r="31" s="1" customFormat="1" spans="11:23">
      <c r="K31" s="14" t="s">
        <v>49</v>
      </c>
      <c r="L31" s="14">
        <f>COUNTIF(L2:L22,"&lt;0.507")-COUNTIF(L2:L22,"&lt;0.378")</f>
        <v>0</v>
      </c>
      <c r="P31" s="14">
        <v>-380</v>
      </c>
      <c r="Q31" s="14">
        <v>420</v>
      </c>
      <c r="R31" s="14">
        <v>21</v>
      </c>
      <c r="W31" s="14"/>
    </row>
    <row r="32" s="1" customFormat="1" spans="11:23">
      <c r="K32" s="14" t="s">
        <v>50</v>
      </c>
      <c r="L32" s="14">
        <f>COUNTIF(L2:L22,"&lt;0.636")-COUNTIF(L2:L22,"&lt;0.507")</f>
        <v>0</v>
      </c>
      <c r="W32" s="14"/>
    </row>
    <row r="33" s="1" customFormat="1" spans="11:23">
      <c r="K33" s="14" t="s">
        <v>51</v>
      </c>
      <c r="L33" s="14">
        <f>COUNTIF(L2:L22,"&lt;0.765")-COUNTIF(L2:L22,"&lt;0.636")</f>
        <v>0</v>
      </c>
      <c r="W33" s="14"/>
    </row>
    <row r="34" s="28" customFormat="1" spans="11:23">
      <c r="K34" s="25" t="s">
        <v>52</v>
      </c>
      <c r="L34" s="25">
        <f>COUNTIF(L2:L22,"&lt;0.894")-COUNTIF(L2:L22,"&lt;0.765")</f>
        <v>0</v>
      </c>
      <c r="M34" s="25">
        <v>2</v>
      </c>
      <c r="N34" s="11">
        <v>1</v>
      </c>
      <c r="W34" s="25"/>
    </row>
    <row r="35" s="1" customFormat="1" spans="11:23">
      <c r="K35" s="14" t="s">
        <v>53</v>
      </c>
      <c r="L35" s="14">
        <f>COUNTIF(L2:L22,"&lt;1.023")-COUNTIF(L2:L22,"&lt;0.894")</f>
        <v>1</v>
      </c>
      <c r="M35" s="14">
        <v>3</v>
      </c>
      <c r="N35" s="14">
        <v>2</v>
      </c>
      <c r="O35" s="14">
        <v>1</v>
      </c>
      <c r="P35" s="14">
        <v>1</v>
      </c>
      <c r="Q35" s="14">
        <v>1</v>
      </c>
      <c r="W35" s="14"/>
    </row>
    <row r="36" s="1" customFormat="1" spans="11:23">
      <c r="K36" s="14" t="s">
        <v>54</v>
      </c>
      <c r="L36" s="14">
        <f>COUNTIF(L2:L22,"&lt;1.152")-COUNTIF(L2:L22,"&lt;1.023")</f>
        <v>3</v>
      </c>
      <c r="M36" s="14">
        <v>4</v>
      </c>
      <c r="N36" s="14">
        <v>3</v>
      </c>
      <c r="O36" s="14">
        <v>3</v>
      </c>
      <c r="P36" s="14">
        <v>3</v>
      </c>
      <c r="Q36" s="14">
        <v>3</v>
      </c>
      <c r="W36" s="14"/>
    </row>
    <row r="37" spans="11:23">
      <c r="K37" s="4" t="s">
        <v>55</v>
      </c>
      <c r="L37" s="4">
        <f>COUNTIF(L2:L22,"&lt;1.281")-COUNTIF(L2:L22,"&lt;1.152")</f>
        <v>4</v>
      </c>
      <c r="M37" s="4">
        <v>7</v>
      </c>
      <c r="N37" s="14">
        <v>6</v>
      </c>
      <c r="O37" s="14">
        <v>5</v>
      </c>
      <c r="P37" s="14">
        <v>4</v>
      </c>
      <c r="Q37" s="14">
        <v>4</v>
      </c>
      <c r="W37" s="11"/>
    </row>
    <row r="38" s="24" customFormat="1" spans="11:23">
      <c r="K38" s="26" t="s">
        <v>56</v>
      </c>
      <c r="L38" s="26">
        <f>COUNTIF(L2:L22,"&lt;1.41")-COUNTIF(L2:L22,"&lt;1.281")</f>
        <v>5</v>
      </c>
      <c r="M38" s="26">
        <v>8</v>
      </c>
      <c r="N38" s="27">
        <v>8</v>
      </c>
      <c r="O38" s="27">
        <v>6</v>
      </c>
      <c r="P38" s="27">
        <v>6</v>
      </c>
      <c r="Q38" s="27">
        <v>5</v>
      </c>
      <c r="W38" s="26"/>
    </row>
    <row r="39" s="1" customFormat="1" spans="11:23">
      <c r="K39" s="14" t="s">
        <v>57</v>
      </c>
      <c r="L39" s="14">
        <f>COUNTIF(L2:L22,"&lt;1.539")-COUNTIF(L2:L22,"&lt;1.41")</f>
        <v>4</v>
      </c>
      <c r="M39" s="14">
        <v>7</v>
      </c>
      <c r="N39" s="14">
        <v>6</v>
      </c>
      <c r="O39" s="14">
        <v>5</v>
      </c>
      <c r="P39" s="14">
        <v>4</v>
      </c>
      <c r="Q39" s="14">
        <v>4</v>
      </c>
      <c r="W39" s="14"/>
    </row>
    <row r="40" s="1" customFormat="1" spans="11:23">
      <c r="K40" s="14" t="s">
        <v>58</v>
      </c>
      <c r="L40" s="14">
        <f>COUNTIF(L2:L22,"&lt;1.668")-COUNTIF(L2:L22,"&lt;1.539")</f>
        <v>3</v>
      </c>
      <c r="M40" s="14">
        <v>4</v>
      </c>
      <c r="N40" s="14">
        <v>3</v>
      </c>
      <c r="O40" s="14">
        <v>3</v>
      </c>
      <c r="P40" s="14">
        <v>3</v>
      </c>
      <c r="Q40" s="14">
        <v>3</v>
      </c>
      <c r="W40" s="14"/>
    </row>
    <row r="41" s="1" customFormat="1" spans="11:23">
      <c r="K41" s="14" t="s">
        <v>59</v>
      </c>
      <c r="L41" s="14">
        <f>COUNTIF(L2:L22,"&lt;1.797")-COUNTIF(L2:L22,"&lt;1.668")</f>
        <v>1</v>
      </c>
      <c r="M41" s="14">
        <v>3</v>
      </c>
      <c r="N41" s="14">
        <v>2</v>
      </c>
      <c r="O41" s="14">
        <v>1</v>
      </c>
      <c r="P41" s="14">
        <v>1</v>
      </c>
      <c r="Q41" s="14">
        <v>1</v>
      </c>
      <c r="W41" s="14"/>
    </row>
    <row r="42" s="28" customFormat="1" spans="11:23">
      <c r="K42" s="25" t="s">
        <v>60</v>
      </c>
      <c r="L42" s="25">
        <f>COUNTIF(L2:L22,"&lt;1.926")-COUNTIF(L2:L22,"&lt;1.797")</f>
        <v>0</v>
      </c>
      <c r="M42" s="25">
        <v>2</v>
      </c>
      <c r="N42" s="11">
        <v>1</v>
      </c>
      <c r="W42" s="25"/>
    </row>
    <row r="43" s="1" customFormat="1" spans="11:23">
      <c r="K43" s="14" t="s">
        <v>61</v>
      </c>
      <c r="L43" s="14">
        <f>COUNTIF(L2:L22,"&lt;2.055")-COUNTIF(L2:L22,"&lt;1.926")</f>
        <v>0</v>
      </c>
      <c r="M43" s="14"/>
      <c r="W43" s="14"/>
    </row>
    <row r="44" s="1" customFormat="1" spans="11:23">
      <c r="K44" s="14" t="s">
        <v>62</v>
      </c>
      <c r="L44" s="14">
        <f>COUNTIF(L2:L22,"&lt;2.184")-COUNTIF(L2:L22,"&lt;2.055")</f>
        <v>0</v>
      </c>
      <c r="M44" s="14"/>
      <c r="W44" s="14"/>
    </row>
    <row r="45" s="1" customFormat="1" spans="11:23">
      <c r="K45" s="14" t="s">
        <v>63</v>
      </c>
      <c r="L45" s="14">
        <f>COUNTIF(L2:L22,"&lt;2.313")-COUNTIF(L2:L22,"&lt;2.184")</f>
        <v>0</v>
      </c>
      <c r="M45" s="14"/>
      <c r="W45" s="14"/>
    </row>
    <row r="46" s="1" customFormat="1" spans="11:23">
      <c r="K46" s="14" t="s">
        <v>64</v>
      </c>
      <c r="L46" s="14">
        <f>COUNTIF(L2:L22,"&lt;2.442")-COUNTIF(L2:L22,"&lt;2.313")</f>
        <v>0</v>
      </c>
      <c r="M46" s="14"/>
      <c r="W46" s="14"/>
    </row>
    <row r="47" s="1" customFormat="1" spans="11:13">
      <c r="K47" s="14" t="s">
        <v>65</v>
      </c>
      <c r="L47" s="14">
        <f>COUNTIF(L2:L22,"&lt;2.571")-COUNTIF(L2:L22,"&lt;2.442")</f>
        <v>0</v>
      </c>
      <c r="M47" s="14"/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customFormat="1" spans="11:15">
      <c r="K49" s="4" t="s">
        <v>67</v>
      </c>
      <c r="L49" s="9">
        <f>COUNTIF(L2:L22,"&lt;2.829")-COUNTIF(L2:L22,"&lt;2.7")</f>
        <v>0</v>
      </c>
      <c r="N49">
        <v>0.378</v>
      </c>
      <c r="O49">
        <v>3.094</v>
      </c>
    </row>
    <row r="50" customFormat="1" spans="11:15">
      <c r="K50" s="4" t="s">
        <v>68</v>
      </c>
      <c r="L50" s="9">
        <f>COUNTIF(L2:L22,"&lt;2.958")-COUNTIF(L2:L22,"&lt;2.829")</f>
        <v>0</v>
      </c>
      <c r="N50">
        <v>21</v>
      </c>
      <c r="O50">
        <v>0.129</v>
      </c>
    </row>
    <row r="51" customFormat="1" spans="11:12">
      <c r="K51" s="4" t="s">
        <v>69</v>
      </c>
      <c r="L51" s="9">
        <f>COUNTIF(L2:L22,"&lt;3.087")-COUNTIF(L2:L22,"&lt;2.958")</f>
        <v>0</v>
      </c>
    </row>
    <row r="52" spans="14:15">
      <c r="N52">
        <v>0.954</v>
      </c>
      <c r="O52">
        <v>0.133</v>
      </c>
    </row>
    <row r="53" spans="14:15">
      <c r="N53">
        <v>1.355</v>
      </c>
      <c r="O53">
        <v>0.108</v>
      </c>
    </row>
    <row r="54" spans="14:15">
      <c r="N54">
        <v>1.72</v>
      </c>
      <c r="O54">
        <v>0.083</v>
      </c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5"/>
  <sheetViews>
    <sheetView topLeftCell="I31" workbookViewId="0">
      <selection activeCell="N45" sqref="N45:N53"/>
    </sheetView>
  </sheetViews>
  <sheetFormatPr defaultColWidth="8.88888888888889" defaultRowHeight="14.4"/>
  <cols>
    <col min="11" max="11" width="22" customWidth="1"/>
    <col min="12" max="12" width="18.2222222222222" customWidth="1"/>
    <col min="13" max="14" width="12.8888888888889"/>
    <col min="20" max="22" width="12.8888888888889"/>
    <col min="23" max="23" width="22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53</v>
      </c>
      <c r="B2" s="20">
        <v>20</v>
      </c>
      <c r="C2" s="20">
        <v>0</v>
      </c>
      <c r="D2" s="20">
        <v>10</v>
      </c>
      <c r="E2" s="20">
        <v>10</v>
      </c>
      <c r="F2" s="20">
        <v>10</v>
      </c>
      <c r="G2" s="20">
        <v>0</v>
      </c>
      <c r="H2" s="20">
        <v>10</v>
      </c>
      <c r="I2" s="20">
        <v>0</v>
      </c>
      <c r="J2" s="20">
        <v>1</v>
      </c>
      <c r="K2" s="22">
        <v>9999</v>
      </c>
      <c r="L2" s="22">
        <v>0.862852096557617</v>
      </c>
      <c r="M2" s="20">
        <v>9999</v>
      </c>
      <c r="N2" s="20">
        <v>9999</v>
      </c>
      <c r="O2" s="20">
        <v>6</v>
      </c>
      <c r="P2" s="20">
        <v>6</v>
      </c>
      <c r="Q2" s="20">
        <v>15</v>
      </c>
      <c r="R2" s="23">
        <v>0.4</v>
      </c>
      <c r="S2" s="23">
        <f t="shared" ref="S2:S10" si="0">O2/E2</f>
        <v>0.6</v>
      </c>
      <c r="T2" s="20">
        <v>4.4928092956543</v>
      </c>
      <c r="U2" s="20">
        <v>4.20266008377075</v>
      </c>
      <c r="V2" s="20">
        <v>4.01789474487305</v>
      </c>
      <c r="W2" s="22">
        <v>0.184765338897705</v>
      </c>
      <c r="X2" s="20">
        <v>0.47491455078125</v>
      </c>
      <c r="Y2" s="20">
        <v>0.47491455078125</v>
      </c>
      <c r="Z2" s="20">
        <v>0.6</v>
      </c>
      <c r="AA2" s="20">
        <v>0.9</v>
      </c>
      <c r="AB2" s="20">
        <v>0.6</v>
      </c>
      <c r="AC2" s="20">
        <v>0.72</v>
      </c>
      <c r="AD2" s="20">
        <v>0.1</v>
      </c>
      <c r="AE2" s="20">
        <v>0.3</v>
      </c>
    </row>
    <row r="3" spans="1:31">
      <c r="A3" s="5">
        <v>74</v>
      </c>
      <c r="B3">
        <v>19</v>
      </c>
      <c r="C3">
        <v>1</v>
      </c>
      <c r="D3">
        <v>10</v>
      </c>
      <c r="E3">
        <v>10</v>
      </c>
      <c r="F3">
        <v>9</v>
      </c>
      <c r="G3">
        <v>1</v>
      </c>
      <c r="H3">
        <v>10</v>
      </c>
      <c r="I3">
        <v>0</v>
      </c>
      <c r="J3">
        <v>0.95</v>
      </c>
      <c r="K3" s="4">
        <v>9999</v>
      </c>
      <c r="L3" s="9">
        <v>0.927766799926758</v>
      </c>
      <c r="M3">
        <v>9999</v>
      </c>
      <c r="N3">
        <v>9999</v>
      </c>
      <c r="O3">
        <v>10</v>
      </c>
      <c r="P3">
        <v>10</v>
      </c>
      <c r="Q3">
        <v>18</v>
      </c>
      <c r="R3" s="15">
        <v>0.5556</v>
      </c>
      <c r="S3" s="15">
        <f t="shared" si="0"/>
        <v>1</v>
      </c>
      <c r="T3">
        <v>4.40181159973145</v>
      </c>
      <c r="U3">
        <v>3.95356178283691</v>
      </c>
      <c r="V3">
        <v>4.1050820350647</v>
      </c>
      <c r="W3" s="11">
        <v>0.151520252227783</v>
      </c>
      <c r="X3">
        <v>0.296729564666748</v>
      </c>
      <c r="Y3">
        <v>0.296729564666748</v>
      </c>
      <c r="Z3">
        <v>1</v>
      </c>
      <c r="AA3">
        <v>0.8</v>
      </c>
      <c r="AB3">
        <v>0.444444444444444</v>
      </c>
      <c r="AC3">
        <v>0.571428571428571</v>
      </c>
      <c r="AD3">
        <v>0.2</v>
      </c>
      <c r="AE3">
        <v>-0.2</v>
      </c>
    </row>
    <row r="4" s="20" customFormat="1" spans="1:31">
      <c r="A4" s="21">
        <v>204</v>
      </c>
      <c r="B4" s="20">
        <v>20</v>
      </c>
      <c r="C4" s="20">
        <v>0</v>
      </c>
      <c r="D4" s="20">
        <v>10</v>
      </c>
      <c r="E4" s="20">
        <v>10</v>
      </c>
      <c r="F4" s="20">
        <v>10</v>
      </c>
      <c r="G4" s="20">
        <v>0</v>
      </c>
      <c r="H4" s="20">
        <v>10</v>
      </c>
      <c r="I4" s="20">
        <v>0</v>
      </c>
      <c r="J4" s="20">
        <v>1</v>
      </c>
      <c r="K4" s="22">
        <v>9999</v>
      </c>
      <c r="L4" s="22">
        <v>0.93437385559082</v>
      </c>
      <c r="M4" s="20">
        <v>9999</v>
      </c>
      <c r="N4" s="20">
        <v>9999</v>
      </c>
      <c r="O4" s="20">
        <v>7</v>
      </c>
      <c r="P4" s="20">
        <v>7</v>
      </c>
      <c r="Q4" s="20">
        <v>17</v>
      </c>
      <c r="R4" s="23">
        <v>0.4118</v>
      </c>
      <c r="S4" s="23">
        <f t="shared" si="0"/>
        <v>0.7</v>
      </c>
      <c r="T4" s="20">
        <v>4.56262969970703</v>
      </c>
      <c r="U4" s="20">
        <v>4.25880813598633</v>
      </c>
      <c r="V4" s="20">
        <v>4.08786678314209</v>
      </c>
      <c r="W4" s="22">
        <v>0.170941352844238</v>
      </c>
      <c r="X4" s="20">
        <v>0.474762916564941</v>
      </c>
      <c r="Y4" s="20">
        <v>0.474762916564941</v>
      </c>
      <c r="Z4" s="20">
        <v>0.7</v>
      </c>
      <c r="AA4" s="20">
        <v>1</v>
      </c>
      <c r="AB4" s="20">
        <v>0.588235294117647</v>
      </c>
      <c r="AC4" s="20">
        <v>0.740740740740741</v>
      </c>
      <c r="AD4" s="20">
        <v>0</v>
      </c>
      <c r="AE4" s="20">
        <v>0.3</v>
      </c>
    </row>
    <row r="5" spans="1:31">
      <c r="A5" s="5">
        <v>61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10.6257991790772</v>
      </c>
      <c r="L5" s="9">
        <v>1.14323806762695</v>
      </c>
      <c r="M5">
        <v>0.99237060546875</v>
      </c>
      <c r="N5">
        <v>9.02749633789062</v>
      </c>
      <c r="O5">
        <v>5</v>
      </c>
      <c r="P5">
        <v>5</v>
      </c>
      <c r="Q5">
        <v>14</v>
      </c>
      <c r="R5" s="15">
        <v>0.3571</v>
      </c>
      <c r="S5" s="15">
        <f t="shared" si="0"/>
        <v>0.5</v>
      </c>
      <c r="T5">
        <v>3.97028923034668</v>
      </c>
      <c r="U5">
        <v>3.67376279830933</v>
      </c>
      <c r="V5">
        <v>3.51807713508606</v>
      </c>
      <c r="W5" s="11">
        <v>0.155685663223267</v>
      </c>
      <c r="X5">
        <v>0.45221209526062</v>
      </c>
      <c r="Y5">
        <v>0.45221209526062</v>
      </c>
      <c r="Z5">
        <v>0.5</v>
      </c>
      <c r="AA5">
        <v>0.9</v>
      </c>
      <c r="AB5">
        <v>0.642857142857143</v>
      </c>
      <c r="AC5">
        <v>0.75</v>
      </c>
      <c r="AD5">
        <v>0.1</v>
      </c>
      <c r="AE5">
        <v>0.4</v>
      </c>
    </row>
    <row r="6" spans="1:31">
      <c r="A6" s="5">
        <v>98</v>
      </c>
      <c r="B6">
        <v>16</v>
      </c>
      <c r="C6">
        <v>4</v>
      </c>
      <c r="D6">
        <v>10</v>
      </c>
      <c r="E6">
        <v>10</v>
      </c>
      <c r="F6">
        <v>10</v>
      </c>
      <c r="G6">
        <v>0</v>
      </c>
      <c r="H6">
        <v>6</v>
      </c>
      <c r="I6">
        <v>4</v>
      </c>
      <c r="J6">
        <v>0.8</v>
      </c>
      <c r="K6" s="4">
        <v>5.76643562316895</v>
      </c>
      <c r="L6" s="9">
        <v>1.12874603271484</v>
      </c>
      <c r="M6">
        <v>0.943637847900391</v>
      </c>
      <c r="N6">
        <v>7.26670265197754</v>
      </c>
      <c r="O6">
        <v>6</v>
      </c>
      <c r="P6">
        <v>6</v>
      </c>
      <c r="Q6">
        <v>15</v>
      </c>
      <c r="R6" s="15">
        <v>0.4</v>
      </c>
      <c r="S6" s="15">
        <f t="shared" si="0"/>
        <v>0.6</v>
      </c>
      <c r="T6">
        <v>3.39654731750488</v>
      </c>
      <c r="U6">
        <v>2.91133403778076</v>
      </c>
      <c r="V6">
        <v>3.00522780418396</v>
      </c>
      <c r="W6" s="11">
        <v>0.0938937664031982</v>
      </c>
      <c r="X6">
        <v>0.391319513320923</v>
      </c>
      <c r="Y6">
        <v>0.391319513320923</v>
      </c>
      <c r="Z6">
        <v>0.6</v>
      </c>
      <c r="AA6">
        <v>0.9</v>
      </c>
      <c r="AB6">
        <v>0.6</v>
      </c>
      <c r="AC6">
        <v>0.72</v>
      </c>
      <c r="AD6">
        <v>0.1</v>
      </c>
      <c r="AE6">
        <v>0.3</v>
      </c>
    </row>
    <row r="7" s="20" customFormat="1" spans="1:31">
      <c r="A7" s="21">
        <v>193</v>
      </c>
      <c r="B7" s="20">
        <v>19</v>
      </c>
      <c r="C7" s="20">
        <v>1</v>
      </c>
      <c r="D7" s="20">
        <v>10</v>
      </c>
      <c r="E7" s="20">
        <v>10</v>
      </c>
      <c r="F7" s="20">
        <v>10</v>
      </c>
      <c r="G7" s="20">
        <v>0</v>
      </c>
      <c r="H7" s="20">
        <v>9</v>
      </c>
      <c r="I7" s="20">
        <v>1</v>
      </c>
      <c r="J7" s="20">
        <v>0.95</v>
      </c>
      <c r="K7" s="22">
        <v>9.36824035644531</v>
      </c>
      <c r="L7" s="22">
        <v>1.13480186462402</v>
      </c>
      <c r="M7" s="20">
        <v>1.03891754150391</v>
      </c>
      <c r="N7" s="20">
        <v>8.18939781188965</v>
      </c>
      <c r="O7" s="20">
        <v>7</v>
      </c>
      <c r="P7" s="20">
        <v>7</v>
      </c>
      <c r="Q7" s="20">
        <v>14</v>
      </c>
      <c r="R7" s="23">
        <v>0.5</v>
      </c>
      <c r="S7" s="23">
        <f t="shared" si="0"/>
        <v>0.7</v>
      </c>
      <c r="T7" s="20">
        <v>3.83145141601562</v>
      </c>
      <c r="U7" s="20">
        <v>3.54616403579712</v>
      </c>
      <c r="V7" s="20">
        <v>3.44925928115845</v>
      </c>
      <c r="W7" s="22">
        <v>0.0969047546386719</v>
      </c>
      <c r="X7" s="20">
        <v>0.382192134857178</v>
      </c>
      <c r="Y7" s="20">
        <v>0.382192134857178</v>
      </c>
      <c r="Z7" s="20">
        <v>0.7</v>
      </c>
      <c r="AA7" s="20">
        <v>0.7</v>
      </c>
      <c r="AB7" s="20">
        <v>0.5</v>
      </c>
      <c r="AC7" s="20">
        <v>0.583333333333333</v>
      </c>
      <c r="AD7" s="20">
        <v>0.3</v>
      </c>
      <c r="AE7" s="20">
        <v>0</v>
      </c>
    </row>
    <row r="8" spans="1:31">
      <c r="A8" s="5">
        <v>106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11.0809917449951</v>
      </c>
      <c r="L8" s="9">
        <v>1.19580459594727</v>
      </c>
      <c r="M8">
        <v>0.999795913696289</v>
      </c>
      <c r="N8">
        <v>9.0234489440918</v>
      </c>
      <c r="O8">
        <v>6</v>
      </c>
      <c r="P8">
        <v>6</v>
      </c>
      <c r="Q8">
        <v>16</v>
      </c>
      <c r="R8" s="15">
        <v>0.375</v>
      </c>
      <c r="S8" s="15">
        <f t="shared" si="0"/>
        <v>0.6</v>
      </c>
      <c r="T8">
        <v>4.2790470123291</v>
      </c>
      <c r="U8">
        <v>3.97639465332031</v>
      </c>
      <c r="V8">
        <v>3.77619099617004</v>
      </c>
      <c r="W8" s="11">
        <v>0.200203657150269</v>
      </c>
      <c r="X8">
        <v>0.502856016159058</v>
      </c>
      <c r="Y8">
        <v>0.502856016159058</v>
      </c>
      <c r="Z8">
        <v>0.6</v>
      </c>
      <c r="AA8">
        <v>1</v>
      </c>
      <c r="AB8">
        <v>0.625</v>
      </c>
      <c r="AC8">
        <v>0.769230769230769</v>
      </c>
      <c r="AD8">
        <v>0</v>
      </c>
      <c r="AE8">
        <v>0.4</v>
      </c>
    </row>
    <row r="9" spans="1:31">
      <c r="A9" s="5">
        <v>142</v>
      </c>
      <c r="B9">
        <v>20</v>
      </c>
      <c r="C9">
        <v>0</v>
      </c>
      <c r="D9">
        <v>10</v>
      </c>
      <c r="E9">
        <v>10</v>
      </c>
      <c r="F9">
        <v>10</v>
      </c>
      <c r="G9">
        <v>0</v>
      </c>
      <c r="H9">
        <v>10</v>
      </c>
      <c r="I9">
        <v>0</v>
      </c>
      <c r="J9">
        <v>1</v>
      </c>
      <c r="K9" s="4">
        <v>9999</v>
      </c>
      <c r="L9" s="9">
        <v>1.2095832824707</v>
      </c>
      <c r="M9">
        <v>9999</v>
      </c>
      <c r="N9">
        <v>9999</v>
      </c>
      <c r="O9">
        <v>8</v>
      </c>
      <c r="P9">
        <v>8</v>
      </c>
      <c r="Q9">
        <v>18</v>
      </c>
      <c r="R9" s="15">
        <v>0.4444</v>
      </c>
      <c r="S9" s="15">
        <f t="shared" si="0"/>
        <v>0.8</v>
      </c>
      <c r="T9">
        <v>4.09828186035156</v>
      </c>
      <c r="U9">
        <v>3.84790658950806</v>
      </c>
      <c r="V9">
        <v>3.66571497917175</v>
      </c>
      <c r="W9" s="11">
        <v>0.182191610336304</v>
      </c>
      <c r="X9">
        <v>0.43256688117981</v>
      </c>
      <c r="Y9">
        <v>0.43256688117981</v>
      </c>
      <c r="Z9">
        <v>0.8</v>
      </c>
      <c r="AA9">
        <v>1</v>
      </c>
      <c r="AB9">
        <v>0.555555555555556</v>
      </c>
      <c r="AC9">
        <v>0.714285714285714</v>
      </c>
      <c r="AD9">
        <v>0</v>
      </c>
      <c r="AE9">
        <v>0.2</v>
      </c>
    </row>
    <row r="10" spans="1:31">
      <c r="A10" s="5">
        <v>244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10.961576461792</v>
      </c>
      <c r="L10" s="9">
        <v>1.18642616271973</v>
      </c>
      <c r="M10">
        <v>0.954240798950195</v>
      </c>
      <c r="N10">
        <v>8.53941345214844</v>
      </c>
      <c r="O10">
        <v>6</v>
      </c>
      <c r="P10">
        <v>6</v>
      </c>
      <c r="Q10">
        <v>15</v>
      </c>
      <c r="R10" s="15">
        <v>0.4</v>
      </c>
      <c r="S10" s="15">
        <f t="shared" si="0"/>
        <v>0.6</v>
      </c>
      <c r="T10">
        <v>4.47538566589355</v>
      </c>
      <c r="U10">
        <v>4.16669654846191</v>
      </c>
      <c r="V10">
        <v>3.9568190574646</v>
      </c>
      <c r="W10" s="11">
        <v>0.209877490997315</v>
      </c>
      <c r="X10">
        <v>0.518566608428955</v>
      </c>
      <c r="Y10">
        <v>0.518566608428955</v>
      </c>
      <c r="Z10">
        <v>0.6</v>
      </c>
      <c r="AA10">
        <v>0.9</v>
      </c>
      <c r="AB10">
        <v>0.6</v>
      </c>
      <c r="AC10">
        <v>0.72</v>
      </c>
      <c r="AD10">
        <v>0.1</v>
      </c>
      <c r="AE10">
        <v>0.3</v>
      </c>
    </row>
    <row r="11" spans="1:31">
      <c r="A11" s="5">
        <v>120</v>
      </c>
      <c r="B11">
        <v>18</v>
      </c>
      <c r="C11">
        <v>2</v>
      </c>
      <c r="D11">
        <v>10</v>
      </c>
      <c r="E11">
        <v>10</v>
      </c>
      <c r="F11">
        <v>10</v>
      </c>
      <c r="G11">
        <v>0</v>
      </c>
      <c r="H11">
        <v>8</v>
      </c>
      <c r="I11">
        <v>2</v>
      </c>
      <c r="J11">
        <v>0.9</v>
      </c>
      <c r="K11" s="4">
        <v>6.93556594848633</v>
      </c>
      <c r="L11" s="9">
        <v>1.24688911437988</v>
      </c>
      <c r="M11">
        <v>1.02820205688477</v>
      </c>
      <c r="N11">
        <v>6.01740264892578</v>
      </c>
      <c r="O11">
        <v>8</v>
      </c>
      <c r="P11">
        <v>8</v>
      </c>
      <c r="Q11">
        <v>18</v>
      </c>
      <c r="R11" s="15">
        <v>0.4444</v>
      </c>
      <c r="S11" s="15">
        <f t="shared" ref="S11:S37" si="1">O11/E11</f>
        <v>0.8</v>
      </c>
      <c r="T11">
        <v>3.63002395629883</v>
      </c>
      <c r="U11">
        <v>3.32382535934448</v>
      </c>
      <c r="V11">
        <v>3.24284887313843</v>
      </c>
      <c r="W11" s="11">
        <v>0.0809764862060547</v>
      </c>
      <c r="X11">
        <v>0.3871750831604</v>
      </c>
      <c r="Y11">
        <v>0.3871750831604</v>
      </c>
      <c r="Z11">
        <v>0.8</v>
      </c>
      <c r="AA11">
        <v>1</v>
      </c>
      <c r="AB11">
        <v>0.555555555555556</v>
      </c>
      <c r="AC11">
        <v>0.714285714285714</v>
      </c>
      <c r="AD11">
        <v>0</v>
      </c>
      <c r="AE11">
        <v>0.2</v>
      </c>
    </row>
    <row r="12" spans="1:31">
      <c r="A12" s="5">
        <v>9</v>
      </c>
      <c r="B12">
        <v>17</v>
      </c>
      <c r="C12">
        <v>3</v>
      </c>
      <c r="D12">
        <v>10</v>
      </c>
      <c r="E12">
        <v>10</v>
      </c>
      <c r="F12">
        <v>10</v>
      </c>
      <c r="G12">
        <v>0</v>
      </c>
      <c r="H12">
        <v>7</v>
      </c>
      <c r="I12">
        <v>3</v>
      </c>
      <c r="J12">
        <v>0.85</v>
      </c>
      <c r="K12" s="4">
        <v>6.53900337219238</v>
      </c>
      <c r="L12" s="9">
        <v>1.25845336914062</v>
      </c>
      <c r="M12">
        <v>0.709737777709961</v>
      </c>
      <c r="N12">
        <v>5.7145824432373</v>
      </c>
      <c r="O12">
        <v>5</v>
      </c>
      <c r="P12">
        <v>5</v>
      </c>
      <c r="Q12">
        <v>15</v>
      </c>
      <c r="R12" s="15">
        <v>0.3333</v>
      </c>
      <c r="S12" s="15">
        <f t="shared" si="1"/>
        <v>0.5</v>
      </c>
      <c r="T12">
        <v>3.20004653930664</v>
      </c>
      <c r="U12">
        <v>2.88882875442505</v>
      </c>
      <c r="V12">
        <v>2.80998182296753</v>
      </c>
      <c r="W12" s="11">
        <v>0.0788469314575195</v>
      </c>
      <c r="X12">
        <v>0.390064716339111</v>
      </c>
      <c r="Y12">
        <v>0.390064716339111</v>
      </c>
      <c r="Z12">
        <v>0.5</v>
      </c>
      <c r="AA12">
        <v>1</v>
      </c>
      <c r="AB12">
        <v>0.666666666666667</v>
      </c>
      <c r="AC12">
        <v>0.8</v>
      </c>
      <c r="AD12">
        <v>0</v>
      </c>
      <c r="AE12">
        <v>0.5</v>
      </c>
    </row>
    <row r="13" s="20" customFormat="1" spans="1:31">
      <c r="A13" s="21">
        <v>35</v>
      </c>
      <c r="B13" s="20">
        <v>19</v>
      </c>
      <c r="C13" s="20">
        <v>1</v>
      </c>
      <c r="D13" s="20">
        <v>10</v>
      </c>
      <c r="E13" s="20">
        <v>10</v>
      </c>
      <c r="F13" s="20">
        <v>10</v>
      </c>
      <c r="G13" s="20">
        <v>0</v>
      </c>
      <c r="H13" s="20">
        <v>9</v>
      </c>
      <c r="I13" s="20">
        <v>1</v>
      </c>
      <c r="J13" s="20">
        <v>0.95</v>
      </c>
      <c r="K13" s="22">
        <v>10.0861263275147</v>
      </c>
      <c r="L13" s="22">
        <v>1.25870513916016</v>
      </c>
      <c r="M13" s="20">
        <v>1.19042015075684</v>
      </c>
      <c r="N13" s="20">
        <v>9.12538146972656</v>
      </c>
      <c r="O13" s="20">
        <v>9</v>
      </c>
      <c r="P13" s="20">
        <v>9</v>
      </c>
      <c r="Q13" s="20">
        <v>18</v>
      </c>
      <c r="R13" s="23">
        <v>0.5</v>
      </c>
      <c r="S13" s="23">
        <f t="shared" si="1"/>
        <v>0.9</v>
      </c>
      <c r="T13" s="20">
        <v>3.88026809692383</v>
      </c>
      <c r="U13" s="20">
        <v>3.56421184539795</v>
      </c>
      <c r="V13" s="20">
        <v>3.4779007434845</v>
      </c>
      <c r="W13" s="22">
        <v>0.0863111019134521</v>
      </c>
      <c r="X13" s="20">
        <v>0.402367353439331</v>
      </c>
      <c r="Y13" s="20">
        <v>0.402367353439331</v>
      </c>
      <c r="Z13" s="20">
        <v>0.9</v>
      </c>
      <c r="AA13" s="20">
        <v>0.9</v>
      </c>
      <c r="AB13" s="20">
        <v>0.5</v>
      </c>
      <c r="AC13" s="20">
        <v>0.642857142857143</v>
      </c>
      <c r="AD13" s="20">
        <v>0.1</v>
      </c>
      <c r="AE13" s="20">
        <v>0</v>
      </c>
    </row>
    <row r="14" spans="1:31">
      <c r="A14" s="5">
        <v>64</v>
      </c>
      <c r="B14">
        <v>19</v>
      </c>
      <c r="C14">
        <v>1</v>
      </c>
      <c r="D14">
        <v>10</v>
      </c>
      <c r="E14">
        <v>10</v>
      </c>
      <c r="F14">
        <v>10</v>
      </c>
      <c r="G14">
        <v>0</v>
      </c>
      <c r="H14">
        <v>9</v>
      </c>
      <c r="I14">
        <v>1</v>
      </c>
      <c r="J14">
        <v>0.95</v>
      </c>
      <c r="K14" s="4">
        <v>9.65124130249023</v>
      </c>
      <c r="L14" s="9">
        <v>1.28952598571777</v>
      </c>
      <c r="M14">
        <v>1.15951538085937</v>
      </c>
      <c r="N14">
        <v>7.99066734313965</v>
      </c>
      <c r="O14">
        <v>5</v>
      </c>
      <c r="P14">
        <v>5</v>
      </c>
      <c r="Q14">
        <v>14</v>
      </c>
      <c r="R14" s="15">
        <v>0.3571</v>
      </c>
      <c r="S14" s="15">
        <f t="shared" si="1"/>
        <v>0.5</v>
      </c>
      <c r="T14">
        <v>3.68314933776855</v>
      </c>
      <c r="U14">
        <v>3.42205047607422</v>
      </c>
      <c r="V14">
        <v>3.30166482925415</v>
      </c>
      <c r="W14" s="11">
        <v>0.120385646820068</v>
      </c>
      <c r="X14">
        <v>0.381484508514404</v>
      </c>
      <c r="Y14">
        <v>0.381484508514404</v>
      </c>
      <c r="Z14">
        <v>0.5</v>
      </c>
      <c r="AA14">
        <v>0.9</v>
      </c>
      <c r="AB14">
        <v>0.642857142857143</v>
      </c>
      <c r="AC14">
        <v>0.75</v>
      </c>
      <c r="AD14">
        <v>0.1</v>
      </c>
      <c r="AE14">
        <v>0.4</v>
      </c>
    </row>
    <row r="15" spans="1:31">
      <c r="A15" s="5">
        <v>205</v>
      </c>
      <c r="B15">
        <v>18</v>
      </c>
      <c r="C15">
        <v>2</v>
      </c>
      <c r="D15">
        <v>10</v>
      </c>
      <c r="E15">
        <v>10</v>
      </c>
      <c r="F15">
        <v>10</v>
      </c>
      <c r="G15">
        <v>0</v>
      </c>
      <c r="H15">
        <v>8</v>
      </c>
      <c r="I15">
        <v>2</v>
      </c>
      <c r="J15">
        <v>0.9</v>
      </c>
      <c r="K15" s="4">
        <v>7.59420585632324</v>
      </c>
      <c r="L15" s="9">
        <v>1.31899452209473</v>
      </c>
      <c r="M15">
        <v>1.07002258300781</v>
      </c>
      <c r="N15">
        <v>6.59915542602539</v>
      </c>
      <c r="O15">
        <v>7</v>
      </c>
      <c r="P15">
        <v>7</v>
      </c>
      <c r="Q15">
        <v>16</v>
      </c>
      <c r="R15" s="15">
        <v>0.4375</v>
      </c>
      <c r="S15" s="15">
        <f t="shared" si="1"/>
        <v>0.7</v>
      </c>
      <c r="T15">
        <v>3.75983238220215</v>
      </c>
      <c r="U15">
        <v>3.43183302879333</v>
      </c>
      <c r="V15">
        <v>3.34061288833618</v>
      </c>
      <c r="W15" s="11">
        <v>0.0912201404571533</v>
      </c>
      <c r="X15">
        <v>0.419219493865967</v>
      </c>
      <c r="Y15">
        <v>0.419219493865967</v>
      </c>
      <c r="Z15">
        <v>0.7</v>
      </c>
      <c r="AA15">
        <v>0.9</v>
      </c>
      <c r="AB15">
        <v>0.5625</v>
      </c>
      <c r="AC15">
        <v>0.692307692307692</v>
      </c>
      <c r="AD15">
        <v>0.1</v>
      </c>
      <c r="AE15">
        <v>0.2</v>
      </c>
    </row>
    <row r="16" spans="1:31">
      <c r="A16" s="5">
        <v>82</v>
      </c>
      <c r="B16">
        <v>18</v>
      </c>
      <c r="C16">
        <v>2</v>
      </c>
      <c r="D16">
        <v>10</v>
      </c>
      <c r="E16">
        <v>10</v>
      </c>
      <c r="F16">
        <v>10</v>
      </c>
      <c r="G16">
        <v>0</v>
      </c>
      <c r="H16">
        <v>8</v>
      </c>
      <c r="I16">
        <v>2</v>
      </c>
      <c r="J16">
        <v>0.9</v>
      </c>
      <c r="K16" s="4">
        <v>7.04624176025391</v>
      </c>
      <c r="L16" s="9">
        <v>1.33107566833496</v>
      </c>
      <c r="M16">
        <v>1.06509590148926</v>
      </c>
      <c r="N16">
        <v>5.81407356262207</v>
      </c>
      <c r="O16">
        <v>6</v>
      </c>
      <c r="P16">
        <v>6</v>
      </c>
      <c r="Q16">
        <v>16</v>
      </c>
      <c r="R16" s="15">
        <v>0.375</v>
      </c>
      <c r="S16" s="15">
        <f t="shared" si="1"/>
        <v>0.6</v>
      </c>
      <c r="T16">
        <v>3.41574859619141</v>
      </c>
      <c r="U16">
        <v>3.13605880737305</v>
      </c>
      <c r="V16">
        <v>3.02554988861084</v>
      </c>
      <c r="W16" s="11">
        <v>0.110508918762207</v>
      </c>
      <c r="X16">
        <v>0.390198707580566</v>
      </c>
      <c r="Y16">
        <v>0.390198707580566</v>
      </c>
      <c r="Z16">
        <v>0.6</v>
      </c>
      <c r="AA16">
        <v>1</v>
      </c>
      <c r="AB16">
        <v>0.625</v>
      </c>
      <c r="AC16">
        <v>0.769230769230769</v>
      </c>
      <c r="AD16">
        <v>0</v>
      </c>
      <c r="AE16">
        <v>0.4</v>
      </c>
    </row>
    <row r="17" spans="1:31">
      <c r="A17" s="5">
        <v>66</v>
      </c>
      <c r="B17">
        <v>17</v>
      </c>
      <c r="C17">
        <v>3</v>
      </c>
      <c r="D17">
        <v>10</v>
      </c>
      <c r="E17">
        <v>10</v>
      </c>
      <c r="F17">
        <v>10</v>
      </c>
      <c r="G17">
        <v>0</v>
      </c>
      <c r="H17">
        <v>7</v>
      </c>
      <c r="I17">
        <v>3</v>
      </c>
      <c r="J17">
        <v>0.85</v>
      </c>
      <c r="K17" s="4">
        <v>7.23930549621582</v>
      </c>
      <c r="L17" s="9">
        <v>1.33141899108887</v>
      </c>
      <c r="M17">
        <v>0.733076095581055</v>
      </c>
      <c r="N17">
        <v>6.44536018371582</v>
      </c>
      <c r="O17">
        <v>6</v>
      </c>
      <c r="P17">
        <v>6</v>
      </c>
      <c r="Q17">
        <v>16</v>
      </c>
      <c r="R17" s="15">
        <v>0.375</v>
      </c>
      <c r="S17" s="15">
        <f t="shared" si="1"/>
        <v>0.6</v>
      </c>
      <c r="T17">
        <v>3.76811218261719</v>
      </c>
      <c r="U17">
        <v>3.37094306945801</v>
      </c>
      <c r="V17">
        <v>3.29817509651184</v>
      </c>
      <c r="W17" s="11">
        <v>0.072767972946167</v>
      </c>
      <c r="X17">
        <v>0.469937086105347</v>
      </c>
      <c r="Y17">
        <v>0.469937086105347</v>
      </c>
      <c r="Z17">
        <v>0.6</v>
      </c>
      <c r="AA17">
        <v>1</v>
      </c>
      <c r="AB17">
        <v>0.625</v>
      </c>
      <c r="AC17">
        <v>0.769230769230769</v>
      </c>
      <c r="AD17">
        <v>0</v>
      </c>
      <c r="AE17">
        <v>0.4</v>
      </c>
    </row>
    <row r="18" spans="1:31">
      <c r="A18" s="5">
        <v>123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10.2804927825928</v>
      </c>
      <c r="L18" s="9">
        <v>1.37059211730957</v>
      </c>
      <c r="M18">
        <v>1.26760673522949</v>
      </c>
      <c r="N18">
        <v>8.87008094787598</v>
      </c>
      <c r="O18">
        <v>7</v>
      </c>
      <c r="P18">
        <v>7</v>
      </c>
      <c r="Q18">
        <v>16</v>
      </c>
      <c r="R18" s="15">
        <v>0.4375</v>
      </c>
      <c r="S18" s="15">
        <f t="shared" si="1"/>
        <v>0.7</v>
      </c>
      <c r="T18">
        <v>3.78572463989258</v>
      </c>
      <c r="U18">
        <v>3.51028919219971</v>
      </c>
      <c r="V18">
        <v>3.38089179992676</v>
      </c>
      <c r="W18" s="11">
        <v>0.129397392272949</v>
      </c>
      <c r="X18">
        <v>0.40483283996582</v>
      </c>
      <c r="Y18">
        <v>0.40483283996582</v>
      </c>
      <c r="Z18">
        <v>0.7</v>
      </c>
      <c r="AA18">
        <v>0.9</v>
      </c>
      <c r="AB18">
        <v>0.5625</v>
      </c>
      <c r="AC18">
        <v>0.692307692307692</v>
      </c>
      <c r="AD18">
        <v>0.1</v>
      </c>
      <c r="AE18">
        <v>0.2</v>
      </c>
    </row>
    <row r="19" spans="1:31">
      <c r="A19" s="5">
        <v>154</v>
      </c>
      <c r="B19">
        <v>17</v>
      </c>
      <c r="C19">
        <v>3</v>
      </c>
      <c r="D19">
        <v>10</v>
      </c>
      <c r="E19">
        <v>10</v>
      </c>
      <c r="F19">
        <v>10</v>
      </c>
      <c r="G19">
        <v>0</v>
      </c>
      <c r="H19">
        <v>7</v>
      </c>
      <c r="I19">
        <v>3</v>
      </c>
      <c r="J19">
        <v>0.85</v>
      </c>
      <c r="K19" s="4">
        <v>5.87332725524902</v>
      </c>
      <c r="L19" s="9">
        <v>1.37561798095703</v>
      </c>
      <c r="M19">
        <v>0.910228729248047</v>
      </c>
      <c r="N19">
        <v>4.87399864196777</v>
      </c>
      <c r="O19">
        <v>4</v>
      </c>
      <c r="P19">
        <v>4</v>
      </c>
      <c r="Q19">
        <v>12</v>
      </c>
      <c r="R19" s="15">
        <v>0.3333</v>
      </c>
      <c r="S19" s="15">
        <f t="shared" si="1"/>
        <v>0.4</v>
      </c>
      <c r="T19">
        <v>3.29062271118164</v>
      </c>
      <c r="U19">
        <v>3.00068616867065</v>
      </c>
      <c r="V19">
        <v>2.92394018173218</v>
      </c>
      <c r="W19" s="11">
        <v>0.0767459869384766</v>
      </c>
      <c r="X19">
        <v>0.366682529449463</v>
      </c>
      <c r="Y19">
        <v>0.366682529449463</v>
      </c>
      <c r="Z19">
        <v>0.4</v>
      </c>
      <c r="AA19">
        <v>0.8</v>
      </c>
      <c r="AB19">
        <v>0.666666666666667</v>
      </c>
      <c r="AC19">
        <v>0.727272727272727</v>
      </c>
      <c r="AD19">
        <v>0.2</v>
      </c>
      <c r="AE19">
        <v>0.4</v>
      </c>
    </row>
    <row r="20" spans="1:31">
      <c r="A20" s="5">
        <v>140</v>
      </c>
      <c r="B20">
        <v>17</v>
      </c>
      <c r="C20">
        <v>3</v>
      </c>
      <c r="D20">
        <v>10</v>
      </c>
      <c r="E20">
        <v>10</v>
      </c>
      <c r="F20">
        <v>10</v>
      </c>
      <c r="G20">
        <v>0</v>
      </c>
      <c r="H20">
        <v>7</v>
      </c>
      <c r="I20">
        <v>3</v>
      </c>
      <c r="J20">
        <v>0.85</v>
      </c>
      <c r="K20" s="4">
        <v>5.35234260559082</v>
      </c>
      <c r="L20" s="9">
        <v>1.4019889831543</v>
      </c>
      <c r="M20">
        <v>1.0721549987793</v>
      </c>
      <c r="N20">
        <v>4.54391288757324</v>
      </c>
      <c r="O20">
        <v>4</v>
      </c>
      <c r="P20">
        <v>4</v>
      </c>
      <c r="Q20">
        <v>11</v>
      </c>
      <c r="R20" s="15">
        <v>0.3636</v>
      </c>
      <c r="S20" s="15">
        <f t="shared" si="1"/>
        <v>0.4</v>
      </c>
      <c r="T20">
        <v>2.64756774902344</v>
      </c>
      <c r="U20">
        <v>2.4152467250824</v>
      </c>
      <c r="V20">
        <v>2.34590625762939</v>
      </c>
      <c r="W20" s="11">
        <v>0.0693404674530029</v>
      </c>
      <c r="X20">
        <v>0.301661491394043</v>
      </c>
      <c r="Y20">
        <v>0.301661491394043</v>
      </c>
      <c r="Z20">
        <v>0.4</v>
      </c>
      <c r="AA20">
        <v>0.7</v>
      </c>
      <c r="AB20">
        <v>0.636363636363636</v>
      </c>
      <c r="AC20">
        <v>0.666666666666667</v>
      </c>
      <c r="AD20">
        <v>0.3</v>
      </c>
      <c r="AE20">
        <v>0.3</v>
      </c>
    </row>
    <row r="21" s="3" customFormat="1" spans="1:31">
      <c r="A21" s="7">
        <v>245</v>
      </c>
      <c r="B21" s="3">
        <v>17</v>
      </c>
      <c r="C21" s="3">
        <v>3</v>
      </c>
      <c r="D21" s="3">
        <v>10</v>
      </c>
      <c r="E21" s="3">
        <v>10</v>
      </c>
      <c r="F21" s="3">
        <v>10</v>
      </c>
      <c r="G21" s="3">
        <v>0</v>
      </c>
      <c r="H21" s="3">
        <v>7</v>
      </c>
      <c r="I21" s="3">
        <v>3</v>
      </c>
      <c r="J21" s="3">
        <v>0.85</v>
      </c>
      <c r="K21" s="11">
        <v>8.33490562438965</v>
      </c>
      <c r="L21" s="11">
        <v>1.40991401672363</v>
      </c>
      <c r="M21" s="3">
        <v>0.874618530273437</v>
      </c>
      <c r="N21" s="3">
        <v>8.10853576660156</v>
      </c>
      <c r="O21" s="3">
        <v>7</v>
      </c>
      <c r="P21" s="3">
        <v>7</v>
      </c>
      <c r="Q21" s="3">
        <v>17</v>
      </c>
      <c r="R21" s="17">
        <v>0.4118</v>
      </c>
      <c r="S21" s="17">
        <f t="shared" si="1"/>
        <v>0.7</v>
      </c>
      <c r="T21" s="3">
        <v>3.7317008972168</v>
      </c>
      <c r="U21" s="3">
        <v>3.30350494384766</v>
      </c>
      <c r="V21" s="3">
        <v>3.27032136917114</v>
      </c>
      <c r="W21" s="11">
        <v>0.0331835746765137</v>
      </c>
      <c r="X21" s="3">
        <v>0.461379528045654</v>
      </c>
      <c r="Y21" s="3">
        <v>0.461379528045654</v>
      </c>
      <c r="Z21" s="3">
        <v>0.7</v>
      </c>
      <c r="AA21" s="3">
        <v>1</v>
      </c>
      <c r="AB21" s="3">
        <v>0.588235294117647</v>
      </c>
      <c r="AC21" s="3">
        <v>0.740740740740741</v>
      </c>
      <c r="AD21" s="3">
        <v>0</v>
      </c>
      <c r="AE21" s="3">
        <v>0.3</v>
      </c>
    </row>
    <row r="22" spans="1:31">
      <c r="A22" s="5">
        <v>156</v>
      </c>
      <c r="B22">
        <v>20</v>
      </c>
      <c r="C22">
        <v>0</v>
      </c>
      <c r="D22">
        <v>10</v>
      </c>
      <c r="E22">
        <v>10</v>
      </c>
      <c r="F22">
        <v>10</v>
      </c>
      <c r="G22">
        <v>0</v>
      </c>
      <c r="H22">
        <v>10</v>
      </c>
      <c r="I22">
        <v>0</v>
      </c>
      <c r="J22">
        <v>1</v>
      </c>
      <c r="K22" s="4">
        <v>9999</v>
      </c>
      <c r="L22" s="9">
        <v>1.41717147827148</v>
      </c>
      <c r="M22">
        <v>9999</v>
      </c>
      <c r="N22">
        <v>9999</v>
      </c>
      <c r="O22">
        <v>9</v>
      </c>
      <c r="P22">
        <v>9</v>
      </c>
      <c r="Q22">
        <v>19</v>
      </c>
      <c r="R22" s="15">
        <v>0.4737</v>
      </c>
      <c r="S22" s="15">
        <f t="shared" si="1"/>
        <v>0.9</v>
      </c>
      <c r="T22">
        <v>4.48095321655273</v>
      </c>
      <c r="U22">
        <v>4.20376634597778</v>
      </c>
      <c r="V22">
        <v>3.99703979492187</v>
      </c>
      <c r="W22" s="11">
        <v>0.206726551055908</v>
      </c>
      <c r="X22">
        <v>0.483913421630859</v>
      </c>
      <c r="Y22">
        <v>0.483913421630859</v>
      </c>
      <c r="Z22">
        <v>0.9</v>
      </c>
      <c r="AA22">
        <v>1</v>
      </c>
      <c r="AB22">
        <v>0.526315789473684</v>
      </c>
      <c r="AC22">
        <v>0.689655172413793</v>
      </c>
      <c r="AD22">
        <v>0</v>
      </c>
      <c r="AE22">
        <v>0.1</v>
      </c>
    </row>
    <row r="23" spans="1:31">
      <c r="A23" s="5">
        <v>179</v>
      </c>
      <c r="B23">
        <v>19</v>
      </c>
      <c r="C23">
        <v>1</v>
      </c>
      <c r="D23">
        <v>10</v>
      </c>
      <c r="E23">
        <v>10</v>
      </c>
      <c r="F23">
        <v>10</v>
      </c>
      <c r="G23">
        <v>0</v>
      </c>
      <c r="H23">
        <v>9</v>
      </c>
      <c r="I23">
        <v>1</v>
      </c>
      <c r="J23">
        <v>0.95</v>
      </c>
      <c r="K23" s="4">
        <v>10.1732368469238</v>
      </c>
      <c r="L23" s="9">
        <v>1.43596267700195</v>
      </c>
      <c r="M23">
        <v>1.28717422485352</v>
      </c>
      <c r="N23">
        <v>8.22019386291504</v>
      </c>
      <c r="O23">
        <v>7</v>
      </c>
      <c r="P23">
        <v>7</v>
      </c>
      <c r="Q23">
        <v>17</v>
      </c>
      <c r="R23" s="15">
        <v>0.4118</v>
      </c>
      <c r="S23" s="15">
        <f t="shared" si="1"/>
        <v>0.7</v>
      </c>
      <c r="T23">
        <v>3.62130355834961</v>
      </c>
      <c r="U23">
        <v>3.38345217704773</v>
      </c>
      <c r="V23">
        <v>3.22078943252564</v>
      </c>
      <c r="W23" s="11">
        <v>0.162662744522095</v>
      </c>
      <c r="X23">
        <v>0.400514125823975</v>
      </c>
      <c r="Y23">
        <v>0.400514125823975</v>
      </c>
      <c r="Z23">
        <v>0.7</v>
      </c>
      <c r="AA23">
        <v>1</v>
      </c>
      <c r="AB23">
        <v>0.588235294117647</v>
      </c>
      <c r="AC23">
        <v>0.740740740740741</v>
      </c>
      <c r="AD23">
        <v>0</v>
      </c>
      <c r="AE23">
        <v>0.3</v>
      </c>
    </row>
    <row r="24" spans="1:31">
      <c r="A24" s="5">
        <v>248</v>
      </c>
      <c r="B24">
        <v>19</v>
      </c>
      <c r="C24">
        <v>1</v>
      </c>
      <c r="D24">
        <v>10</v>
      </c>
      <c r="E24">
        <v>10</v>
      </c>
      <c r="F24">
        <v>10</v>
      </c>
      <c r="G24">
        <v>0</v>
      </c>
      <c r="H24">
        <v>9</v>
      </c>
      <c r="I24">
        <v>1</v>
      </c>
      <c r="J24">
        <v>0.95</v>
      </c>
      <c r="K24" s="4">
        <v>9.82092666625977</v>
      </c>
      <c r="L24" s="9">
        <v>1.48200607299805</v>
      </c>
      <c r="M24">
        <v>1.40103530883789</v>
      </c>
      <c r="N24">
        <v>8.45578384399414</v>
      </c>
      <c r="O24">
        <v>8</v>
      </c>
      <c r="P24">
        <v>8</v>
      </c>
      <c r="Q24">
        <v>18</v>
      </c>
      <c r="R24" s="15">
        <v>0.4444</v>
      </c>
      <c r="S24" s="15">
        <f t="shared" si="1"/>
        <v>0.8</v>
      </c>
      <c r="T24">
        <v>4.06353569030762</v>
      </c>
      <c r="U24">
        <v>3.75528621673584</v>
      </c>
      <c r="V24">
        <v>3.65086984634399</v>
      </c>
      <c r="W24" s="11">
        <v>0.104416370391846</v>
      </c>
      <c r="X24">
        <v>0.412665843963623</v>
      </c>
      <c r="Y24">
        <v>0.412665843963623</v>
      </c>
      <c r="Z24">
        <v>0.8</v>
      </c>
      <c r="AA24">
        <v>1</v>
      </c>
      <c r="AB24">
        <v>0.555555555555556</v>
      </c>
      <c r="AC24">
        <v>0.714285714285714</v>
      </c>
      <c r="AD24">
        <v>0</v>
      </c>
      <c r="AE24">
        <v>0.2</v>
      </c>
    </row>
    <row r="25" spans="1:31">
      <c r="A25" s="5">
        <v>63</v>
      </c>
      <c r="B25">
        <v>17</v>
      </c>
      <c r="C25">
        <v>3</v>
      </c>
      <c r="D25">
        <v>10</v>
      </c>
      <c r="E25">
        <v>10</v>
      </c>
      <c r="F25">
        <v>10</v>
      </c>
      <c r="G25">
        <v>0</v>
      </c>
      <c r="H25">
        <v>7</v>
      </c>
      <c r="I25">
        <v>3</v>
      </c>
      <c r="J25">
        <v>0.85</v>
      </c>
      <c r="K25" s="4">
        <v>7.43708038330078</v>
      </c>
      <c r="L25" s="9">
        <v>1.48202133178711</v>
      </c>
      <c r="M25">
        <v>0.755367279052734</v>
      </c>
      <c r="N25">
        <v>6.08505249023437</v>
      </c>
      <c r="O25">
        <v>6</v>
      </c>
      <c r="P25">
        <v>6</v>
      </c>
      <c r="Q25">
        <v>16</v>
      </c>
      <c r="R25" s="15">
        <v>0.375</v>
      </c>
      <c r="S25" s="15">
        <f t="shared" si="1"/>
        <v>0.6</v>
      </c>
      <c r="T25">
        <v>3.68939018249512</v>
      </c>
      <c r="U25">
        <v>3.33024024963379</v>
      </c>
      <c r="V25">
        <v>3.20700597763061</v>
      </c>
      <c r="W25" s="11">
        <v>0.123234272003174</v>
      </c>
      <c r="X25">
        <v>0.482384204864502</v>
      </c>
      <c r="Y25">
        <v>0.482384204864502</v>
      </c>
      <c r="Z25">
        <v>0.6</v>
      </c>
      <c r="AA25">
        <v>1</v>
      </c>
      <c r="AB25">
        <v>0.625</v>
      </c>
      <c r="AC25">
        <v>0.769230769230769</v>
      </c>
      <c r="AD25">
        <v>0</v>
      </c>
      <c r="AE25">
        <v>0.4</v>
      </c>
    </row>
    <row r="26" spans="1:31">
      <c r="A26" s="5">
        <v>113</v>
      </c>
      <c r="B26">
        <v>19</v>
      </c>
      <c r="C26">
        <v>1</v>
      </c>
      <c r="D26">
        <v>10</v>
      </c>
      <c r="E26">
        <v>10</v>
      </c>
      <c r="F26">
        <v>10</v>
      </c>
      <c r="G26">
        <v>0</v>
      </c>
      <c r="H26">
        <v>9</v>
      </c>
      <c r="I26">
        <v>1</v>
      </c>
      <c r="J26">
        <v>0.95</v>
      </c>
      <c r="K26" s="4">
        <v>10.1873531341553</v>
      </c>
      <c r="L26" s="9">
        <v>1.50032997131348</v>
      </c>
      <c r="M26">
        <v>1.36506271362305</v>
      </c>
      <c r="N26">
        <v>8.29955863952637</v>
      </c>
      <c r="O26">
        <v>7</v>
      </c>
      <c r="P26">
        <v>7</v>
      </c>
      <c r="Q26">
        <v>17</v>
      </c>
      <c r="R26" s="15">
        <v>0.4118</v>
      </c>
      <c r="S26" s="15">
        <f t="shared" si="1"/>
        <v>0.7</v>
      </c>
      <c r="T26">
        <v>3.49669647216797</v>
      </c>
      <c r="U26">
        <v>3.27293419837952</v>
      </c>
      <c r="V26">
        <v>3.09587931632996</v>
      </c>
      <c r="W26" s="11">
        <v>0.17705488204956</v>
      </c>
      <c r="X26">
        <v>0.400817155838013</v>
      </c>
      <c r="Y26">
        <v>0.400817155838013</v>
      </c>
      <c r="Z26">
        <v>0.7</v>
      </c>
      <c r="AA26">
        <v>1</v>
      </c>
      <c r="AB26">
        <v>0.588235294117647</v>
      </c>
      <c r="AC26">
        <v>0.740740740740741</v>
      </c>
      <c r="AD26">
        <v>0</v>
      </c>
      <c r="AE26">
        <v>0.3</v>
      </c>
    </row>
    <row r="27" s="3" customFormat="1" spans="1:31">
      <c r="A27" s="7">
        <v>1</v>
      </c>
      <c r="B27" s="3">
        <v>20</v>
      </c>
      <c r="C27" s="3">
        <v>0</v>
      </c>
      <c r="D27" s="3">
        <v>10</v>
      </c>
      <c r="E27" s="3">
        <v>10</v>
      </c>
      <c r="F27" s="3">
        <v>10</v>
      </c>
      <c r="G27" s="3">
        <v>0</v>
      </c>
      <c r="H27" s="3">
        <v>10</v>
      </c>
      <c r="I27" s="3">
        <v>0</v>
      </c>
      <c r="J27" s="3">
        <v>1</v>
      </c>
      <c r="K27" s="11">
        <v>9999</v>
      </c>
      <c r="L27" s="11">
        <v>1.51507186889648</v>
      </c>
      <c r="M27" s="3">
        <v>9999</v>
      </c>
      <c r="N27" s="3">
        <v>9999</v>
      </c>
      <c r="O27" s="3">
        <v>10</v>
      </c>
      <c r="P27" s="3">
        <v>10</v>
      </c>
      <c r="Q27" s="3">
        <v>20</v>
      </c>
      <c r="R27" s="17">
        <v>0.5</v>
      </c>
      <c r="S27" s="17">
        <f t="shared" si="1"/>
        <v>1</v>
      </c>
      <c r="T27" s="3">
        <v>4.64654541015625</v>
      </c>
      <c r="U27" s="3">
        <v>4.34903001785278</v>
      </c>
      <c r="V27" s="3">
        <v>4.14905261993408</v>
      </c>
      <c r="W27" s="11">
        <v>0.199977397918701</v>
      </c>
      <c r="X27" s="3">
        <v>0.497492790222168</v>
      </c>
      <c r="Y27" s="3">
        <v>0.497492790222168</v>
      </c>
      <c r="Z27" s="3">
        <v>1</v>
      </c>
      <c r="AA27" s="3">
        <v>1</v>
      </c>
      <c r="AB27" s="3">
        <v>0.5</v>
      </c>
      <c r="AC27" s="3">
        <v>0.666666666666667</v>
      </c>
      <c r="AD27" s="3">
        <v>0</v>
      </c>
      <c r="AE27" s="3">
        <v>0</v>
      </c>
    </row>
    <row r="28" spans="1:31">
      <c r="A28" s="5">
        <v>14</v>
      </c>
      <c r="B28">
        <v>19</v>
      </c>
      <c r="C28">
        <v>1</v>
      </c>
      <c r="D28">
        <v>10</v>
      </c>
      <c r="E28">
        <v>10</v>
      </c>
      <c r="F28">
        <v>10</v>
      </c>
      <c r="G28">
        <v>0</v>
      </c>
      <c r="H28">
        <v>9</v>
      </c>
      <c r="I28">
        <v>1</v>
      </c>
      <c r="J28">
        <v>0.95</v>
      </c>
      <c r="K28" s="4">
        <v>10.0921478271484</v>
      </c>
      <c r="L28" s="9">
        <v>1.65734672546387</v>
      </c>
      <c r="M28">
        <v>1.5528678894043</v>
      </c>
      <c r="N28">
        <v>8.32724761962891</v>
      </c>
      <c r="O28">
        <v>7</v>
      </c>
      <c r="P28">
        <v>7</v>
      </c>
      <c r="Q28">
        <v>17</v>
      </c>
      <c r="R28" s="15">
        <v>0.4118</v>
      </c>
      <c r="S28" s="15">
        <f t="shared" si="1"/>
        <v>0.7</v>
      </c>
      <c r="T28">
        <v>3.50043296813965</v>
      </c>
      <c r="U28">
        <v>3.26690196990967</v>
      </c>
      <c r="V28">
        <v>3.13181495666504</v>
      </c>
      <c r="W28" s="11">
        <v>0.135087013244629</v>
      </c>
      <c r="X28">
        <v>0.368618011474609</v>
      </c>
      <c r="Y28">
        <v>0.368618011474609</v>
      </c>
      <c r="Z28">
        <v>0.7</v>
      </c>
      <c r="AA28">
        <v>1</v>
      </c>
      <c r="AB28">
        <v>0.588235294117647</v>
      </c>
      <c r="AC28">
        <v>0.740740740740741</v>
      </c>
      <c r="AD28">
        <v>0</v>
      </c>
      <c r="AE28">
        <v>0.3</v>
      </c>
    </row>
    <row r="29" spans="1:31">
      <c r="A29" s="5">
        <v>141</v>
      </c>
      <c r="B29">
        <v>18</v>
      </c>
      <c r="C29">
        <v>2</v>
      </c>
      <c r="D29">
        <v>10</v>
      </c>
      <c r="E29">
        <v>10</v>
      </c>
      <c r="F29">
        <v>10</v>
      </c>
      <c r="G29">
        <v>0</v>
      </c>
      <c r="H29">
        <v>8</v>
      </c>
      <c r="I29">
        <v>2</v>
      </c>
      <c r="J29">
        <v>0.9</v>
      </c>
      <c r="K29" s="4">
        <v>7.49026870727539</v>
      </c>
      <c r="L29" s="9">
        <v>1.63237380981445</v>
      </c>
      <c r="M29">
        <v>1.35805892944336</v>
      </c>
      <c r="N29">
        <v>5.95078086853027</v>
      </c>
      <c r="O29">
        <v>7</v>
      </c>
      <c r="P29">
        <v>7</v>
      </c>
      <c r="Q29">
        <v>17</v>
      </c>
      <c r="R29" s="15">
        <v>0.4118</v>
      </c>
      <c r="S29" s="15">
        <f t="shared" si="1"/>
        <v>0.7</v>
      </c>
      <c r="T29">
        <v>3.87831687927246</v>
      </c>
      <c r="U29">
        <v>3.56178855895996</v>
      </c>
      <c r="V29">
        <v>3.43032383918762</v>
      </c>
      <c r="W29" s="11">
        <v>0.131464719772339</v>
      </c>
      <c r="X29">
        <v>0.447993040084839</v>
      </c>
      <c r="Y29">
        <v>0.447993040084839</v>
      </c>
      <c r="Z29">
        <v>0.7</v>
      </c>
      <c r="AA29">
        <v>1</v>
      </c>
      <c r="AB29">
        <v>0.588235294117647</v>
      </c>
      <c r="AC29">
        <v>0.740740740740741</v>
      </c>
      <c r="AD29">
        <v>0</v>
      </c>
      <c r="AE29">
        <v>0.3</v>
      </c>
    </row>
    <row r="30" s="3" customFormat="1" spans="1:31">
      <c r="A30" s="7">
        <v>137</v>
      </c>
      <c r="B30" s="3">
        <v>17</v>
      </c>
      <c r="C30" s="3">
        <v>3</v>
      </c>
      <c r="D30" s="3">
        <v>10</v>
      </c>
      <c r="E30" s="3">
        <v>10</v>
      </c>
      <c r="F30" s="3">
        <v>10</v>
      </c>
      <c r="G30" s="3">
        <v>0</v>
      </c>
      <c r="H30" s="3">
        <v>7</v>
      </c>
      <c r="I30" s="3">
        <v>3</v>
      </c>
      <c r="J30" s="3">
        <v>0.85</v>
      </c>
      <c r="K30" s="11">
        <v>5.48050498962402</v>
      </c>
      <c r="L30" s="11">
        <v>1.66137504577637</v>
      </c>
      <c r="M30" s="3">
        <v>1.31838798522949</v>
      </c>
      <c r="N30" s="3">
        <v>4.31262969970703</v>
      </c>
      <c r="O30" s="3">
        <v>6</v>
      </c>
      <c r="P30" s="3">
        <v>6</v>
      </c>
      <c r="Q30" s="3">
        <v>16</v>
      </c>
      <c r="R30" s="17">
        <v>0.375</v>
      </c>
      <c r="S30" s="17">
        <f t="shared" si="1"/>
        <v>0.6</v>
      </c>
      <c r="T30" s="3">
        <v>2.96624946594238</v>
      </c>
      <c r="U30" s="3">
        <v>2.71843361854553</v>
      </c>
      <c r="V30" s="3">
        <v>2.63168978691101</v>
      </c>
      <c r="W30" s="11">
        <v>0.0867438316345215</v>
      </c>
      <c r="X30" s="3">
        <v>0.334559679031372</v>
      </c>
      <c r="Y30" s="3">
        <v>0.334559679031372</v>
      </c>
      <c r="Z30" s="3">
        <v>0.6</v>
      </c>
      <c r="AA30" s="3">
        <v>1</v>
      </c>
      <c r="AB30" s="3">
        <v>0.625</v>
      </c>
      <c r="AC30" s="3">
        <v>0.769230769230769</v>
      </c>
      <c r="AD30" s="3">
        <v>0</v>
      </c>
      <c r="AE30" s="3">
        <v>0.4</v>
      </c>
    </row>
    <row r="31" spans="1:31">
      <c r="A31" s="5">
        <v>105</v>
      </c>
      <c r="B31">
        <v>19</v>
      </c>
      <c r="C31">
        <v>1</v>
      </c>
      <c r="D31">
        <v>10</v>
      </c>
      <c r="E31">
        <v>10</v>
      </c>
      <c r="F31">
        <v>10</v>
      </c>
      <c r="G31">
        <v>0</v>
      </c>
      <c r="H31">
        <v>9</v>
      </c>
      <c r="I31">
        <v>1</v>
      </c>
      <c r="J31">
        <v>0.95</v>
      </c>
      <c r="K31" s="4">
        <v>10.3260917663574</v>
      </c>
      <c r="L31" s="9">
        <v>1.71701431274414</v>
      </c>
      <c r="M31">
        <v>1.61215782165527</v>
      </c>
      <c r="N31">
        <v>8.51708984375</v>
      </c>
      <c r="O31">
        <v>7</v>
      </c>
      <c r="P31">
        <v>7</v>
      </c>
      <c r="Q31">
        <v>17</v>
      </c>
      <c r="R31" s="15">
        <v>0.4118</v>
      </c>
      <c r="S31" s="15">
        <f t="shared" si="1"/>
        <v>0.7</v>
      </c>
      <c r="T31">
        <v>3.6671028137207</v>
      </c>
      <c r="U31">
        <v>3.42255115509033</v>
      </c>
      <c r="V31">
        <v>3.24774885177612</v>
      </c>
      <c r="W31" s="11">
        <v>0.174802303314209</v>
      </c>
      <c r="X31">
        <v>0.41935396194458</v>
      </c>
      <c r="Y31">
        <v>0.41935396194458</v>
      </c>
      <c r="Z31">
        <v>0.7</v>
      </c>
      <c r="AA31">
        <v>1</v>
      </c>
      <c r="AB31">
        <v>0.588235294117647</v>
      </c>
      <c r="AC31">
        <v>0.740740740740741</v>
      </c>
      <c r="AD31">
        <v>0</v>
      </c>
      <c r="AE31">
        <v>0.3</v>
      </c>
    </row>
    <row r="32" s="20" customFormat="1" spans="1:31">
      <c r="A32" s="21">
        <v>174</v>
      </c>
      <c r="B32" s="20">
        <v>17</v>
      </c>
      <c r="C32" s="20">
        <v>3</v>
      </c>
      <c r="D32" s="20">
        <v>10</v>
      </c>
      <c r="E32" s="20">
        <v>10</v>
      </c>
      <c r="F32" s="20">
        <v>10</v>
      </c>
      <c r="G32" s="20">
        <v>0</v>
      </c>
      <c r="H32" s="20">
        <v>7</v>
      </c>
      <c r="I32" s="20">
        <v>3</v>
      </c>
      <c r="J32" s="20">
        <v>0.85</v>
      </c>
      <c r="K32" s="22">
        <v>6.9014720916748</v>
      </c>
      <c r="L32" s="22">
        <v>1.69812965393066</v>
      </c>
      <c r="M32" s="20">
        <v>1.01156425476074</v>
      </c>
      <c r="N32" s="20">
        <v>5.1447925567627</v>
      </c>
      <c r="O32" s="20">
        <v>4</v>
      </c>
      <c r="P32" s="20">
        <v>4</v>
      </c>
      <c r="Q32" s="20">
        <v>13</v>
      </c>
      <c r="R32" s="23">
        <v>0.3077</v>
      </c>
      <c r="S32" s="23">
        <f t="shared" si="1"/>
        <v>0.4</v>
      </c>
      <c r="T32" s="20">
        <v>3.24583053588867</v>
      </c>
      <c r="U32" s="20">
        <v>2.97004389762878</v>
      </c>
      <c r="V32" s="20">
        <v>2.82203412055969</v>
      </c>
      <c r="W32" s="22">
        <v>0.148009777069092</v>
      </c>
      <c r="X32" s="20">
        <v>0.423796415328979</v>
      </c>
      <c r="Y32" s="20">
        <v>0.423796415328979</v>
      </c>
      <c r="Z32" s="20">
        <v>0.4</v>
      </c>
      <c r="AA32" s="20">
        <v>0.9</v>
      </c>
      <c r="AB32" s="20">
        <v>0.692307692307692</v>
      </c>
      <c r="AC32" s="20">
        <v>0.782608695652174</v>
      </c>
      <c r="AD32" s="20">
        <v>0.1</v>
      </c>
      <c r="AE32" s="20">
        <v>0.5</v>
      </c>
    </row>
    <row r="33" spans="1:31">
      <c r="A33" s="5">
        <v>249</v>
      </c>
      <c r="B33">
        <v>19</v>
      </c>
      <c r="C33">
        <v>1</v>
      </c>
      <c r="D33">
        <v>10</v>
      </c>
      <c r="E33">
        <v>10</v>
      </c>
      <c r="F33">
        <v>10</v>
      </c>
      <c r="G33">
        <v>0</v>
      </c>
      <c r="H33">
        <v>9</v>
      </c>
      <c r="I33">
        <v>1</v>
      </c>
      <c r="J33">
        <v>0.95</v>
      </c>
      <c r="K33" s="4">
        <v>10.3194007873535</v>
      </c>
      <c r="L33" s="9">
        <v>1.84348106384277</v>
      </c>
      <c r="M33">
        <v>1.62752151489258</v>
      </c>
      <c r="N33">
        <v>7.25810050964355</v>
      </c>
      <c r="O33">
        <v>5</v>
      </c>
      <c r="P33">
        <v>5</v>
      </c>
      <c r="Q33">
        <v>15</v>
      </c>
      <c r="R33" s="15">
        <v>0.3333</v>
      </c>
      <c r="S33" s="15">
        <f t="shared" si="1"/>
        <v>0.5</v>
      </c>
      <c r="T33">
        <v>3.79002380371094</v>
      </c>
      <c r="U33">
        <v>3.57392716407776</v>
      </c>
      <c r="V33">
        <v>3.35187149047852</v>
      </c>
      <c r="W33" s="11">
        <v>0.222055673599243</v>
      </c>
      <c r="X33">
        <v>0.438152313232422</v>
      </c>
      <c r="Y33">
        <v>0.438152313232422</v>
      </c>
      <c r="Z33">
        <v>0.5</v>
      </c>
      <c r="AA33">
        <v>1</v>
      </c>
      <c r="AB33">
        <v>0.666666666666667</v>
      </c>
      <c r="AC33">
        <v>0.8</v>
      </c>
      <c r="AD33">
        <v>0</v>
      </c>
      <c r="AE33">
        <v>0.5</v>
      </c>
    </row>
    <row r="34" s="4" customFormat="1" spans="11:31">
      <c r="K34" s="12" t="s">
        <v>29</v>
      </c>
      <c r="L34" s="9">
        <f>AVERAGE(L2:L33)</f>
        <v>1.35497039556503</v>
      </c>
      <c r="W34" s="11">
        <f t="shared" ref="W34:AE34" si="2">AVERAGE(W2:W33)</f>
        <v>0.133372001349926</v>
      </c>
      <c r="Z34" s="4">
        <f t="shared" si="2"/>
        <v>0.6625</v>
      </c>
      <c r="AA34" s="4">
        <f t="shared" si="2"/>
        <v>0.940625</v>
      </c>
      <c r="AB34" s="4">
        <f t="shared" si="2"/>
        <v>0.591233111681061</v>
      </c>
      <c r="AC34" s="4">
        <f t="shared" si="2"/>
        <v>0.723415641721957</v>
      </c>
      <c r="AD34" s="4">
        <f t="shared" si="2"/>
        <v>0.059375</v>
      </c>
      <c r="AE34" s="4">
        <f t="shared" si="2"/>
        <v>0.278125</v>
      </c>
    </row>
    <row r="35" s="4" customFormat="1" spans="11:31">
      <c r="K35" s="13" t="s">
        <v>30</v>
      </c>
      <c r="L35" s="9">
        <f>MAX(L2:L33)</f>
        <v>1.84348106384277</v>
      </c>
      <c r="W35" s="11">
        <f t="shared" ref="W35:AE35" si="3">MAX(W2:W33)</f>
        <v>0.222055673599243</v>
      </c>
      <c r="Z35" s="4">
        <f t="shared" si="3"/>
        <v>1</v>
      </c>
      <c r="AA35" s="4">
        <f t="shared" si="3"/>
        <v>1</v>
      </c>
      <c r="AB35" s="4">
        <f t="shared" si="3"/>
        <v>0.692307692307692</v>
      </c>
      <c r="AC35" s="4">
        <f t="shared" si="3"/>
        <v>0.8</v>
      </c>
      <c r="AD35" s="4">
        <f t="shared" si="3"/>
        <v>0.3</v>
      </c>
      <c r="AE35" s="4">
        <f t="shared" si="3"/>
        <v>0.5</v>
      </c>
    </row>
    <row r="36" s="4" customFormat="1" spans="12:31">
      <c r="L36" s="9">
        <f>MIN(L2:L33)</f>
        <v>0.862852096557617</v>
      </c>
      <c r="W36" s="11">
        <f t="shared" ref="W36:AE36" si="4">MIN(W2:W33)</f>
        <v>0.0331835746765137</v>
      </c>
      <c r="Z36" s="4">
        <f t="shared" si="4"/>
        <v>0.4</v>
      </c>
      <c r="AA36" s="4">
        <f t="shared" si="4"/>
        <v>0.7</v>
      </c>
      <c r="AB36" s="4">
        <f t="shared" si="4"/>
        <v>0.444444444444444</v>
      </c>
      <c r="AC36" s="4">
        <f t="shared" si="4"/>
        <v>0.571428571428571</v>
      </c>
      <c r="AD36" s="4">
        <f t="shared" si="4"/>
        <v>0</v>
      </c>
      <c r="AE36" s="4">
        <f t="shared" si="4"/>
        <v>-0.2</v>
      </c>
    </row>
    <row r="37" spans="11:23">
      <c r="K37" s="4"/>
      <c r="L37" s="9"/>
      <c r="M37">
        <v>0.194</v>
      </c>
      <c r="W37" s="11"/>
    </row>
    <row r="38" spans="11:23">
      <c r="K38" s="4"/>
      <c r="L38" s="9"/>
      <c r="M38">
        <v>0.129</v>
      </c>
      <c r="W38" s="11"/>
    </row>
    <row r="39" spans="11:23">
      <c r="K39" s="4"/>
      <c r="L39" s="9"/>
      <c r="O39" s="4" t="s">
        <v>70</v>
      </c>
      <c r="P39" s="4"/>
      <c r="Q39" s="4"/>
      <c r="R39" s="4"/>
      <c r="W39" s="11"/>
    </row>
    <row r="40" spans="11:23">
      <c r="K40" s="4" t="s">
        <v>31</v>
      </c>
      <c r="L40" s="4" t="s">
        <v>32</v>
      </c>
      <c r="M40">
        <v>800</v>
      </c>
      <c r="O40" s="4">
        <v>0.2</v>
      </c>
      <c r="P40" s="4">
        <v>-160</v>
      </c>
      <c r="Q40" s="4">
        <v>640</v>
      </c>
      <c r="R40" s="4">
        <v>32</v>
      </c>
      <c r="W40" s="11"/>
    </row>
    <row r="41" spans="11:23">
      <c r="K41" s="4"/>
      <c r="L41" s="4"/>
      <c r="O41" s="4">
        <v>0.4</v>
      </c>
      <c r="P41" s="4">
        <v>-320</v>
      </c>
      <c r="Q41" s="4">
        <v>480</v>
      </c>
      <c r="R41" s="4">
        <v>24</v>
      </c>
      <c r="W41" s="11"/>
    </row>
    <row r="42" s="1" customFormat="1" spans="11:23">
      <c r="K42" s="14" t="s">
        <v>49</v>
      </c>
      <c r="L42" s="14">
        <f>COUNTIF(L2:L33,"&lt;0.507")-COUNTIF(L2:L33,"&lt;0.378")</f>
        <v>0</v>
      </c>
      <c r="O42" s="4">
        <v>0.45</v>
      </c>
      <c r="P42" s="4">
        <v>-360</v>
      </c>
      <c r="Q42" s="4">
        <v>440</v>
      </c>
      <c r="R42" s="4">
        <v>22</v>
      </c>
      <c r="W42" s="14"/>
    </row>
    <row r="43" s="1" customFormat="1" spans="11:23">
      <c r="K43" s="14" t="s">
        <v>50</v>
      </c>
      <c r="L43" s="14">
        <f>COUNTIF(L2:L33,"&lt;0.636")-COUNTIF(L2:L33,"&lt;0.507")</f>
        <v>0</v>
      </c>
      <c r="O43" s="4">
        <v>0.49</v>
      </c>
      <c r="P43" s="4">
        <v>-392</v>
      </c>
      <c r="Q43" s="4">
        <v>408</v>
      </c>
      <c r="R43" s="4">
        <v>20.4</v>
      </c>
      <c r="W43" s="14"/>
    </row>
    <row r="44" s="1" customFormat="1" spans="11:23">
      <c r="K44" s="14" t="s">
        <v>51</v>
      </c>
      <c r="L44" s="14">
        <f>COUNTIF(L2:L33,"&lt;0.765")-COUNTIF(L2:L33,"&lt;0.636")</f>
        <v>0</v>
      </c>
      <c r="P44" s="14">
        <v>-380</v>
      </c>
      <c r="Q44" s="14">
        <v>420</v>
      </c>
      <c r="R44" s="14">
        <v>21</v>
      </c>
      <c r="W44" s="14"/>
    </row>
    <row r="45" s="28" customFormat="1" spans="11:23">
      <c r="K45" s="25" t="s">
        <v>52</v>
      </c>
      <c r="L45" s="25">
        <f>COUNTIF(L2:L33,"&lt;0.894")-COUNTIF(L2:L33,"&lt;0.765")</f>
        <v>1</v>
      </c>
      <c r="M45" s="25">
        <v>2</v>
      </c>
      <c r="N45" s="11">
        <v>1</v>
      </c>
      <c r="W45" s="25"/>
    </row>
    <row r="46" s="1" customFormat="1" spans="11:23">
      <c r="K46" s="14" t="s">
        <v>53</v>
      </c>
      <c r="L46" s="14">
        <f>COUNTIF(L2:L33,"&lt;1.023")-COUNTIF(L2:L33,"&lt;0.894")</f>
        <v>2</v>
      </c>
      <c r="M46" s="14">
        <v>3</v>
      </c>
      <c r="N46" s="14">
        <v>2</v>
      </c>
      <c r="W46" s="14"/>
    </row>
    <row r="47" s="1" customFormat="1" spans="11:23">
      <c r="K47" s="14" t="s">
        <v>54</v>
      </c>
      <c r="L47" s="14">
        <f>COUNTIF(L2:L33,"&lt;1.152")-COUNTIF(L2:L33,"&lt;1.023")</f>
        <v>3</v>
      </c>
      <c r="M47" s="14">
        <v>4</v>
      </c>
      <c r="N47" s="14">
        <v>3</v>
      </c>
      <c r="W47" s="14"/>
    </row>
    <row r="48" spans="11:23">
      <c r="K48" s="4" t="s">
        <v>55</v>
      </c>
      <c r="L48" s="4">
        <f>COUNTIF(L2:L33,"&lt;1.281")-COUNTIF(L2:L33,"&lt;1.152")</f>
        <v>6</v>
      </c>
      <c r="M48" s="4">
        <v>7</v>
      </c>
      <c r="N48" s="14">
        <v>6</v>
      </c>
      <c r="W48" s="11"/>
    </row>
    <row r="49" s="24" customFormat="1" spans="11:23">
      <c r="K49" s="26" t="s">
        <v>56</v>
      </c>
      <c r="L49" s="26">
        <f>COUNTIF(L2:L33,"&lt;1.41")-COUNTIF(L2:L33,"&lt;1.281")</f>
        <v>8</v>
      </c>
      <c r="M49" s="26">
        <v>8</v>
      </c>
      <c r="N49" s="27">
        <v>8</v>
      </c>
      <c r="W49" s="26"/>
    </row>
    <row r="50" s="1" customFormat="1" spans="11:23">
      <c r="K50" s="14" t="s">
        <v>57</v>
      </c>
      <c r="L50" s="14">
        <f>COUNTIF(L2:L33,"&lt;1.539")-COUNTIF(L2:L33,"&lt;1.41")</f>
        <v>6</v>
      </c>
      <c r="M50" s="14">
        <v>7</v>
      </c>
      <c r="N50" s="14">
        <v>6</v>
      </c>
      <c r="W50" s="14"/>
    </row>
    <row r="51" s="1" customFormat="1" spans="11:23">
      <c r="K51" s="14" t="s">
        <v>58</v>
      </c>
      <c r="L51" s="14">
        <f>COUNTIF(L2:L33,"&lt;1.668")-COUNTIF(L2:L33,"&lt;1.539")</f>
        <v>3</v>
      </c>
      <c r="M51" s="14">
        <v>4</v>
      </c>
      <c r="N51" s="14">
        <v>3</v>
      </c>
      <c r="W51" s="14"/>
    </row>
    <row r="52" s="1" customFormat="1" spans="11:23">
      <c r="K52" s="14" t="s">
        <v>59</v>
      </c>
      <c r="L52" s="14">
        <f>COUNTIF(L2:L33,"&lt;1.797")-COUNTIF(L2:L33,"&lt;1.668")</f>
        <v>2</v>
      </c>
      <c r="M52" s="14">
        <v>3</v>
      </c>
      <c r="N52" s="14">
        <v>2</v>
      </c>
      <c r="W52" s="14"/>
    </row>
    <row r="53" s="28" customFormat="1" spans="11:23">
      <c r="K53" s="25" t="s">
        <v>60</v>
      </c>
      <c r="L53" s="25">
        <f>COUNTIF(L2:L33,"&lt;1.926")-COUNTIF(L2:L33,"&lt;1.797")</f>
        <v>1</v>
      </c>
      <c r="M53" s="25">
        <v>2</v>
      </c>
      <c r="N53" s="11">
        <v>1</v>
      </c>
      <c r="W53" s="25"/>
    </row>
    <row r="54" s="1" customFormat="1" spans="11:23">
      <c r="K54" s="14" t="s">
        <v>61</v>
      </c>
      <c r="L54" s="14">
        <f>COUNTIF(L2:L33,"&lt;2.055")-COUNTIF(L2:L33,"&lt;1.926")</f>
        <v>0</v>
      </c>
      <c r="M54" s="14"/>
      <c r="W54" s="14"/>
    </row>
    <row r="55" s="1" customFormat="1" spans="11:23">
      <c r="K55" s="14" t="s">
        <v>62</v>
      </c>
      <c r="L55" s="14">
        <f>COUNTIF(L2:L33,"&lt;2.184")-COUNTIF(L2:L33,"&lt;2.055")</f>
        <v>0</v>
      </c>
      <c r="M55" s="14"/>
      <c r="W55" s="14"/>
    </row>
    <row r="56" s="1" customFormat="1" spans="11:23">
      <c r="K56" s="14" t="s">
        <v>63</v>
      </c>
      <c r="L56" s="14">
        <f>COUNTIF(L2:L33,"&lt;2.313")-COUNTIF(L2:L33,"&lt;2.184")</f>
        <v>0</v>
      </c>
      <c r="M56" s="14"/>
      <c r="W56" s="14"/>
    </row>
    <row r="57" s="1" customFormat="1" spans="11:23">
      <c r="K57" s="14" t="s">
        <v>64</v>
      </c>
      <c r="L57" s="14">
        <f>COUNTIF(L2:L33,"&lt;2.442")-COUNTIF(L2:L33,"&lt;2.313")</f>
        <v>0</v>
      </c>
      <c r="M57" s="14"/>
      <c r="W57" s="14"/>
    </row>
    <row r="58" s="1" customFormat="1" spans="11:13">
      <c r="K58" s="14" t="s">
        <v>65</v>
      </c>
      <c r="L58" s="14">
        <f>COUNTIF(L2:L33,"&lt;2.571")-COUNTIF(L2:L33,"&lt;2.442")</f>
        <v>0</v>
      </c>
      <c r="M58" s="14"/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customFormat="1" spans="11:15">
      <c r="K60" s="4" t="s">
        <v>67</v>
      </c>
      <c r="L60" s="9">
        <f>COUNTIF(L2:L33,"&lt;2.829")-COUNTIF(L2:L33,"&lt;2.7")</f>
        <v>0</v>
      </c>
      <c r="N60">
        <v>0.378</v>
      </c>
      <c r="O60">
        <v>3.094</v>
      </c>
    </row>
    <row r="61" customFormat="1" spans="11:15">
      <c r="K61" s="4" t="s">
        <v>68</v>
      </c>
      <c r="L61" s="9">
        <f>COUNTIF(L2:L33,"&lt;2.958")-COUNTIF(L2:L33,"&lt;2.829")</f>
        <v>0</v>
      </c>
      <c r="N61">
        <v>21</v>
      </c>
      <c r="O61">
        <v>0.129</v>
      </c>
    </row>
    <row r="62" customFormat="1" spans="11:12">
      <c r="K62" s="4" t="s">
        <v>69</v>
      </c>
      <c r="L62" s="9">
        <f>COUNTIF(L2:L33,"&lt;3.087")-COUNTIF(L2:L33,"&lt;2.958")</f>
        <v>0</v>
      </c>
    </row>
    <row r="63" spans="14:15">
      <c r="N63">
        <v>0.954</v>
      </c>
      <c r="O63">
        <v>0.133</v>
      </c>
    </row>
    <row r="64" spans="14:15">
      <c r="N64">
        <v>1.355</v>
      </c>
      <c r="O64">
        <v>0.108</v>
      </c>
    </row>
    <row r="65" spans="14:15">
      <c r="N65">
        <v>1.72</v>
      </c>
      <c r="O65">
        <v>0.083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7"/>
  <sheetViews>
    <sheetView topLeftCell="I31" workbookViewId="0">
      <selection activeCell="O38" sqref="O38:O44"/>
    </sheetView>
  </sheetViews>
  <sheetFormatPr defaultColWidth="8.88888888888889" defaultRowHeight="14.4"/>
  <cols>
    <col min="11" max="12" width="21.4444444444444" customWidth="1"/>
    <col min="13" max="14" width="12.8888888888889"/>
    <col min="20" max="22" width="12.8888888888889"/>
    <col min="23" max="23" width="20.6666666666667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204</v>
      </c>
      <c r="B2" s="20">
        <v>20</v>
      </c>
      <c r="C2" s="20">
        <v>0</v>
      </c>
      <c r="D2" s="20">
        <v>10</v>
      </c>
      <c r="E2" s="20">
        <v>10</v>
      </c>
      <c r="F2" s="20">
        <v>10</v>
      </c>
      <c r="G2" s="20">
        <v>0</v>
      </c>
      <c r="H2" s="20">
        <v>10</v>
      </c>
      <c r="I2" s="20">
        <v>0</v>
      </c>
      <c r="J2" s="20">
        <v>1</v>
      </c>
      <c r="K2" s="22">
        <v>9999</v>
      </c>
      <c r="L2" s="22">
        <v>0.93437385559082</v>
      </c>
      <c r="M2" s="20">
        <v>9999</v>
      </c>
      <c r="N2" s="20">
        <v>9999</v>
      </c>
      <c r="O2" s="20">
        <v>7</v>
      </c>
      <c r="P2" s="20">
        <v>7</v>
      </c>
      <c r="Q2" s="20">
        <v>17</v>
      </c>
      <c r="R2" s="23">
        <v>0.4118</v>
      </c>
      <c r="S2" s="23">
        <f t="shared" ref="S2:S16" si="0">O2/E2</f>
        <v>0.7</v>
      </c>
      <c r="T2" s="20">
        <v>4.56262969970703</v>
      </c>
      <c r="U2" s="20">
        <v>4.25880813598633</v>
      </c>
      <c r="V2" s="20">
        <v>4.08786678314209</v>
      </c>
      <c r="W2" s="22">
        <v>0.170941352844238</v>
      </c>
      <c r="X2" s="20">
        <v>0.474762916564941</v>
      </c>
      <c r="Y2" s="20">
        <v>0.474762916564941</v>
      </c>
      <c r="Z2" s="20">
        <v>0.7</v>
      </c>
      <c r="AA2" s="20">
        <v>1</v>
      </c>
      <c r="AB2" s="20">
        <v>0.588235294117647</v>
      </c>
      <c r="AC2" s="20">
        <v>0.740740740740741</v>
      </c>
      <c r="AD2" s="20">
        <v>0</v>
      </c>
      <c r="AE2" s="20">
        <v>0.3</v>
      </c>
    </row>
    <row r="3" spans="1:31">
      <c r="A3" s="5">
        <v>61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10.6257991790772</v>
      </c>
      <c r="L3" s="9">
        <v>1.14323806762695</v>
      </c>
      <c r="M3">
        <v>0.99237060546875</v>
      </c>
      <c r="N3">
        <v>9.02749633789062</v>
      </c>
      <c r="O3">
        <v>5</v>
      </c>
      <c r="P3">
        <v>5</v>
      </c>
      <c r="Q3">
        <v>14</v>
      </c>
      <c r="R3" s="15">
        <v>0.3571</v>
      </c>
      <c r="S3" s="15">
        <f t="shared" si="0"/>
        <v>0.5</v>
      </c>
      <c r="T3">
        <v>3.97028923034668</v>
      </c>
      <c r="U3">
        <v>3.67376279830933</v>
      </c>
      <c r="V3">
        <v>3.51807713508606</v>
      </c>
      <c r="W3" s="11">
        <v>0.155685663223267</v>
      </c>
      <c r="X3">
        <v>0.45221209526062</v>
      </c>
      <c r="Y3">
        <v>0.45221209526062</v>
      </c>
      <c r="Z3">
        <v>0.5</v>
      </c>
      <c r="AA3">
        <v>0.9</v>
      </c>
      <c r="AB3">
        <v>0.642857142857143</v>
      </c>
      <c r="AC3">
        <v>0.75</v>
      </c>
      <c r="AD3">
        <v>0.1</v>
      </c>
      <c r="AE3">
        <v>0.4</v>
      </c>
    </row>
    <row r="4" spans="1:31">
      <c r="A4" s="5">
        <v>98</v>
      </c>
      <c r="B4">
        <v>16</v>
      </c>
      <c r="C4">
        <v>4</v>
      </c>
      <c r="D4">
        <v>10</v>
      </c>
      <c r="E4">
        <v>10</v>
      </c>
      <c r="F4">
        <v>10</v>
      </c>
      <c r="G4">
        <v>0</v>
      </c>
      <c r="H4">
        <v>6</v>
      </c>
      <c r="I4">
        <v>4</v>
      </c>
      <c r="J4">
        <v>0.8</v>
      </c>
      <c r="K4" s="4">
        <v>5.76643562316895</v>
      </c>
      <c r="L4" s="9">
        <v>1.12874603271484</v>
      </c>
      <c r="M4">
        <v>0.943637847900391</v>
      </c>
      <c r="N4">
        <v>7.26670265197754</v>
      </c>
      <c r="O4">
        <v>6</v>
      </c>
      <c r="P4">
        <v>6</v>
      </c>
      <c r="Q4">
        <v>15</v>
      </c>
      <c r="R4" s="15">
        <v>0.4</v>
      </c>
      <c r="S4" s="15">
        <f t="shared" si="0"/>
        <v>0.6</v>
      </c>
      <c r="T4">
        <v>3.39654731750488</v>
      </c>
      <c r="U4">
        <v>2.91133403778076</v>
      </c>
      <c r="V4">
        <v>3.00522780418396</v>
      </c>
      <c r="W4" s="11">
        <v>0.0938937664031982</v>
      </c>
      <c r="X4">
        <v>0.391319513320923</v>
      </c>
      <c r="Y4">
        <v>0.391319513320923</v>
      </c>
      <c r="Z4">
        <v>0.6</v>
      </c>
      <c r="AA4">
        <v>0.9</v>
      </c>
      <c r="AB4">
        <v>0.6</v>
      </c>
      <c r="AC4">
        <v>0.72</v>
      </c>
      <c r="AD4">
        <v>0.1</v>
      </c>
      <c r="AE4">
        <v>0.3</v>
      </c>
    </row>
    <row r="5" s="20" customFormat="1" spans="1:31">
      <c r="A5" s="21">
        <v>193</v>
      </c>
      <c r="B5" s="20">
        <v>19</v>
      </c>
      <c r="C5" s="20">
        <v>1</v>
      </c>
      <c r="D5" s="20">
        <v>10</v>
      </c>
      <c r="E5" s="20">
        <v>10</v>
      </c>
      <c r="F5" s="20">
        <v>10</v>
      </c>
      <c r="G5" s="20">
        <v>0</v>
      </c>
      <c r="H5" s="20">
        <v>9</v>
      </c>
      <c r="I5" s="20">
        <v>1</v>
      </c>
      <c r="J5" s="20">
        <v>0.95</v>
      </c>
      <c r="K5" s="22">
        <v>9.36824035644531</v>
      </c>
      <c r="L5" s="22">
        <v>1.13480186462402</v>
      </c>
      <c r="M5" s="20">
        <v>1.03891754150391</v>
      </c>
      <c r="N5" s="20">
        <v>8.18939781188965</v>
      </c>
      <c r="O5" s="20">
        <v>7</v>
      </c>
      <c r="P5" s="20">
        <v>7</v>
      </c>
      <c r="Q5" s="20">
        <v>14</v>
      </c>
      <c r="R5" s="23">
        <v>0.5</v>
      </c>
      <c r="S5" s="23">
        <f t="shared" si="0"/>
        <v>0.7</v>
      </c>
      <c r="T5" s="20">
        <v>3.83145141601562</v>
      </c>
      <c r="U5" s="20">
        <v>3.54616403579712</v>
      </c>
      <c r="V5" s="20">
        <v>3.44925928115845</v>
      </c>
      <c r="W5" s="22">
        <v>0.0969047546386719</v>
      </c>
      <c r="X5" s="20">
        <v>0.382192134857178</v>
      </c>
      <c r="Y5" s="20">
        <v>0.382192134857178</v>
      </c>
      <c r="Z5" s="20">
        <v>0.7</v>
      </c>
      <c r="AA5" s="20">
        <v>0.7</v>
      </c>
      <c r="AB5" s="20">
        <v>0.5</v>
      </c>
      <c r="AC5" s="20">
        <v>0.583333333333333</v>
      </c>
      <c r="AD5" s="20">
        <v>0.3</v>
      </c>
      <c r="AE5" s="20">
        <v>0</v>
      </c>
    </row>
    <row r="6" spans="1:31">
      <c r="A6" s="5">
        <v>106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11.0809917449951</v>
      </c>
      <c r="L6" s="9">
        <v>1.19580459594727</v>
      </c>
      <c r="M6">
        <v>0.999795913696289</v>
      </c>
      <c r="N6">
        <v>9.0234489440918</v>
      </c>
      <c r="O6">
        <v>6</v>
      </c>
      <c r="P6">
        <v>6</v>
      </c>
      <c r="Q6">
        <v>16</v>
      </c>
      <c r="R6" s="15">
        <v>0.375</v>
      </c>
      <c r="S6" s="15">
        <f t="shared" si="0"/>
        <v>0.6</v>
      </c>
      <c r="T6">
        <v>4.2790470123291</v>
      </c>
      <c r="U6">
        <v>3.97639465332031</v>
      </c>
      <c r="V6">
        <v>3.77619099617004</v>
      </c>
      <c r="W6" s="11">
        <v>0.200203657150269</v>
      </c>
      <c r="X6">
        <v>0.502856016159058</v>
      </c>
      <c r="Y6">
        <v>0.502856016159058</v>
      </c>
      <c r="Z6">
        <v>0.6</v>
      </c>
      <c r="AA6">
        <v>1</v>
      </c>
      <c r="AB6">
        <v>0.625</v>
      </c>
      <c r="AC6">
        <v>0.769230769230769</v>
      </c>
      <c r="AD6">
        <v>0</v>
      </c>
      <c r="AE6">
        <v>0.4</v>
      </c>
    </row>
    <row r="7" spans="1:31">
      <c r="A7" s="5">
        <v>142</v>
      </c>
      <c r="B7">
        <v>20</v>
      </c>
      <c r="C7">
        <v>0</v>
      </c>
      <c r="D7">
        <v>10</v>
      </c>
      <c r="E7">
        <v>10</v>
      </c>
      <c r="F7">
        <v>10</v>
      </c>
      <c r="G7">
        <v>0</v>
      </c>
      <c r="H7">
        <v>10</v>
      </c>
      <c r="I7">
        <v>0</v>
      </c>
      <c r="J7">
        <v>1</v>
      </c>
      <c r="K7" s="4">
        <v>9999</v>
      </c>
      <c r="L7" s="9">
        <v>1.2095832824707</v>
      </c>
      <c r="M7">
        <v>9999</v>
      </c>
      <c r="N7">
        <v>9999</v>
      </c>
      <c r="O7">
        <v>8</v>
      </c>
      <c r="P7">
        <v>8</v>
      </c>
      <c r="Q7">
        <v>18</v>
      </c>
      <c r="R7" s="15">
        <v>0.4444</v>
      </c>
      <c r="S7" s="15">
        <f t="shared" si="0"/>
        <v>0.8</v>
      </c>
      <c r="T7">
        <v>4.09828186035156</v>
      </c>
      <c r="U7">
        <v>3.84790658950806</v>
      </c>
      <c r="V7">
        <v>3.66571497917175</v>
      </c>
      <c r="W7" s="11">
        <v>0.182191610336304</v>
      </c>
      <c r="X7">
        <v>0.43256688117981</v>
      </c>
      <c r="Y7">
        <v>0.43256688117981</v>
      </c>
      <c r="Z7">
        <v>0.8</v>
      </c>
      <c r="AA7">
        <v>1</v>
      </c>
      <c r="AB7">
        <v>0.555555555555556</v>
      </c>
      <c r="AC7">
        <v>0.714285714285714</v>
      </c>
      <c r="AD7">
        <v>0</v>
      </c>
      <c r="AE7">
        <v>0.2</v>
      </c>
    </row>
    <row r="8" spans="1:31">
      <c r="A8" s="5">
        <v>244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10.961576461792</v>
      </c>
      <c r="L8" s="9">
        <v>1.18642616271973</v>
      </c>
      <c r="M8">
        <v>0.954240798950195</v>
      </c>
      <c r="N8">
        <v>8.53941345214844</v>
      </c>
      <c r="O8">
        <v>6</v>
      </c>
      <c r="P8">
        <v>6</v>
      </c>
      <c r="Q8">
        <v>15</v>
      </c>
      <c r="R8" s="15">
        <v>0.4</v>
      </c>
      <c r="S8" s="15">
        <f t="shared" si="0"/>
        <v>0.6</v>
      </c>
      <c r="T8">
        <v>4.47538566589355</v>
      </c>
      <c r="U8">
        <v>4.16669654846191</v>
      </c>
      <c r="V8">
        <v>3.9568190574646</v>
      </c>
      <c r="W8" s="11">
        <v>0.209877490997315</v>
      </c>
      <c r="X8">
        <v>0.518566608428955</v>
      </c>
      <c r="Y8">
        <v>0.518566608428955</v>
      </c>
      <c r="Z8">
        <v>0.6</v>
      </c>
      <c r="AA8">
        <v>0.9</v>
      </c>
      <c r="AB8">
        <v>0.6</v>
      </c>
      <c r="AC8">
        <v>0.72</v>
      </c>
      <c r="AD8">
        <v>0.1</v>
      </c>
      <c r="AE8">
        <v>0.3</v>
      </c>
    </row>
    <row r="9" spans="1:31">
      <c r="A9" s="5">
        <v>9</v>
      </c>
      <c r="B9">
        <v>17</v>
      </c>
      <c r="C9">
        <v>3</v>
      </c>
      <c r="D9">
        <v>10</v>
      </c>
      <c r="E9">
        <v>10</v>
      </c>
      <c r="F9">
        <v>10</v>
      </c>
      <c r="G9">
        <v>0</v>
      </c>
      <c r="H9">
        <v>7</v>
      </c>
      <c r="I9">
        <v>3</v>
      </c>
      <c r="J9">
        <v>0.85</v>
      </c>
      <c r="K9" s="4">
        <v>6.53900337219238</v>
      </c>
      <c r="L9" s="9">
        <v>1.25845336914062</v>
      </c>
      <c r="M9">
        <v>0.709737777709961</v>
      </c>
      <c r="N9">
        <v>5.7145824432373</v>
      </c>
      <c r="O9">
        <v>5</v>
      </c>
      <c r="P9">
        <v>5</v>
      </c>
      <c r="Q9">
        <v>15</v>
      </c>
      <c r="R9" s="15">
        <v>0.3333</v>
      </c>
      <c r="S9" s="15">
        <f t="shared" si="0"/>
        <v>0.5</v>
      </c>
      <c r="T9">
        <v>3.20004653930664</v>
      </c>
      <c r="U9">
        <v>2.88882875442505</v>
      </c>
      <c r="V9">
        <v>2.80998182296753</v>
      </c>
      <c r="W9" s="11">
        <v>0.0788469314575195</v>
      </c>
      <c r="X9">
        <v>0.390064716339111</v>
      </c>
      <c r="Y9">
        <v>0.390064716339111</v>
      </c>
      <c r="Z9">
        <v>0.5</v>
      </c>
      <c r="AA9">
        <v>1</v>
      </c>
      <c r="AB9">
        <v>0.666666666666667</v>
      </c>
      <c r="AC9">
        <v>0.8</v>
      </c>
      <c r="AD9">
        <v>0</v>
      </c>
      <c r="AE9">
        <v>0.5</v>
      </c>
    </row>
    <row r="10" s="20" customFormat="1" spans="1:31">
      <c r="A10" s="21">
        <v>35</v>
      </c>
      <c r="B10" s="20">
        <v>19</v>
      </c>
      <c r="C10" s="20">
        <v>1</v>
      </c>
      <c r="D10" s="20">
        <v>10</v>
      </c>
      <c r="E10" s="20">
        <v>10</v>
      </c>
      <c r="F10" s="20">
        <v>10</v>
      </c>
      <c r="G10" s="20">
        <v>0</v>
      </c>
      <c r="H10" s="20">
        <v>9</v>
      </c>
      <c r="I10" s="20">
        <v>1</v>
      </c>
      <c r="J10" s="20">
        <v>0.95</v>
      </c>
      <c r="K10" s="22">
        <v>10.0861263275147</v>
      </c>
      <c r="L10" s="22">
        <v>1.25870513916016</v>
      </c>
      <c r="M10" s="20">
        <v>1.19042015075684</v>
      </c>
      <c r="N10" s="20">
        <v>9.12538146972656</v>
      </c>
      <c r="O10" s="20">
        <v>9</v>
      </c>
      <c r="P10" s="20">
        <v>9</v>
      </c>
      <c r="Q10" s="20">
        <v>18</v>
      </c>
      <c r="R10" s="23">
        <v>0.5</v>
      </c>
      <c r="S10" s="23">
        <f t="shared" si="0"/>
        <v>0.9</v>
      </c>
      <c r="T10" s="20">
        <v>3.88026809692383</v>
      </c>
      <c r="U10" s="20">
        <v>3.56421184539795</v>
      </c>
      <c r="V10" s="20">
        <v>3.4779007434845</v>
      </c>
      <c r="W10" s="22">
        <v>0.0863111019134521</v>
      </c>
      <c r="X10" s="20">
        <v>0.402367353439331</v>
      </c>
      <c r="Y10" s="20">
        <v>0.402367353439331</v>
      </c>
      <c r="Z10" s="20">
        <v>0.9</v>
      </c>
      <c r="AA10" s="20">
        <v>0.9</v>
      </c>
      <c r="AB10" s="20">
        <v>0.5</v>
      </c>
      <c r="AC10" s="20">
        <v>0.642857142857143</v>
      </c>
      <c r="AD10" s="20">
        <v>0.1</v>
      </c>
      <c r="AE10" s="20">
        <v>0</v>
      </c>
    </row>
    <row r="11" spans="1:31">
      <c r="A11" s="5">
        <v>64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9.65124130249023</v>
      </c>
      <c r="L11" s="9">
        <v>1.28952598571777</v>
      </c>
      <c r="M11">
        <v>1.15951538085937</v>
      </c>
      <c r="N11">
        <v>7.99066734313965</v>
      </c>
      <c r="O11">
        <v>5</v>
      </c>
      <c r="P11">
        <v>5</v>
      </c>
      <c r="Q11">
        <v>14</v>
      </c>
      <c r="R11" s="15">
        <v>0.3571</v>
      </c>
      <c r="S11" s="15">
        <f t="shared" si="0"/>
        <v>0.5</v>
      </c>
      <c r="T11">
        <v>3.68314933776855</v>
      </c>
      <c r="U11">
        <v>3.42205047607422</v>
      </c>
      <c r="V11">
        <v>3.30166482925415</v>
      </c>
      <c r="W11" s="11">
        <v>0.120385646820068</v>
      </c>
      <c r="X11">
        <v>0.381484508514404</v>
      </c>
      <c r="Y11">
        <v>0.381484508514404</v>
      </c>
      <c r="Z11">
        <v>0.5</v>
      </c>
      <c r="AA11">
        <v>0.9</v>
      </c>
      <c r="AB11">
        <v>0.642857142857143</v>
      </c>
      <c r="AC11">
        <v>0.75</v>
      </c>
      <c r="AD11">
        <v>0.1</v>
      </c>
      <c r="AE11">
        <v>0.4</v>
      </c>
    </row>
    <row r="12" spans="1:31">
      <c r="A12" s="5">
        <v>205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7.59420585632324</v>
      </c>
      <c r="L12" s="9">
        <v>1.31899452209473</v>
      </c>
      <c r="M12">
        <v>1.07002258300781</v>
      </c>
      <c r="N12">
        <v>6.59915542602539</v>
      </c>
      <c r="O12">
        <v>7</v>
      </c>
      <c r="P12">
        <v>7</v>
      </c>
      <c r="Q12">
        <v>16</v>
      </c>
      <c r="R12" s="15">
        <v>0.4375</v>
      </c>
      <c r="S12" s="15">
        <f t="shared" si="0"/>
        <v>0.7</v>
      </c>
      <c r="T12">
        <v>3.75983238220215</v>
      </c>
      <c r="U12">
        <v>3.43183302879333</v>
      </c>
      <c r="V12">
        <v>3.34061288833618</v>
      </c>
      <c r="W12" s="11">
        <v>0.0912201404571533</v>
      </c>
      <c r="X12">
        <v>0.419219493865967</v>
      </c>
      <c r="Y12">
        <v>0.419219493865967</v>
      </c>
      <c r="Z12">
        <v>0.7</v>
      </c>
      <c r="AA12">
        <v>0.9</v>
      </c>
      <c r="AB12">
        <v>0.5625</v>
      </c>
      <c r="AC12">
        <v>0.692307692307692</v>
      </c>
      <c r="AD12">
        <v>0.1</v>
      </c>
      <c r="AE12">
        <v>0.2</v>
      </c>
    </row>
    <row r="13" spans="1:31">
      <c r="A13" s="5">
        <v>82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7.04624176025391</v>
      </c>
      <c r="L13" s="9">
        <v>1.33107566833496</v>
      </c>
      <c r="M13">
        <v>1.06509590148926</v>
      </c>
      <c r="N13">
        <v>5.81407356262207</v>
      </c>
      <c r="O13">
        <v>6</v>
      </c>
      <c r="P13">
        <v>6</v>
      </c>
      <c r="Q13">
        <v>16</v>
      </c>
      <c r="R13" s="15">
        <v>0.375</v>
      </c>
      <c r="S13" s="15">
        <f t="shared" si="0"/>
        <v>0.6</v>
      </c>
      <c r="T13">
        <v>3.41574859619141</v>
      </c>
      <c r="U13">
        <v>3.13605880737305</v>
      </c>
      <c r="V13">
        <v>3.02554988861084</v>
      </c>
      <c r="W13" s="11">
        <v>0.110508918762207</v>
      </c>
      <c r="X13">
        <v>0.390198707580566</v>
      </c>
      <c r="Y13">
        <v>0.390198707580566</v>
      </c>
      <c r="Z13">
        <v>0.6</v>
      </c>
      <c r="AA13">
        <v>1</v>
      </c>
      <c r="AB13">
        <v>0.625</v>
      </c>
      <c r="AC13">
        <v>0.769230769230769</v>
      </c>
      <c r="AD13">
        <v>0</v>
      </c>
      <c r="AE13">
        <v>0.4</v>
      </c>
    </row>
    <row r="14" spans="1:31">
      <c r="A14" s="5">
        <v>66</v>
      </c>
      <c r="B14">
        <v>17</v>
      </c>
      <c r="C14">
        <v>3</v>
      </c>
      <c r="D14">
        <v>10</v>
      </c>
      <c r="E14">
        <v>10</v>
      </c>
      <c r="F14">
        <v>10</v>
      </c>
      <c r="G14">
        <v>0</v>
      </c>
      <c r="H14">
        <v>7</v>
      </c>
      <c r="I14">
        <v>3</v>
      </c>
      <c r="J14">
        <v>0.85</v>
      </c>
      <c r="K14" s="4">
        <v>7.23930549621582</v>
      </c>
      <c r="L14" s="9">
        <v>1.33141899108887</v>
      </c>
      <c r="M14">
        <v>0.733076095581055</v>
      </c>
      <c r="N14">
        <v>6.44536018371582</v>
      </c>
      <c r="O14">
        <v>6</v>
      </c>
      <c r="P14">
        <v>6</v>
      </c>
      <c r="Q14">
        <v>16</v>
      </c>
      <c r="R14" s="15">
        <v>0.375</v>
      </c>
      <c r="S14" s="15">
        <f t="shared" si="0"/>
        <v>0.6</v>
      </c>
      <c r="T14">
        <v>3.76811218261719</v>
      </c>
      <c r="U14">
        <v>3.37094306945801</v>
      </c>
      <c r="V14">
        <v>3.29817509651184</v>
      </c>
      <c r="W14" s="11">
        <v>0.072767972946167</v>
      </c>
      <c r="X14">
        <v>0.469937086105347</v>
      </c>
      <c r="Y14">
        <v>0.469937086105347</v>
      </c>
      <c r="Z14">
        <v>0.6</v>
      </c>
      <c r="AA14">
        <v>1</v>
      </c>
      <c r="AB14">
        <v>0.625</v>
      </c>
      <c r="AC14">
        <v>0.769230769230769</v>
      </c>
      <c r="AD14">
        <v>0</v>
      </c>
      <c r="AE14">
        <v>0.4</v>
      </c>
    </row>
    <row r="15" spans="1:31">
      <c r="A15" s="5">
        <v>154</v>
      </c>
      <c r="B15">
        <v>17</v>
      </c>
      <c r="C15">
        <v>3</v>
      </c>
      <c r="D15">
        <v>10</v>
      </c>
      <c r="E15">
        <v>10</v>
      </c>
      <c r="F15">
        <v>10</v>
      </c>
      <c r="G15">
        <v>0</v>
      </c>
      <c r="H15">
        <v>7</v>
      </c>
      <c r="I15">
        <v>3</v>
      </c>
      <c r="J15">
        <v>0.85</v>
      </c>
      <c r="K15" s="4">
        <v>5.87332725524902</v>
      </c>
      <c r="L15" s="9">
        <v>1.37561798095703</v>
      </c>
      <c r="M15">
        <v>0.910228729248047</v>
      </c>
      <c r="N15">
        <v>4.87399864196777</v>
      </c>
      <c r="O15">
        <v>4</v>
      </c>
      <c r="P15">
        <v>4</v>
      </c>
      <c r="Q15">
        <v>12</v>
      </c>
      <c r="R15" s="15">
        <v>0.3333</v>
      </c>
      <c r="S15" s="15">
        <f t="shared" si="0"/>
        <v>0.4</v>
      </c>
      <c r="T15">
        <v>3.29062271118164</v>
      </c>
      <c r="U15">
        <v>3.00068616867065</v>
      </c>
      <c r="V15">
        <v>2.92394018173218</v>
      </c>
      <c r="W15" s="11">
        <v>0.0767459869384766</v>
      </c>
      <c r="X15">
        <v>0.366682529449463</v>
      </c>
      <c r="Y15">
        <v>0.366682529449463</v>
      </c>
      <c r="Z15">
        <v>0.4</v>
      </c>
      <c r="AA15">
        <v>0.8</v>
      </c>
      <c r="AB15">
        <v>0.666666666666667</v>
      </c>
      <c r="AC15">
        <v>0.727272727272727</v>
      </c>
      <c r="AD15">
        <v>0.2</v>
      </c>
      <c r="AE15">
        <v>0.4</v>
      </c>
    </row>
    <row r="16" s="20" customFormat="1" spans="1:31">
      <c r="A16" s="21">
        <v>140</v>
      </c>
      <c r="B16" s="20">
        <v>17</v>
      </c>
      <c r="C16" s="20">
        <v>3</v>
      </c>
      <c r="D16" s="20">
        <v>10</v>
      </c>
      <c r="E16" s="20">
        <v>10</v>
      </c>
      <c r="F16" s="20">
        <v>10</v>
      </c>
      <c r="G16" s="20">
        <v>0</v>
      </c>
      <c r="H16" s="20">
        <v>7</v>
      </c>
      <c r="I16" s="20">
        <v>3</v>
      </c>
      <c r="J16" s="20">
        <v>0.85</v>
      </c>
      <c r="K16" s="22">
        <v>5.35234260559082</v>
      </c>
      <c r="L16" s="22">
        <v>1.4019889831543</v>
      </c>
      <c r="M16" s="20">
        <v>1.0721549987793</v>
      </c>
      <c r="N16" s="20">
        <v>4.54391288757324</v>
      </c>
      <c r="O16" s="20">
        <v>4</v>
      </c>
      <c r="P16" s="20">
        <v>4</v>
      </c>
      <c r="Q16" s="20">
        <v>11</v>
      </c>
      <c r="R16" s="23">
        <v>0.3636</v>
      </c>
      <c r="S16" s="23">
        <f t="shared" si="0"/>
        <v>0.4</v>
      </c>
      <c r="T16" s="20">
        <v>2.64756774902344</v>
      </c>
      <c r="U16" s="20">
        <v>2.4152467250824</v>
      </c>
      <c r="V16" s="20">
        <v>2.34590625762939</v>
      </c>
      <c r="W16" s="22">
        <v>0.0693404674530029</v>
      </c>
      <c r="X16" s="20">
        <v>0.301661491394043</v>
      </c>
      <c r="Y16" s="20">
        <v>0.301661491394043</v>
      </c>
      <c r="Z16" s="20">
        <v>0.4</v>
      </c>
      <c r="AA16" s="20">
        <v>0.7</v>
      </c>
      <c r="AB16" s="20">
        <v>0.636363636363636</v>
      </c>
      <c r="AC16" s="20">
        <v>0.666666666666667</v>
      </c>
      <c r="AD16" s="20">
        <v>0.3</v>
      </c>
      <c r="AE16" s="20">
        <v>0.3</v>
      </c>
    </row>
    <row r="17" spans="1:31">
      <c r="A17" s="5">
        <v>156</v>
      </c>
      <c r="B17">
        <v>20</v>
      </c>
      <c r="C17">
        <v>0</v>
      </c>
      <c r="D17">
        <v>10</v>
      </c>
      <c r="E17">
        <v>10</v>
      </c>
      <c r="F17">
        <v>10</v>
      </c>
      <c r="G17">
        <v>0</v>
      </c>
      <c r="H17">
        <v>10</v>
      </c>
      <c r="I17">
        <v>0</v>
      </c>
      <c r="J17">
        <v>1</v>
      </c>
      <c r="K17" s="4">
        <v>9999</v>
      </c>
      <c r="L17" s="9">
        <v>1.41717147827148</v>
      </c>
      <c r="M17">
        <v>9999</v>
      </c>
      <c r="N17">
        <v>9999</v>
      </c>
      <c r="O17">
        <v>9</v>
      </c>
      <c r="P17">
        <v>9</v>
      </c>
      <c r="Q17">
        <v>19</v>
      </c>
      <c r="R17" s="15">
        <v>0.4737</v>
      </c>
      <c r="S17" s="15">
        <f t="shared" ref="S17:S28" si="1">O17/E17</f>
        <v>0.9</v>
      </c>
      <c r="T17">
        <v>4.48095321655273</v>
      </c>
      <c r="U17">
        <v>4.20376634597778</v>
      </c>
      <c r="V17">
        <v>3.99703979492187</v>
      </c>
      <c r="W17" s="11">
        <v>0.206726551055908</v>
      </c>
      <c r="X17">
        <v>0.483913421630859</v>
      </c>
      <c r="Y17">
        <v>0.483913421630859</v>
      </c>
      <c r="Z17">
        <v>0.9</v>
      </c>
      <c r="AA17">
        <v>1</v>
      </c>
      <c r="AB17">
        <v>0.526315789473684</v>
      </c>
      <c r="AC17">
        <v>0.689655172413793</v>
      </c>
      <c r="AD17">
        <v>0</v>
      </c>
      <c r="AE17">
        <v>0.1</v>
      </c>
    </row>
    <row r="18" spans="1:31">
      <c r="A18" s="5">
        <v>179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10.1732368469238</v>
      </c>
      <c r="L18" s="9">
        <v>1.43596267700195</v>
      </c>
      <c r="M18">
        <v>1.28717422485352</v>
      </c>
      <c r="N18">
        <v>8.22019386291504</v>
      </c>
      <c r="O18">
        <v>7</v>
      </c>
      <c r="P18">
        <v>7</v>
      </c>
      <c r="Q18">
        <v>17</v>
      </c>
      <c r="R18" s="15">
        <v>0.4118</v>
      </c>
      <c r="S18" s="15">
        <f t="shared" si="1"/>
        <v>0.7</v>
      </c>
      <c r="T18">
        <v>3.62130355834961</v>
      </c>
      <c r="U18">
        <v>3.38345217704773</v>
      </c>
      <c r="V18">
        <v>3.22078943252564</v>
      </c>
      <c r="W18" s="11">
        <v>0.162662744522095</v>
      </c>
      <c r="X18">
        <v>0.400514125823975</v>
      </c>
      <c r="Y18">
        <v>0.400514125823975</v>
      </c>
      <c r="Z18">
        <v>0.7</v>
      </c>
      <c r="AA18">
        <v>1</v>
      </c>
      <c r="AB18">
        <v>0.588235294117647</v>
      </c>
      <c r="AC18">
        <v>0.740740740740741</v>
      </c>
      <c r="AD18">
        <v>0</v>
      </c>
      <c r="AE18">
        <v>0.3</v>
      </c>
    </row>
    <row r="19" spans="1:31">
      <c r="A19" s="5">
        <v>248</v>
      </c>
      <c r="B19">
        <v>19</v>
      </c>
      <c r="C19">
        <v>1</v>
      </c>
      <c r="D19">
        <v>10</v>
      </c>
      <c r="E19">
        <v>10</v>
      </c>
      <c r="F19">
        <v>10</v>
      </c>
      <c r="G19">
        <v>0</v>
      </c>
      <c r="H19">
        <v>9</v>
      </c>
      <c r="I19">
        <v>1</v>
      </c>
      <c r="J19">
        <v>0.95</v>
      </c>
      <c r="K19" s="4">
        <v>9.82092666625977</v>
      </c>
      <c r="L19" s="9">
        <v>1.48200607299805</v>
      </c>
      <c r="M19">
        <v>1.40103530883789</v>
      </c>
      <c r="N19">
        <v>8.45578384399414</v>
      </c>
      <c r="O19">
        <v>8</v>
      </c>
      <c r="P19">
        <v>8</v>
      </c>
      <c r="Q19">
        <v>18</v>
      </c>
      <c r="R19" s="15">
        <v>0.4444</v>
      </c>
      <c r="S19" s="15">
        <f t="shared" si="1"/>
        <v>0.8</v>
      </c>
      <c r="T19">
        <v>4.06353569030762</v>
      </c>
      <c r="U19">
        <v>3.75528621673584</v>
      </c>
      <c r="V19">
        <v>3.65086984634399</v>
      </c>
      <c r="W19" s="11">
        <v>0.104416370391846</v>
      </c>
      <c r="X19">
        <v>0.412665843963623</v>
      </c>
      <c r="Y19">
        <v>0.412665843963623</v>
      </c>
      <c r="Z19">
        <v>0.8</v>
      </c>
      <c r="AA19">
        <v>1</v>
      </c>
      <c r="AB19">
        <v>0.555555555555556</v>
      </c>
      <c r="AC19">
        <v>0.714285714285714</v>
      </c>
      <c r="AD19">
        <v>0</v>
      </c>
      <c r="AE19">
        <v>0.2</v>
      </c>
    </row>
    <row r="20" spans="1:31">
      <c r="A20" s="5">
        <v>113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10.1873531341553</v>
      </c>
      <c r="L20" s="9">
        <v>1.50032997131348</v>
      </c>
      <c r="M20">
        <v>1.36506271362305</v>
      </c>
      <c r="N20">
        <v>8.29955863952637</v>
      </c>
      <c r="O20">
        <v>7</v>
      </c>
      <c r="P20">
        <v>7</v>
      </c>
      <c r="Q20">
        <v>17</v>
      </c>
      <c r="R20" s="15">
        <v>0.4118</v>
      </c>
      <c r="S20" s="15">
        <f t="shared" si="1"/>
        <v>0.7</v>
      </c>
      <c r="T20">
        <v>3.49669647216797</v>
      </c>
      <c r="U20">
        <v>3.27293419837952</v>
      </c>
      <c r="V20">
        <v>3.09587931632996</v>
      </c>
      <c r="W20" s="11">
        <v>0.17705488204956</v>
      </c>
      <c r="X20">
        <v>0.400817155838013</v>
      </c>
      <c r="Y20">
        <v>0.400817155838013</v>
      </c>
      <c r="Z20">
        <v>0.7</v>
      </c>
      <c r="AA20">
        <v>1</v>
      </c>
      <c r="AB20">
        <v>0.588235294117647</v>
      </c>
      <c r="AC20">
        <v>0.740740740740741</v>
      </c>
      <c r="AD20">
        <v>0</v>
      </c>
      <c r="AE20">
        <v>0.3</v>
      </c>
    </row>
    <row r="21" s="3" customFormat="1" spans="1:31">
      <c r="A21" s="7">
        <v>1</v>
      </c>
      <c r="B21" s="3">
        <v>20</v>
      </c>
      <c r="C21" s="3">
        <v>0</v>
      </c>
      <c r="D21" s="3">
        <v>10</v>
      </c>
      <c r="E21" s="3">
        <v>10</v>
      </c>
      <c r="F21" s="3">
        <v>10</v>
      </c>
      <c r="G21" s="3">
        <v>0</v>
      </c>
      <c r="H21" s="3">
        <v>10</v>
      </c>
      <c r="I21" s="3">
        <v>0</v>
      </c>
      <c r="J21" s="3">
        <v>1</v>
      </c>
      <c r="K21" s="11">
        <v>9999</v>
      </c>
      <c r="L21" s="11">
        <v>1.51507186889648</v>
      </c>
      <c r="M21" s="3">
        <v>9999</v>
      </c>
      <c r="N21" s="3">
        <v>9999</v>
      </c>
      <c r="O21" s="3">
        <v>10</v>
      </c>
      <c r="P21" s="3">
        <v>10</v>
      </c>
      <c r="Q21" s="3">
        <v>20</v>
      </c>
      <c r="R21" s="17">
        <v>0.5</v>
      </c>
      <c r="S21" s="17">
        <f t="shared" si="1"/>
        <v>1</v>
      </c>
      <c r="T21" s="3">
        <v>4.64654541015625</v>
      </c>
      <c r="U21" s="3">
        <v>4.34903001785278</v>
      </c>
      <c r="V21" s="3">
        <v>4.14905261993408</v>
      </c>
      <c r="W21" s="11">
        <v>0.199977397918701</v>
      </c>
      <c r="X21" s="3">
        <v>0.497492790222168</v>
      </c>
      <c r="Y21" s="3">
        <v>0.497492790222168</v>
      </c>
      <c r="Z21" s="3">
        <v>1</v>
      </c>
      <c r="AA21" s="3">
        <v>1</v>
      </c>
      <c r="AB21" s="3">
        <v>0.5</v>
      </c>
      <c r="AC21" s="3">
        <v>0.666666666666667</v>
      </c>
      <c r="AD21" s="3">
        <v>0</v>
      </c>
      <c r="AE21" s="3">
        <v>0</v>
      </c>
    </row>
    <row r="22" spans="1:31">
      <c r="A22" s="5">
        <v>14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10.0921478271484</v>
      </c>
      <c r="L22" s="9">
        <v>1.65734672546387</v>
      </c>
      <c r="M22">
        <v>1.5528678894043</v>
      </c>
      <c r="N22">
        <v>8.32724761962891</v>
      </c>
      <c r="O22">
        <v>7</v>
      </c>
      <c r="P22">
        <v>7</v>
      </c>
      <c r="Q22">
        <v>17</v>
      </c>
      <c r="R22" s="15">
        <v>0.4118</v>
      </c>
      <c r="S22" s="15">
        <f t="shared" si="1"/>
        <v>0.7</v>
      </c>
      <c r="T22">
        <v>3.50043296813965</v>
      </c>
      <c r="U22">
        <v>3.26690196990967</v>
      </c>
      <c r="V22">
        <v>3.13181495666504</v>
      </c>
      <c r="W22" s="11">
        <v>0.135087013244629</v>
      </c>
      <c r="X22">
        <v>0.368618011474609</v>
      </c>
      <c r="Y22">
        <v>0.368618011474609</v>
      </c>
      <c r="Z22">
        <v>0.7</v>
      </c>
      <c r="AA22">
        <v>1</v>
      </c>
      <c r="AB22">
        <v>0.588235294117647</v>
      </c>
      <c r="AC22">
        <v>0.740740740740741</v>
      </c>
      <c r="AD22">
        <v>0</v>
      </c>
      <c r="AE22">
        <v>0.3</v>
      </c>
    </row>
    <row r="23" spans="1:31">
      <c r="A23" s="5">
        <v>141</v>
      </c>
      <c r="B23">
        <v>18</v>
      </c>
      <c r="C23">
        <v>2</v>
      </c>
      <c r="D23">
        <v>10</v>
      </c>
      <c r="E23">
        <v>10</v>
      </c>
      <c r="F23">
        <v>10</v>
      </c>
      <c r="G23">
        <v>0</v>
      </c>
      <c r="H23">
        <v>8</v>
      </c>
      <c r="I23">
        <v>2</v>
      </c>
      <c r="J23">
        <v>0.9</v>
      </c>
      <c r="K23" s="4">
        <v>7.49026870727539</v>
      </c>
      <c r="L23" s="9">
        <v>1.63237380981445</v>
      </c>
      <c r="M23">
        <v>1.35805892944336</v>
      </c>
      <c r="N23">
        <v>5.95078086853027</v>
      </c>
      <c r="O23">
        <v>7</v>
      </c>
      <c r="P23">
        <v>7</v>
      </c>
      <c r="Q23">
        <v>17</v>
      </c>
      <c r="R23" s="15">
        <v>0.4118</v>
      </c>
      <c r="S23" s="15">
        <f t="shared" si="1"/>
        <v>0.7</v>
      </c>
      <c r="T23">
        <v>3.87831687927246</v>
      </c>
      <c r="U23">
        <v>3.56178855895996</v>
      </c>
      <c r="V23">
        <v>3.43032383918762</v>
      </c>
      <c r="W23" s="11">
        <v>0.131464719772339</v>
      </c>
      <c r="X23">
        <v>0.447993040084839</v>
      </c>
      <c r="Y23">
        <v>0.447993040084839</v>
      </c>
      <c r="Z23">
        <v>0.7</v>
      </c>
      <c r="AA23">
        <v>1</v>
      </c>
      <c r="AB23">
        <v>0.588235294117647</v>
      </c>
      <c r="AC23">
        <v>0.740740740740741</v>
      </c>
      <c r="AD23">
        <v>0</v>
      </c>
      <c r="AE23">
        <v>0.3</v>
      </c>
    </row>
    <row r="24" s="3" customFormat="1" spans="1:31">
      <c r="A24" s="7">
        <v>137</v>
      </c>
      <c r="B24" s="3">
        <v>17</v>
      </c>
      <c r="C24" s="3">
        <v>3</v>
      </c>
      <c r="D24" s="3">
        <v>10</v>
      </c>
      <c r="E24" s="3">
        <v>10</v>
      </c>
      <c r="F24" s="3">
        <v>10</v>
      </c>
      <c r="G24" s="3">
        <v>0</v>
      </c>
      <c r="H24" s="3">
        <v>7</v>
      </c>
      <c r="I24" s="3">
        <v>3</v>
      </c>
      <c r="J24" s="3">
        <v>0.85</v>
      </c>
      <c r="K24" s="11">
        <v>5.48050498962402</v>
      </c>
      <c r="L24" s="11">
        <v>1.66137504577637</v>
      </c>
      <c r="M24" s="3">
        <v>1.31838798522949</v>
      </c>
      <c r="N24" s="3">
        <v>4.31262969970703</v>
      </c>
      <c r="O24" s="3">
        <v>6</v>
      </c>
      <c r="P24" s="3">
        <v>6</v>
      </c>
      <c r="Q24" s="3">
        <v>16</v>
      </c>
      <c r="R24" s="17">
        <v>0.375</v>
      </c>
      <c r="S24" s="17">
        <f t="shared" si="1"/>
        <v>0.6</v>
      </c>
      <c r="T24" s="3">
        <v>2.96624946594238</v>
      </c>
      <c r="U24" s="3">
        <v>2.71843361854553</v>
      </c>
      <c r="V24" s="3">
        <v>2.63168978691101</v>
      </c>
      <c r="W24" s="11">
        <v>0.0867438316345215</v>
      </c>
      <c r="X24" s="3">
        <v>0.334559679031372</v>
      </c>
      <c r="Y24" s="3">
        <v>0.334559679031372</v>
      </c>
      <c r="Z24" s="3">
        <v>0.6</v>
      </c>
      <c r="AA24" s="3">
        <v>1</v>
      </c>
      <c r="AB24" s="3">
        <v>0.625</v>
      </c>
      <c r="AC24" s="3">
        <v>0.769230769230769</v>
      </c>
      <c r="AD24" s="3">
        <v>0</v>
      </c>
      <c r="AE24" s="3">
        <v>0.4</v>
      </c>
    </row>
    <row r="25" spans="1:31">
      <c r="A25" s="5">
        <v>105</v>
      </c>
      <c r="B25">
        <v>19</v>
      </c>
      <c r="C25">
        <v>1</v>
      </c>
      <c r="D25">
        <v>10</v>
      </c>
      <c r="E25">
        <v>10</v>
      </c>
      <c r="F25">
        <v>10</v>
      </c>
      <c r="G25">
        <v>0</v>
      </c>
      <c r="H25">
        <v>9</v>
      </c>
      <c r="I25">
        <v>1</v>
      </c>
      <c r="J25">
        <v>0.95</v>
      </c>
      <c r="K25" s="4">
        <v>10.3260917663574</v>
      </c>
      <c r="L25" s="9">
        <v>1.71701431274414</v>
      </c>
      <c r="M25">
        <v>1.61215782165527</v>
      </c>
      <c r="N25">
        <v>8.51708984375</v>
      </c>
      <c r="O25">
        <v>7</v>
      </c>
      <c r="P25">
        <v>7</v>
      </c>
      <c r="Q25">
        <v>17</v>
      </c>
      <c r="R25" s="15">
        <v>0.4118</v>
      </c>
      <c r="S25" s="15">
        <f t="shared" si="1"/>
        <v>0.7</v>
      </c>
      <c r="T25">
        <v>3.6671028137207</v>
      </c>
      <c r="U25">
        <v>3.42255115509033</v>
      </c>
      <c r="V25">
        <v>3.24774885177612</v>
      </c>
      <c r="W25" s="11">
        <v>0.174802303314209</v>
      </c>
      <c r="X25">
        <v>0.41935396194458</v>
      </c>
      <c r="Y25">
        <v>0.41935396194458</v>
      </c>
      <c r="Z25">
        <v>0.7</v>
      </c>
      <c r="AA25">
        <v>1</v>
      </c>
      <c r="AB25">
        <v>0.588235294117647</v>
      </c>
      <c r="AC25">
        <v>0.740740740740741</v>
      </c>
      <c r="AD25">
        <v>0</v>
      </c>
      <c r="AE25">
        <v>0.3</v>
      </c>
    </row>
    <row r="26" s="4" customFormat="1" spans="11:31">
      <c r="K26" s="12" t="s">
        <v>29</v>
      </c>
      <c r="L26" s="9">
        <f>AVERAGE(L2:L25)</f>
        <v>1.35489193598429</v>
      </c>
      <c r="W26" s="11">
        <f t="shared" ref="W26:AE26" si="2">AVERAGE(W2:W25)</f>
        <v>0.13311505317688</v>
      </c>
      <c r="Z26" s="4">
        <f t="shared" si="2"/>
        <v>0.6625</v>
      </c>
      <c r="AA26" s="4">
        <f t="shared" si="2"/>
        <v>0.941666666666667</v>
      </c>
      <c r="AB26" s="4">
        <f t="shared" si="2"/>
        <v>0.591031246695914</v>
      </c>
      <c r="AC26" s="4">
        <f t="shared" si="2"/>
        <v>0.723279097977374</v>
      </c>
      <c r="AD26" s="4">
        <f t="shared" si="2"/>
        <v>0.0583333333333333</v>
      </c>
      <c r="AE26" s="4">
        <f t="shared" si="2"/>
        <v>0.279166666666667</v>
      </c>
    </row>
    <row r="27" s="4" customFormat="1" spans="11:31">
      <c r="K27" s="13" t="s">
        <v>30</v>
      </c>
      <c r="L27" s="9">
        <f>MAX(L2:L25)</f>
        <v>1.71701431274414</v>
      </c>
      <c r="W27" s="11">
        <f t="shared" ref="W27:AE27" si="3">MAX(W2:W25)</f>
        <v>0.209877490997315</v>
      </c>
      <c r="Z27" s="4">
        <f t="shared" si="3"/>
        <v>1</v>
      </c>
      <c r="AA27" s="4">
        <f t="shared" si="3"/>
        <v>1</v>
      </c>
      <c r="AB27" s="4">
        <f t="shared" si="3"/>
        <v>0.666666666666667</v>
      </c>
      <c r="AC27" s="4">
        <f t="shared" si="3"/>
        <v>0.8</v>
      </c>
      <c r="AD27" s="4">
        <f t="shared" si="3"/>
        <v>0.3</v>
      </c>
      <c r="AE27" s="4">
        <f t="shared" si="3"/>
        <v>0.5</v>
      </c>
    </row>
    <row r="28" s="4" customFormat="1" spans="12:31">
      <c r="L28" s="9">
        <f>MIN(L2:L25)</f>
        <v>0.93437385559082</v>
      </c>
      <c r="W28" s="11">
        <f t="shared" ref="W28:AE28" si="4">MIN(W2:W25)</f>
        <v>0.0693404674530029</v>
      </c>
      <c r="Z28" s="4">
        <f t="shared" si="4"/>
        <v>0.4</v>
      </c>
      <c r="AA28" s="4">
        <f t="shared" si="4"/>
        <v>0.7</v>
      </c>
      <c r="AB28" s="4">
        <f t="shared" si="4"/>
        <v>0.5</v>
      </c>
      <c r="AC28" s="4">
        <f t="shared" si="4"/>
        <v>0.583333333333333</v>
      </c>
      <c r="AD28" s="4">
        <f t="shared" si="4"/>
        <v>0</v>
      </c>
      <c r="AE28" s="4">
        <f t="shared" si="4"/>
        <v>0</v>
      </c>
    </row>
    <row r="29" spans="11:23">
      <c r="K29" s="4"/>
      <c r="L29" s="9"/>
      <c r="M29">
        <v>0.194</v>
      </c>
      <c r="W29" s="11"/>
    </row>
    <row r="30" spans="11:23">
      <c r="K30" s="4"/>
      <c r="L30" s="9"/>
      <c r="M30">
        <v>0.129</v>
      </c>
      <c r="W30" s="11"/>
    </row>
    <row r="31" spans="11:23">
      <c r="K31" s="4"/>
      <c r="L31" s="9"/>
      <c r="O31" s="4" t="s">
        <v>70</v>
      </c>
      <c r="P31" s="4"/>
      <c r="Q31" s="4"/>
      <c r="R31" s="4"/>
      <c r="W31" s="11"/>
    </row>
    <row r="32" spans="11:23">
      <c r="K32" s="4" t="s">
        <v>31</v>
      </c>
      <c r="L32" s="4" t="s">
        <v>32</v>
      </c>
      <c r="M32">
        <v>800</v>
      </c>
      <c r="O32" s="4">
        <v>0.2</v>
      </c>
      <c r="P32" s="4">
        <v>-160</v>
      </c>
      <c r="Q32" s="4">
        <v>640</v>
      </c>
      <c r="R32" s="4">
        <v>32</v>
      </c>
      <c r="W32" s="11"/>
    </row>
    <row r="33" spans="11:23">
      <c r="K33" s="4"/>
      <c r="L33" s="4"/>
      <c r="O33" s="4">
        <v>0.4</v>
      </c>
      <c r="P33" s="4">
        <v>-320</v>
      </c>
      <c r="Q33" s="4">
        <v>480</v>
      </c>
      <c r="R33" s="4">
        <v>24</v>
      </c>
      <c r="W33" s="11"/>
    </row>
    <row r="34" s="1" customFormat="1" spans="11:23">
      <c r="K34" s="14" t="s">
        <v>49</v>
      </c>
      <c r="L34" s="14">
        <f>COUNTIF(L2:L25,"&lt;0.507")-COUNTIF(L2:L25,"&lt;0.378")</f>
        <v>0</v>
      </c>
      <c r="O34" s="4">
        <v>0.45</v>
      </c>
      <c r="P34" s="4">
        <v>-360</v>
      </c>
      <c r="Q34" s="4">
        <v>440</v>
      </c>
      <c r="R34" s="4">
        <v>22</v>
      </c>
      <c r="W34" s="14"/>
    </row>
    <row r="35" s="1" customFormat="1" spans="11:23">
      <c r="K35" s="14" t="s">
        <v>50</v>
      </c>
      <c r="L35" s="14">
        <f>COUNTIF(L2:L25,"&lt;0.636")-COUNTIF(L2:L25,"&lt;0.507")</f>
        <v>0</v>
      </c>
      <c r="O35" s="4">
        <v>0.49</v>
      </c>
      <c r="P35" s="4">
        <v>-392</v>
      </c>
      <c r="Q35" s="4">
        <v>408</v>
      </c>
      <c r="R35" s="4">
        <v>20.4</v>
      </c>
      <c r="W35" s="14"/>
    </row>
    <row r="36" s="1" customFormat="1" spans="11:23">
      <c r="K36" s="14" t="s">
        <v>51</v>
      </c>
      <c r="L36" s="14">
        <f>COUNTIF(L2:L25,"&lt;0.765")-COUNTIF(L2:L25,"&lt;0.636")</f>
        <v>0</v>
      </c>
      <c r="P36" s="14">
        <v>-380</v>
      </c>
      <c r="Q36" s="14">
        <v>420</v>
      </c>
      <c r="R36" s="14">
        <v>21</v>
      </c>
      <c r="W36" s="14"/>
    </row>
    <row r="37" s="28" customFormat="1" spans="11:23">
      <c r="K37" s="25" t="s">
        <v>52</v>
      </c>
      <c r="L37" s="25">
        <f>COUNTIF(L2:L25,"&lt;0.894")-COUNTIF(L2:L25,"&lt;0.765")</f>
        <v>0</v>
      </c>
      <c r="M37" s="25">
        <v>2</v>
      </c>
      <c r="N37" s="11">
        <v>1</v>
      </c>
      <c r="W37" s="25"/>
    </row>
    <row r="38" s="1" customFormat="1" spans="11:23">
      <c r="K38" s="14" t="s">
        <v>53</v>
      </c>
      <c r="L38" s="14">
        <f>COUNTIF(L2:L25,"&lt;1.023")-COUNTIF(L2:L25,"&lt;0.894")</f>
        <v>1</v>
      </c>
      <c r="M38" s="14">
        <v>3</v>
      </c>
      <c r="N38" s="14">
        <v>2</v>
      </c>
      <c r="O38" s="14">
        <v>1</v>
      </c>
      <c r="W38" s="14"/>
    </row>
    <row r="39" s="1" customFormat="1" spans="11:23">
      <c r="K39" s="14" t="s">
        <v>54</v>
      </c>
      <c r="L39" s="14">
        <f>COUNTIF(L2:L25,"&lt;1.152")-COUNTIF(L2:L25,"&lt;1.023")</f>
        <v>3</v>
      </c>
      <c r="M39" s="14">
        <v>4</v>
      </c>
      <c r="N39" s="14">
        <v>3</v>
      </c>
      <c r="O39" s="14">
        <v>3</v>
      </c>
      <c r="W39" s="14"/>
    </row>
    <row r="40" spans="11:23">
      <c r="K40" s="4" t="s">
        <v>55</v>
      </c>
      <c r="L40" s="4">
        <f>COUNTIF(L2:L25,"&lt;1.281")-COUNTIF(L2:L25,"&lt;1.152")</f>
        <v>5</v>
      </c>
      <c r="M40" s="4">
        <v>7</v>
      </c>
      <c r="N40" s="14">
        <v>6</v>
      </c>
      <c r="O40" s="14">
        <v>5</v>
      </c>
      <c r="W40" s="11"/>
    </row>
    <row r="41" s="24" customFormat="1" spans="11:23">
      <c r="K41" s="26" t="s">
        <v>56</v>
      </c>
      <c r="L41" s="26">
        <f>COUNTIF(L2:L25,"&lt;1.41")-COUNTIF(L2:L25,"&lt;1.281")</f>
        <v>6</v>
      </c>
      <c r="M41" s="26">
        <v>8</v>
      </c>
      <c r="N41" s="27">
        <v>8</v>
      </c>
      <c r="O41" s="27">
        <v>6</v>
      </c>
      <c r="W41" s="26"/>
    </row>
    <row r="42" s="1" customFormat="1" spans="11:23">
      <c r="K42" s="14" t="s">
        <v>57</v>
      </c>
      <c r="L42" s="14">
        <f>COUNTIF(L2:L25,"&lt;1.539")-COUNTIF(L2:L25,"&lt;1.41")</f>
        <v>5</v>
      </c>
      <c r="M42" s="14">
        <v>7</v>
      </c>
      <c r="N42" s="14">
        <v>6</v>
      </c>
      <c r="O42" s="14">
        <v>5</v>
      </c>
      <c r="W42" s="14"/>
    </row>
    <row r="43" s="1" customFormat="1" spans="11:23">
      <c r="K43" s="14" t="s">
        <v>58</v>
      </c>
      <c r="L43" s="14">
        <f>COUNTIF(L2:L25,"&lt;1.668")-COUNTIF(L2:L25,"&lt;1.539")</f>
        <v>3</v>
      </c>
      <c r="M43" s="14">
        <v>4</v>
      </c>
      <c r="N43" s="14">
        <v>3</v>
      </c>
      <c r="O43" s="14">
        <v>3</v>
      </c>
      <c r="W43" s="14"/>
    </row>
    <row r="44" s="1" customFormat="1" spans="11:23">
      <c r="K44" s="14" t="s">
        <v>59</v>
      </c>
      <c r="L44" s="14">
        <f>COUNTIF(L2:L25,"&lt;1.797")-COUNTIF(L2:L25,"&lt;1.668")</f>
        <v>1</v>
      </c>
      <c r="M44" s="14">
        <v>3</v>
      </c>
      <c r="N44" s="14">
        <v>2</v>
      </c>
      <c r="O44" s="14">
        <v>1</v>
      </c>
      <c r="W44" s="14"/>
    </row>
    <row r="45" s="28" customFormat="1" spans="11:23">
      <c r="K45" s="25" t="s">
        <v>60</v>
      </c>
      <c r="L45" s="25">
        <f>COUNTIF(L2:L25,"&lt;1.926")-COUNTIF(L2:L25,"&lt;1.797")</f>
        <v>0</v>
      </c>
      <c r="M45" s="25">
        <v>2</v>
      </c>
      <c r="N45" s="11">
        <v>1</v>
      </c>
      <c r="W45" s="25"/>
    </row>
    <row r="46" s="1" customFormat="1" spans="11:23">
      <c r="K46" s="14" t="s">
        <v>61</v>
      </c>
      <c r="L46" s="14">
        <f>COUNTIF(L2:L25,"&lt;2.055")-COUNTIF(L2:L25,"&lt;1.926")</f>
        <v>0</v>
      </c>
      <c r="M46" s="14"/>
      <c r="W46" s="14"/>
    </row>
    <row r="47" s="1" customFormat="1" spans="11:23">
      <c r="K47" s="14" t="s">
        <v>62</v>
      </c>
      <c r="L47" s="14">
        <f>COUNTIF(L2:L25,"&lt;2.184")-COUNTIF(L2:L25,"&lt;2.055")</f>
        <v>0</v>
      </c>
      <c r="M47" s="14"/>
      <c r="W47" s="14"/>
    </row>
    <row r="48" s="1" customFormat="1" spans="11:23">
      <c r="K48" s="14" t="s">
        <v>63</v>
      </c>
      <c r="L48" s="14">
        <f>COUNTIF(L2:L25,"&lt;2.313")-COUNTIF(L2:L25,"&lt;2.184")</f>
        <v>0</v>
      </c>
      <c r="M48" s="14"/>
      <c r="W48" s="14"/>
    </row>
    <row r="49" s="1" customFormat="1" spans="11:23">
      <c r="K49" s="14" t="s">
        <v>64</v>
      </c>
      <c r="L49" s="14">
        <f>COUNTIF(L2:L25,"&lt;2.442")-COUNTIF(L2:L25,"&lt;2.313")</f>
        <v>0</v>
      </c>
      <c r="M49" s="14"/>
      <c r="W49" s="14"/>
    </row>
    <row r="50" s="1" customFormat="1" spans="11:13">
      <c r="K50" s="14" t="s">
        <v>65</v>
      </c>
      <c r="L50" s="14">
        <f>COUNTIF(L2:L25,"&lt;2.571")-COUNTIF(L2:L25,"&lt;2.442")</f>
        <v>0</v>
      </c>
      <c r="M50" s="14"/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customFormat="1" spans="11:15">
      <c r="K52" s="4" t="s">
        <v>67</v>
      </c>
      <c r="L52" s="9">
        <f>COUNTIF(L2:L25,"&lt;2.829")-COUNTIF(L2:L25,"&lt;2.7")</f>
        <v>0</v>
      </c>
      <c r="N52">
        <v>0.378</v>
      </c>
      <c r="O52">
        <v>3.094</v>
      </c>
    </row>
    <row r="53" customFormat="1" spans="11:15">
      <c r="K53" s="4" t="s">
        <v>68</v>
      </c>
      <c r="L53" s="9">
        <f>COUNTIF(L2:L25,"&lt;2.958")-COUNTIF(L2:L25,"&lt;2.829")</f>
        <v>0</v>
      </c>
      <c r="N53">
        <v>21</v>
      </c>
      <c r="O53">
        <v>0.129</v>
      </c>
    </row>
    <row r="54" customFormat="1" spans="11:12">
      <c r="K54" s="4" t="s">
        <v>69</v>
      </c>
      <c r="L54" s="9">
        <f>COUNTIF(L2:L25,"&lt;3.087")-COUNTIF(L2:L25,"&lt;2.958")</f>
        <v>0</v>
      </c>
    </row>
    <row r="55" spans="14:15">
      <c r="N55">
        <v>0.954</v>
      </c>
      <c r="O55">
        <v>0.133</v>
      </c>
    </row>
    <row r="56" spans="14:15">
      <c r="N56">
        <v>1.355</v>
      </c>
      <c r="O56">
        <v>0.108</v>
      </c>
    </row>
    <row r="57" spans="14:15">
      <c r="N57">
        <v>1.72</v>
      </c>
      <c r="O57">
        <v>0.083</v>
      </c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5"/>
  <sheetViews>
    <sheetView topLeftCell="F25" workbookViewId="0">
      <selection activeCell="P36" sqref="P36:P42"/>
    </sheetView>
  </sheetViews>
  <sheetFormatPr defaultColWidth="8.88888888888889" defaultRowHeight="14.4"/>
  <cols>
    <col min="11" max="12" width="20.2222222222222" customWidth="1"/>
    <col min="13" max="14" width="12.8888888888889"/>
    <col min="20" max="22" width="12.8888888888889"/>
    <col min="23" max="23" width="22.2222222222222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204</v>
      </c>
      <c r="B2" s="20">
        <v>20</v>
      </c>
      <c r="C2" s="20">
        <v>0</v>
      </c>
      <c r="D2" s="20">
        <v>10</v>
      </c>
      <c r="E2" s="20">
        <v>10</v>
      </c>
      <c r="F2" s="20">
        <v>10</v>
      </c>
      <c r="G2" s="20">
        <v>0</v>
      </c>
      <c r="H2" s="20">
        <v>10</v>
      </c>
      <c r="I2" s="20">
        <v>0</v>
      </c>
      <c r="J2" s="20">
        <v>1</v>
      </c>
      <c r="K2" s="22">
        <v>9999</v>
      </c>
      <c r="L2" s="22">
        <v>0.93437385559082</v>
      </c>
      <c r="M2" s="20">
        <v>9999</v>
      </c>
      <c r="N2" s="20">
        <v>9999</v>
      </c>
      <c r="O2" s="20">
        <v>7</v>
      </c>
      <c r="P2" s="20">
        <v>7</v>
      </c>
      <c r="Q2" s="20">
        <v>17</v>
      </c>
      <c r="R2" s="23">
        <v>0.4118</v>
      </c>
      <c r="S2" s="23">
        <f t="shared" ref="S2:S8" si="0">O2/E2</f>
        <v>0.7</v>
      </c>
      <c r="T2" s="20">
        <v>4.56262969970703</v>
      </c>
      <c r="U2" s="20">
        <v>4.25880813598633</v>
      </c>
      <c r="V2" s="20">
        <v>4.08786678314209</v>
      </c>
      <c r="W2" s="22">
        <v>0.170941352844238</v>
      </c>
      <c r="X2" s="20">
        <v>0.474762916564941</v>
      </c>
      <c r="Y2" s="20">
        <v>0.474762916564941</v>
      </c>
      <c r="Z2" s="20">
        <v>0.7</v>
      </c>
      <c r="AA2" s="20">
        <v>1</v>
      </c>
      <c r="AB2" s="20">
        <v>0.588235294117647</v>
      </c>
      <c r="AC2" s="20">
        <v>0.740740740740741</v>
      </c>
      <c r="AD2" s="20">
        <v>0</v>
      </c>
      <c r="AE2" s="20">
        <v>0.3</v>
      </c>
    </row>
    <row r="3" spans="1:31">
      <c r="A3" s="5">
        <v>61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10.6257991790772</v>
      </c>
      <c r="L3" s="9">
        <v>1.14323806762695</v>
      </c>
      <c r="M3">
        <v>0.99237060546875</v>
      </c>
      <c r="N3">
        <v>9.02749633789062</v>
      </c>
      <c r="O3">
        <v>5</v>
      </c>
      <c r="P3">
        <v>5</v>
      </c>
      <c r="Q3">
        <v>14</v>
      </c>
      <c r="R3" s="15">
        <v>0.3571</v>
      </c>
      <c r="S3" s="15">
        <f t="shared" si="0"/>
        <v>0.5</v>
      </c>
      <c r="T3">
        <v>3.97028923034668</v>
      </c>
      <c r="U3">
        <v>3.67376279830933</v>
      </c>
      <c r="V3">
        <v>3.51807713508606</v>
      </c>
      <c r="W3" s="11">
        <v>0.155685663223267</v>
      </c>
      <c r="X3">
        <v>0.45221209526062</v>
      </c>
      <c r="Y3">
        <v>0.45221209526062</v>
      </c>
      <c r="Z3">
        <v>0.5</v>
      </c>
      <c r="AA3">
        <v>0.9</v>
      </c>
      <c r="AB3">
        <v>0.642857142857143</v>
      </c>
      <c r="AC3">
        <v>0.75</v>
      </c>
      <c r="AD3">
        <v>0.1</v>
      </c>
      <c r="AE3">
        <v>0.4</v>
      </c>
    </row>
    <row r="4" spans="1:31">
      <c r="A4" s="5">
        <v>98</v>
      </c>
      <c r="B4">
        <v>16</v>
      </c>
      <c r="C4">
        <v>4</v>
      </c>
      <c r="D4">
        <v>10</v>
      </c>
      <c r="E4">
        <v>10</v>
      </c>
      <c r="F4">
        <v>10</v>
      </c>
      <c r="G4">
        <v>0</v>
      </c>
      <c r="H4">
        <v>6</v>
      </c>
      <c r="I4">
        <v>4</v>
      </c>
      <c r="J4">
        <v>0.8</v>
      </c>
      <c r="K4" s="4">
        <v>5.76643562316895</v>
      </c>
      <c r="L4" s="9">
        <v>1.12874603271484</v>
      </c>
      <c r="M4">
        <v>0.943637847900391</v>
      </c>
      <c r="N4">
        <v>7.26670265197754</v>
      </c>
      <c r="O4">
        <v>6</v>
      </c>
      <c r="P4">
        <v>6</v>
      </c>
      <c r="Q4">
        <v>15</v>
      </c>
      <c r="R4" s="15">
        <v>0.4</v>
      </c>
      <c r="S4" s="15">
        <f t="shared" si="0"/>
        <v>0.6</v>
      </c>
      <c r="T4">
        <v>3.39654731750488</v>
      </c>
      <c r="U4">
        <v>2.91133403778076</v>
      </c>
      <c r="V4">
        <v>3.00522780418396</v>
      </c>
      <c r="W4" s="11">
        <v>0.0938937664031982</v>
      </c>
      <c r="X4">
        <v>0.391319513320923</v>
      </c>
      <c r="Y4">
        <v>0.391319513320923</v>
      </c>
      <c r="Z4">
        <v>0.6</v>
      </c>
      <c r="AA4">
        <v>0.9</v>
      </c>
      <c r="AB4">
        <v>0.6</v>
      </c>
      <c r="AC4">
        <v>0.72</v>
      </c>
      <c r="AD4">
        <v>0.1</v>
      </c>
      <c r="AE4">
        <v>0.3</v>
      </c>
    </row>
    <row r="5" s="20" customFormat="1" spans="1:31">
      <c r="A5" s="21">
        <v>193</v>
      </c>
      <c r="B5" s="20">
        <v>19</v>
      </c>
      <c r="C5" s="20">
        <v>1</v>
      </c>
      <c r="D5" s="20">
        <v>10</v>
      </c>
      <c r="E5" s="20">
        <v>10</v>
      </c>
      <c r="F5" s="20">
        <v>10</v>
      </c>
      <c r="G5" s="20">
        <v>0</v>
      </c>
      <c r="H5" s="20">
        <v>9</v>
      </c>
      <c r="I5" s="20">
        <v>1</v>
      </c>
      <c r="J5" s="20">
        <v>0.95</v>
      </c>
      <c r="K5" s="22">
        <v>9.36824035644531</v>
      </c>
      <c r="L5" s="22">
        <v>1.13480186462402</v>
      </c>
      <c r="M5" s="20">
        <v>1.03891754150391</v>
      </c>
      <c r="N5" s="20">
        <v>8.18939781188965</v>
      </c>
      <c r="O5" s="20">
        <v>7</v>
      </c>
      <c r="P5" s="20">
        <v>7</v>
      </c>
      <c r="Q5" s="20">
        <v>14</v>
      </c>
      <c r="R5" s="23">
        <v>0.5</v>
      </c>
      <c r="S5" s="23">
        <f t="shared" si="0"/>
        <v>0.7</v>
      </c>
      <c r="T5" s="20">
        <v>3.83145141601562</v>
      </c>
      <c r="U5" s="20">
        <v>3.54616403579712</v>
      </c>
      <c r="V5" s="20">
        <v>3.44925928115845</v>
      </c>
      <c r="W5" s="22">
        <v>0.0969047546386719</v>
      </c>
      <c r="X5" s="20">
        <v>0.382192134857178</v>
      </c>
      <c r="Y5" s="20">
        <v>0.382192134857178</v>
      </c>
      <c r="Z5" s="20">
        <v>0.7</v>
      </c>
      <c r="AA5" s="20">
        <v>0.7</v>
      </c>
      <c r="AB5" s="20">
        <v>0.5</v>
      </c>
      <c r="AC5" s="20">
        <v>0.583333333333333</v>
      </c>
      <c r="AD5" s="20">
        <v>0.3</v>
      </c>
      <c r="AE5" s="20">
        <v>0</v>
      </c>
    </row>
    <row r="6" spans="1:31">
      <c r="A6" s="5">
        <v>106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11.0809917449951</v>
      </c>
      <c r="L6" s="9">
        <v>1.19580459594727</v>
      </c>
      <c r="M6">
        <v>0.999795913696289</v>
      </c>
      <c r="N6">
        <v>9.0234489440918</v>
      </c>
      <c r="O6">
        <v>6</v>
      </c>
      <c r="P6">
        <v>6</v>
      </c>
      <c r="Q6">
        <v>16</v>
      </c>
      <c r="R6" s="15">
        <v>0.375</v>
      </c>
      <c r="S6" s="15">
        <f t="shared" si="0"/>
        <v>0.6</v>
      </c>
      <c r="T6">
        <v>4.2790470123291</v>
      </c>
      <c r="U6">
        <v>3.97639465332031</v>
      </c>
      <c r="V6">
        <v>3.77619099617004</v>
      </c>
      <c r="W6" s="11">
        <v>0.200203657150269</v>
      </c>
      <c r="X6">
        <v>0.502856016159058</v>
      </c>
      <c r="Y6">
        <v>0.502856016159058</v>
      </c>
      <c r="Z6">
        <v>0.6</v>
      </c>
      <c r="AA6">
        <v>1</v>
      </c>
      <c r="AB6">
        <v>0.625</v>
      </c>
      <c r="AC6">
        <v>0.769230769230769</v>
      </c>
      <c r="AD6">
        <v>0</v>
      </c>
      <c r="AE6">
        <v>0.4</v>
      </c>
    </row>
    <row r="7" spans="1:31">
      <c r="A7" s="5">
        <v>142</v>
      </c>
      <c r="B7">
        <v>20</v>
      </c>
      <c r="C7">
        <v>0</v>
      </c>
      <c r="D7">
        <v>10</v>
      </c>
      <c r="E7">
        <v>10</v>
      </c>
      <c r="F7">
        <v>10</v>
      </c>
      <c r="G7">
        <v>0</v>
      </c>
      <c r="H7">
        <v>10</v>
      </c>
      <c r="I7">
        <v>0</v>
      </c>
      <c r="J7">
        <v>1</v>
      </c>
      <c r="K7" s="4">
        <v>9999</v>
      </c>
      <c r="L7" s="9">
        <v>1.2095832824707</v>
      </c>
      <c r="M7">
        <v>9999</v>
      </c>
      <c r="N7">
        <v>9999</v>
      </c>
      <c r="O7">
        <v>8</v>
      </c>
      <c r="P7">
        <v>8</v>
      </c>
      <c r="Q7">
        <v>18</v>
      </c>
      <c r="R7" s="15">
        <v>0.4444</v>
      </c>
      <c r="S7" s="15">
        <f t="shared" si="0"/>
        <v>0.8</v>
      </c>
      <c r="T7">
        <v>4.09828186035156</v>
      </c>
      <c r="U7">
        <v>3.84790658950806</v>
      </c>
      <c r="V7">
        <v>3.66571497917175</v>
      </c>
      <c r="W7" s="11">
        <v>0.182191610336304</v>
      </c>
      <c r="X7">
        <v>0.43256688117981</v>
      </c>
      <c r="Y7">
        <v>0.43256688117981</v>
      </c>
      <c r="Z7">
        <v>0.8</v>
      </c>
      <c r="AA7">
        <v>1</v>
      </c>
      <c r="AB7">
        <v>0.555555555555556</v>
      </c>
      <c r="AC7">
        <v>0.714285714285714</v>
      </c>
      <c r="AD7">
        <v>0</v>
      </c>
      <c r="AE7">
        <v>0.2</v>
      </c>
    </row>
    <row r="8" spans="1:31">
      <c r="A8" s="5">
        <v>244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10.961576461792</v>
      </c>
      <c r="L8" s="9">
        <v>1.18642616271973</v>
      </c>
      <c r="M8">
        <v>0.954240798950195</v>
      </c>
      <c r="N8">
        <v>8.53941345214844</v>
      </c>
      <c r="O8">
        <v>6</v>
      </c>
      <c r="P8">
        <v>6</v>
      </c>
      <c r="Q8">
        <v>15</v>
      </c>
      <c r="R8" s="15">
        <v>0.4</v>
      </c>
      <c r="S8" s="15">
        <f t="shared" si="0"/>
        <v>0.6</v>
      </c>
      <c r="T8">
        <v>4.47538566589355</v>
      </c>
      <c r="U8">
        <v>4.16669654846191</v>
      </c>
      <c r="V8">
        <v>3.9568190574646</v>
      </c>
      <c r="W8" s="11">
        <v>0.209877490997315</v>
      </c>
      <c r="X8">
        <v>0.518566608428955</v>
      </c>
      <c r="Y8">
        <v>0.518566608428955</v>
      </c>
      <c r="Z8">
        <v>0.6</v>
      </c>
      <c r="AA8">
        <v>0.9</v>
      </c>
      <c r="AB8">
        <v>0.6</v>
      </c>
      <c r="AC8">
        <v>0.72</v>
      </c>
      <c r="AD8">
        <v>0.1</v>
      </c>
      <c r="AE8">
        <v>0.3</v>
      </c>
    </row>
    <row r="9" s="20" customFormat="1" spans="1:31">
      <c r="A9" s="21">
        <v>35</v>
      </c>
      <c r="B9" s="20">
        <v>19</v>
      </c>
      <c r="C9" s="20">
        <v>1</v>
      </c>
      <c r="D9" s="20">
        <v>10</v>
      </c>
      <c r="E9" s="20">
        <v>10</v>
      </c>
      <c r="F9" s="20">
        <v>10</v>
      </c>
      <c r="G9" s="20">
        <v>0</v>
      </c>
      <c r="H9" s="20">
        <v>9</v>
      </c>
      <c r="I9" s="20">
        <v>1</v>
      </c>
      <c r="J9" s="20">
        <v>0.95</v>
      </c>
      <c r="K9" s="22">
        <v>10.0861263275147</v>
      </c>
      <c r="L9" s="22">
        <v>1.25870513916016</v>
      </c>
      <c r="M9" s="20">
        <v>1.19042015075684</v>
      </c>
      <c r="N9" s="20">
        <v>9.12538146972656</v>
      </c>
      <c r="O9" s="20">
        <v>9</v>
      </c>
      <c r="P9" s="20">
        <v>9</v>
      </c>
      <c r="Q9" s="20">
        <v>18</v>
      </c>
      <c r="R9" s="23">
        <v>0.5</v>
      </c>
      <c r="S9" s="23">
        <f t="shared" ref="S9:S24" si="1">O9/E9</f>
        <v>0.9</v>
      </c>
      <c r="T9" s="20">
        <v>3.88026809692383</v>
      </c>
      <c r="U9" s="20">
        <v>3.56421184539795</v>
      </c>
      <c r="V9" s="20">
        <v>3.4779007434845</v>
      </c>
      <c r="W9" s="22">
        <v>0.0863111019134521</v>
      </c>
      <c r="X9" s="20">
        <v>0.402367353439331</v>
      </c>
      <c r="Y9" s="20">
        <v>0.402367353439331</v>
      </c>
      <c r="Z9" s="20">
        <v>0.9</v>
      </c>
      <c r="AA9" s="20">
        <v>0.9</v>
      </c>
      <c r="AB9" s="20">
        <v>0.5</v>
      </c>
      <c r="AC9" s="20">
        <v>0.642857142857143</v>
      </c>
      <c r="AD9" s="20">
        <v>0.1</v>
      </c>
      <c r="AE9" s="20">
        <v>0</v>
      </c>
    </row>
    <row r="10" spans="1:31">
      <c r="A10" s="5">
        <v>64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9.65124130249023</v>
      </c>
      <c r="L10" s="9">
        <v>1.28952598571777</v>
      </c>
      <c r="M10">
        <v>1.15951538085937</v>
      </c>
      <c r="N10">
        <v>7.99066734313965</v>
      </c>
      <c r="O10">
        <v>5</v>
      </c>
      <c r="P10">
        <v>5</v>
      </c>
      <c r="Q10">
        <v>14</v>
      </c>
      <c r="R10" s="15">
        <v>0.3571</v>
      </c>
      <c r="S10" s="15">
        <f t="shared" si="1"/>
        <v>0.5</v>
      </c>
      <c r="T10">
        <v>3.68314933776855</v>
      </c>
      <c r="U10">
        <v>3.42205047607422</v>
      </c>
      <c r="V10">
        <v>3.30166482925415</v>
      </c>
      <c r="W10" s="11">
        <v>0.120385646820068</v>
      </c>
      <c r="X10">
        <v>0.381484508514404</v>
      </c>
      <c r="Y10">
        <v>0.381484508514404</v>
      </c>
      <c r="Z10">
        <v>0.5</v>
      </c>
      <c r="AA10">
        <v>0.9</v>
      </c>
      <c r="AB10">
        <v>0.642857142857143</v>
      </c>
      <c r="AC10">
        <v>0.75</v>
      </c>
      <c r="AD10">
        <v>0.1</v>
      </c>
      <c r="AE10">
        <v>0.4</v>
      </c>
    </row>
    <row r="11" spans="1:31">
      <c r="A11" s="5">
        <v>205</v>
      </c>
      <c r="B11">
        <v>18</v>
      </c>
      <c r="C11">
        <v>2</v>
      </c>
      <c r="D11">
        <v>10</v>
      </c>
      <c r="E11">
        <v>10</v>
      </c>
      <c r="F11">
        <v>10</v>
      </c>
      <c r="G11">
        <v>0</v>
      </c>
      <c r="H11">
        <v>8</v>
      </c>
      <c r="I11">
        <v>2</v>
      </c>
      <c r="J11">
        <v>0.9</v>
      </c>
      <c r="K11" s="4">
        <v>7.59420585632324</v>
      </c>
      <c r="L11" s="9">
        <v>1.31899452209473</v>
      </c>
      <c r="M11">
        <v>1.07002258300781</v>
      </c>
      <c r="N11">
        <v>6.59915542602539</v>
      </c>
      <c r="O11">
        <v>7</v>
      </c>
      <c r="P11">
        <v>7</v>
      </c>
      <c r="Q11">
        <v>16</v>
      </c>
      <c r="R11" s="15">
        <v>0.4375</v>
      </c>
      <c r="S11" s="15">
        <f t="shared" si="1"/>
        <v>0.7</v>
      </c>
      <c r="T11">
        <v>3.75983238220215</v>
      </c>
      <c r="U11">
        <v>3.43183302879333</v>
      </c>
      <c r="V11">
        <v>3.34061288833618</v>
      </c>
      <c r="W11" s="11">
        <v>0.0912201404571533</v>
      </c>
      <c r="X11">
        <v>0.419219493865967</v>
      </c>
      <c r="Y11">
        <v>0.419219493865967</v>
      </c>
      <c r="Z11">
        <v>0.7</v>
      </c>
      <c r="AA11">
        <v>0.9</v>
      </c>
      <c r="AB11">
        <v>0.5625</v>
      </c>
      <c r="AC11">
        <v>0.692307692307692</v>
      </c>
      <c r="AD11">
        <v>0.1</v>
      </c>
      <c r="AE11">
        <v>0.2</v>
      </c>
    </row>
    <row r="12" spans="1:31">
      <c r="A12" s="5">
        <v>82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7.04624176025391</v>
      </c>
      <c r="L12" s="9">
        <v>1.33107566833496</v>
      </c>
      <c r="M12">
        <v>1.06509590148926</v>
      </c>
      <c r="N12">
        <v>5.81407356262207</v>
      </c>
      <c r="O12">
        <v>6</v>
      </c>
      <c r="P12">
        <v>6</v>
      </c>
      <c r="Q12">
        <v>16</v>
      </c>
      <c r="R12" s="15">
        <v>0.375</v>
      </c>
      <c r="S12" s="15">
        <f t="shared" si="1"/>
        <v>0.6</v>
      </c>
      <c r="T12">
        <v>3.41574859619141</v>
      </c>
      <c r="U12">
        <v>3.13605880737305</v>
      </c>
      <c r="V12">
        <v>3.02554988861084</v>
      </c>
      <c r="W12" s="11">
        <v>0.110508918762207</v>
      </c>
      <c r="X12">
        <v>0.390198707580566</v>
      </c>
      <c r="Y12">
        <v>0.390198707580566</v>
      </c>
      <c r="Z12">
        <v>0.6</v>
      </c>
      <c r="AA12">
        <v>1</v>
      </c>
      <c r="AB12">
        <v>0.625</v>
      </c>
      <c r="AC12">
        <v>0.769230769230769</v>
      </c>
      <c r="AD12">
        <v>0</v>
      </c>
      <c r="AE12">
        <v>0.4</v>
      </c>
    </row>
    <row r="13" spans="1:31">
      <c r="A13" s="5">
        <v>66</v>
      </c>
      <c r="B13">
        <v>17</v>
      </c>
      <c r="C13">
        <v>3</v>
      </c>
      <c r="D13">
        <v>10</v>
      </c>
      <c r="E13">
        <v>10</v>
      </c>
      <c r="F13">
        <v>10</v>
      </c>
      <c r="G13">
        <v>0</v>
      </c>
      <c r="H13">
        <v>7</v>
      </c>
      <c r="I13">
        <v>3</v>
      </c>
      <c r="J13">
        <v>0.85</v>
      </c>
      <c r="K13" s="4">
        <v>7.23930549621582</v>
      </c>
      <c r="L13" s="9">
        <v>1.33141899108887</v>
      </c>
      <c r="M13">
        <v>0.733076095581055</v>
      </c>
      <c r="N13">
        <v>6.44536018371582</v>
      </c>
      <c r="O13">
        <v>6</v>
      </c>
      <c r="P13">
        <v>6</v>
      </c>
      <c r="Q13">
        <v>16</v>
      </c>
      <c r="R13" s="15">
        <v>0.375</v>
      </c>
      <c r="S13" s="15">
        <f t="shared" si="1"/>
        <v>0.6</v>
      </c>
      <c r="T13">
        <v>3.76811218261719</v>
      </c>
      <c r="U13">
        <v>3.37094306945801</v>
      </c>
      <c r="V13">
        <v>3.29817509651184</v>
      </c>
      <c r="W13" s="11">
        <v>0.072767972946167</v>
      </c>
      <c r="X13">
        <v>0.469937086105347</v>
      </c>
      <c r="Y13">
        <v>0.469937086105347</v>
      </c>
      <c r="Z13">
        <v>0.6</v>
      </c>
      <c r="AA13">
        <v>1</v>
      </c>
      <c r="AB13">
        <v>0.625</v>
      </c>
      <c r="AC13">
        <v>0.769230769230769</v>
      </c>
      <c r="AD13">
        <v>0</v>
      </c>
      <c r="AE13">
        <v>0.4</v>
      </c>
    </row>
    <row r="14" spans="1:31">
      <c r="A14" s="5">
        <v>154</v>
      </c>
      <c r="B14">
        <v>17</v>
      </c>
      <c r="C14">
        <v>3</v>
      </c>
      <c r="D14">
        <v>10</v>
      </c>
      <c r="E14">
        <v>10</v>
      </c>
      <c r="F14">
        <v>10</v>
      </c>
      <c r="G14">
        <v>0</v>
      </c>
      <c r="H14">
        <v>7</v>
      </c>
      <c r="I14">
        <v>3</v>
      </c>
      <c r="J14">
        <v>0.85</v>
      </c>
      <c r="K14" s="4">
        <v>5.87332725524902</v>
      </c>
      <c r="L14" s="9">
        <v>1.37561798095703</v>
      </c>
      <c r="M14">
        <v>0.910228729248047</v>
      </c>
      <c r="N14">
        <v>4.87399864196777</v>
      </c>
      <c r="O14">
        <v>4</v>
      </c>
      <c r="P14">
        <v>4</v>
      </c>
      <c r="Q14">
        <v>12</v>
      </c>
      <c r="R14" s="15">
        <v>0.3333</v>
      </c>
      <c r="S14" s="15">
        <f t="shared" si="1"/>
        <v>0.4</v>
      </c>
      <c r="T14">
        <v>3.29062271118164</v>
      </c>
      <c r="U14">
        <v>3.00068616867065</v>
      </c>
      <c r="V14">
        <v>2.92394018173218</v>
      </c>
      <c r="W14" s="11">
        <v>0.0767459869384766</v>
      </c>
      <c r="X14">
        <v>0.366682529449463</v>
      </c>
      <c r="Y14">
        <v>0.366682529449463</v>
      </c>
      <c r="Z14">
        <v>0.4</v>
      </c>
      <c r="AA14">
        <v>0.8</v>
      </c>
      <c r="AB14">
        <v>0.666666666666667</v>
      </c>
      <c r="AC14">
        <v>0.727272727272727</v>
      </c>
      <c r="AD14">
        <v>0.2</v>
      </c>
      <c r="AE14">
        <v>0.4</v>
      </c>
    </row>
    <row r="15" s="20" customFormat="1" spans="1:31">
      <c r="A15" s="21">
        <v>140</v>
      </c>
      <c r="B15" s="20">
        <v>17</v>
      </c>
      <c r="C15" s="20">
        <v>3</v>
      </c>
      <c r="D15" s="20">
        <v>10</v>
      </c>
      <c r="E15" s="20">
        <v>10</v>
      </c>
      <c r="F15" s="20">
        <v>10</v>
      </c>
      <c r="G15" s="20">
        <v>0</v>
      </c>
      <c r="H15" s="20">
        <v>7</v>
      </c>
      <c r="I15" s="20">
        <v>3</v>
      </c>
      <c r="J15" s="20">
        <v>0.85</v>
      </c>
      <c r="K15" s="22">
        <v>5.35234260559082</v>
      </c>
      <c r="L15" s="22">
        <v>1.4019889831543</v>
      </c>
      <c r="M15" s="20">
        <v>1.0721549987793</v>
      </c>
      <c r="N15" s="20">
        <v>4.54391288757324</v>
      </c>
      <c r="O15" s="20">
        <v>4</v>
      </c>
      <c r="P15" s="20">
        <v>4</v>
      </c>
      <c r="Q15" s="20">
        <v>11</v>
      </c>
      <c r="R15" s="23">
        <v>0.3636</v>
      </c>
      <c r="S15" s="23">
        <f t="shared" si="1"/>
        <v>0.4</v>
      </c>
      <c r="T15" s="20">
        <v>2.64756774902344</v>
      </c>
      <c r="U15" s="20">
        <v>2.4152467250824</v>
      </c>
      <c r="V15" s="20">
        <v>2.34590625762939</v>
      </c>
      <c r="W15" s="22">
        <v>0.0693404674530029</v>
      </c>
      <c r="X15" s="20">
        <v>0.301661491394043</v>
      </c>
      <c r="Y15" s="20">
        <v>0.301661491394043</v>
      </c>
      <c r="Z15" s="20">
        <v>0.4</v>
      </c>
      <c r="AA15" s="20">
        <v>0.7</v>
      </c>
      <c r="AB15" s="20">
        <v>0.636363636363636</v>
      </c>
      <c r="AC15" s="20">
        <v>0.666666666666667</v>
      </c>
      <c r="AD15" s="20">
        <v>0.3</v>
      </c>
      <c r="AE15" s="20">
        <v>0.3</v>
      </c>
    </row>
    <row r="16" spans="1:31">
      <c r="A16" s="5">
        <v>156</v>
      </c>
      <c r="B16">
        <v>20</v>
      </c>
      <c r="C16">
        <v>0</v>
      </c>
      <c r="D16">
        <v>10</v>
      </c>
      <c r="E16">
        <v>10</v>
      </c>
      <c r="F16">
        <v>10</v>
      </c>
      <c r="G16">
        <v>0</v>
      </c>
      <c r="H16">
        <v>10</v>
      </c>
      <c r="I16">
        <v>0</v>
      </c>
      <c r="J16">
        <v>1</v>
      </c>
      <c r="K16" s="4">
        <v>9999</v>
      </c>
      <c r="L16" s="9">
        <v>1.41717147827148</v>
      </c>
      <c r="M16">
        <v>9999</v>
      </c>
      <c r="N16">
        <v>9999</v>
      </c>
      <c r="O16">
        <v>9</v>
      </c>
      <c r="P16">
        <v>9</v>
      </c>
      <c r="Q16">
        <v>19</v>
      </c>
      <c r="R16" s="15">
        <v>0.4737</v>
      </c>
      <c r="S16" s="15">
        <f t="shared" si="1"/>
        <v>0.9</v>
      </c>
      <c r="T16">
        <v>4.48095321655273</v>
      </c>
      <c r="U16">
        <v>4.20376634597778</v>
      </c>
      <c r="V16">
        <v>3.99703979492187</v>
      </c>
      <c r="W16" s="11">
        <v>0.206726551055908</v>
      </c>
      <c r="X16">
        <v>0.483913421630859</v>
      </c>
      <c r="Y16">
        <v>0.483913421630859</v>
      </c>
      <c r="Z16">
        <v>0.9</v>
      </c>
      <c r="AA16">
        <v>1</v>
      </c>
      <c r="AB16">
        <v>0.526315789473684</v>
      </c>
      <c r="AC16">
        <v>0.689655172413793</v>
      </c>
      <c r="AD16">
        <v>0</v>
      </c>
      <c r="AE16">
        <v>0.1</v>
      </c>
    </row>
    <row r="17" spans="1:31">
      <c r="A17" s="5">
        <v>248</v>
      </c>
      <c r="B17">
        <v>19</v>
      </c>
      <c r="C17">
        <v>1</v>
      </c>
      <c r="D17">
        <v>10</v>
      </c>
      <c r="E17">
        <v>10</v>
      </c>
      <c r="F17">
        <v>10</v>
      </c>
      <c r="G17">
        <v>0</v>
      </c>
      <c r="H17">
        <v>9</v>
      </c>
      <c r="I17">
        <v>1</v>
      </c>
      <c r="J17">
        <v>0.95</v>
      </c>
      <c r="K17" s="4">
        <v>9.82092666625977</v>
      </c>
      <c r="L17" s="9">
        <v>1.48200607299805</v>
      </c>
      <c r="M17">
        <v>1.40103530883789</v>
      </c>
      <c r="N17">
        <v>8.45578384399414</v>
      </c>
      <c r="O17">
        <v>8</v>
      </c>
      <c r="P17">
        <v>8</v>
      </c>
      <c r="Q17">
        <v>18</v>
      </c>
      <c r="R17" s="15">
        <v>0.4444</v>
      </c>
      <c r="S17" s="15">
        <f t="shared" si="1"/>
        <v>0.8</v>
      </c>
      <c r="T17">
        <v>4.06353569030762</v>
      </c>
      <c r="U17">
        <v>3.75528621673584</v>
      </c>
      <c r="V17">
        <v>3.65086984634399</v>
      </c>
      <c r="W17" s="11">
        <v>0.104416370391846</v>
      </c>
      <c r="X17">
        <v>0.412665843963623</v>
      </c>
      <c r="Y17">
        <v>0.412665843963623</v>
      </c>
      <c r="Z17">
        <v>0.8</v>
      </c>
      <c r="AA17">
        <v>1</v>
      </c>
      <c r="AB17">
        <v>0.555555555555556</v>
      </c>
      <c r="AC17">
        <v>0.714285714285714</v>
      </c>
      <c r="AD17">
        <v>0</v>
      </c>
      <c r="AE17">
        <v>0.2</v>
      </c>
    </row>
    <row r="18" spans="1:31">
      <c r="A18" s="5">
        <v>113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10.1873531341553</v>
      </c>
      <c r="L18" s="9">
        <v>1.50032997131348</v>
      </c>
      <c r="M18">
        <v>1.36506271362305</v>
      </c>
      <c r="N18">
        <v>8.29955863952637</v>
      </c>
      <c r="O18">
        <v>7</v>
      </c>
      <c r="P18">
        <v>7</v>
      </c>
      <c r="Q18">
        <v>17</v>
      </c>
      <c r="R18" s="15">
        <v>0.4118</v>
      </c>
      <c r="S18" s="15">
        <f t="shared" si="1"/>
        <v>0.7</v>
      </c>
      <c r="T18">
        <v>3.49669647216797</v>
      </c>
      <c r="U18">
        <v>3.27293419837952</v>
      </c>
      <c r="V18">
        <v>3.09587931632996</v>
      </c>
      <c r="W18" s="11">
        <v>0.17705488204956</v>
      </c>
      <c r="X18">
        <v>0.400817155838013</v>
      </c>
      <c r="Y18">
        <v>0.400817155838013</v>
      </c>
      <c r="Z18">
        <v>0.7</v>
      </c>
      <c r="AA18">
        <v>1</v>
      </c>
      <c r="AB18">
        <v>0.588235294117647</v>
      </c>
      <c r="AC18">
        <v>0.740740740740741</v>
      </c>
      <c r="AD18">
        <v>0</v>
      </c>
      <c r="AE18">
        <v>0.3</v>
      </c>
    </row>
    <row r="19" s="3" customFormat="1" spans="1:31">
      <c r="A19" s="7">
        <v>1</v>
      </c>
      <c r="B19" s="3">
        <v>20</v>
      </c>
      <c r="C19" s="3">
        <v>0</v>
      </c>
      <c r="D19" s="3">
        <v>10</v>
      </c>
      <c r="E19" s="3">
        <v>10</v>
      </c>
      <c r="F19" s="3">
        <v>10</v>
      </c>
      <c r="G19" s="3">
        <v>0</v>
      </c>
      <c r="H19" s="3">
        <v>10</v>
      </c>
      <c r="I19" s="3">
        <v>0</v>
      </c>
      <c r="J19" s="3">
        <v>1</v>
      </c>
      <c r="K19" s="11">
        <v>9999</v>
      </c>
      <c r="L19" s="11">
        <v>1.51507186889648</v>
      </c>
      <c r="M19" s="3">
        <v>9999</v>
      </c>
      <c r="N19" s="3">
        <v>9999</v>
      </c>
      <c r="O19" s="3">
        <v>10</v>
      </c>
      <c r="P19" s="3">
        <v>10</v>
      </c>
      <c r="Q19" s="3">
        <v>20</v>
      </c>
      <c r="R19" s="17">
        <v>0.5</v>
      </c>
      <c r="S19" s="17">
        <f t="shared" si="1"/>
        <v>1</v>
      </c>
      <c r="T19" s="3">
        <v>4.64654541015625</v>
      </c>
      <c r="U19" s="3">
        <v>4.34903001785278</v>
      </c>
      <c r="V19" s="3">
        <v>4.14905261993408</v>
      </c>
      <c r="W19" s="11">
        <v>0.199977397918701</v>
      </c>
      <c r="X19" s="3">
        <v>0.497492790222168</v>
      </c>
      <c r="Y19" s="3">
        <v>0.497492790222168</v>
      </c>
      <c r="Z19" s="3">
        <v>1</v>
      </c>
      <c r="AA19" s="3">
        <v>1</v>
      </c>
      <c r="AB19" s="3">
        <v>0.5</v>
      </c>
      <c r="AC19" s="3">
        <v>0.666666666666667</v>
      </c>
      <c r="AD19" s="3">
        <v>0</v>
      </c>
      <c r="AE19" s="3">
        <v>0</v>
      </c>
    </row>
    <row r="20" spans="1:31">
      <c r="A20" s="5">
        <v>14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10.0921478271484</v>
      </c>
      <c r="L20" s="9">
        <v>1.65734672546387</v>
      </c>
      <c r="M20">
        <v>1.5528678894043</v>
      </c>
      <c r="N20">
        <v>8.32724761962891</v>
      </c>
      <c r="O20">
        <v>7</v>
      </c>
      <c r="P20">
        <v>7</v>
      </c>
      <c r="Q20">
        <v>17</v>
      </c>
      <c r="R20" s="15">
        <v>0.4118</v>
      </c>
      <c r="S20" s="15">
        <f t="shared" si="1"/>
        <v>0.7</v>
      </c>
      <c r="T20">
        <v>3.50043296813965</v>
      </c>
      <c r="U20">
        <v>3.26690196990967</v>
      </c>
      <c r="V20">
        <v>3.13181495666504</v>
      </c>
      <c r="W20" s="11">
        <v>0.135087013244629</v>
      </c>
      <c r="X20">
        <v>0.368618011474609</v>
      </c>
      <c r="Y20">
        <v>0.368618011474609</v>
      </c>
      <c r="Z20">
        <v>0.7</v>
      </c>
      <c r="AA20">
        <v>1</v>
      </c>
      <c r="AB20">
        <v>0.588235294117647</v>
      </c>
      <c r="AC20">
        <v>0.740740740740741</v>
      </c>
      <c r="AD20">
        <v>0</v>
      </c>
      <c r="AE20">
        <v>0.3</v>
      </c>
    </row>
    <row r="21" spans="1:31">
      <c r="A21" s="5">
        <v>141</v>
      </c>
      <c r="B21">
        <v>18</v>
      </c>
      <c r="C21">
        <v>2</v>
      </c>
      <c r="D21">
        <v>10</v>
      </c>
      <c r="E21">
        <v>10</v>
      </c>
      <c r="F21">
        <v>10</v>
      </c>
      <c r="G21">
        <v>0</v>
      </c>
      <c r="H21">
        <v>8</v>
      </c>
      <c r="I21">
        <v>2</v>
      </c>
      <c r="J21">
        <v>0.9</v>
      </c>
      <c r="K21" s="4">
        <v>7.49026870727539</v>
      </c>
      <c r="L21" s="9">
        <v>1.63237380981445</v>
      </c>
      <c r="M21">
        <v>1.35805892944336</v>
      </c>
      <c r="N21">
        <v>5.95078086853027</v>
      </c>
      <c r="O21">
        <v>7</v>
      </c>
      <c r="P21">
        <v>7</v>
      </c>
      <c r="Q21">
        <v>17</v>
      </c>
      <c r="R21" s="15">
        <v>0.4118</v>
      </c>
      <c r="S21" s="15">
        <f t="shared" si="1"/>
        <v>0.7</v>
      </c>
      <c r="T21">
        <v>3.87831687927246</v>
      </c>
      <c r="U21">
        <v>3.56178855895996</v>
      </c>
      <c r="V21">
        <v>3.43032383918762</v>
      </c>
      <c r="W21" s="11">
        <v>0.131464719772339</v>
      </c>
      <c r="X21">
        <v>0.447993040084839</v>
      </c>
      <c r="Y21">
        <v>0.447993040084839</v>
      </c>
      <c r="Z21">
        <v>0.7</v>
      </c>
      <c r="AA21">
        <v>1</v>
      </c>
      <c r="AB21">
        <v>0.588235294117647</v>
      </c>
      <c r="AC21">
        <v>0.740740740740741</v>
      </c>
      <c r="AD21">
        <v>0</v>
      </c>
      <c r="AE21">
        <v>0.3</v>
      </c>
    </row>
    <row r="22" s="3" customFormat="1" spans="1:31">
      <c r="A22" s="7">
        <v>137</v>
      </c>
      <c r="B22" s="3">
        <v>17</v>
      </c>
      <c r="C22" s="3">
        <v>3</v>
      </c>
      <c r="D22" s="3">
        <v>10</v>
      </c>
      <c r="E22" s="3">
        <v>10</v>
      </c>
      <c r="F22" s="3">
        <v>10</v>
      </c>
      <c r="G22" s="3">
        <v>0</v>
      </c>
      <c r="H22" s="3">
        <v>7</v>
      </c>
      <c r="I22" s="3">
        <v>3</v>
      </c>
      <c r="J22" s="3">
        <v>0.85</v>
      </c>
      <c r="K22" s="11">
        <v>5.48050498962402</v>
      </c>
      <c r="L22" s="11">
        <v>1.66137504577637</v>
      </c>
      <c r="M22" s="3">
        <v>1.31838798522949</v>
      </c>
      <c r="N22" s="3">
        <v>4.31262969970703</v>
      </c>
      <c r="O22" s="3">
        <v>6</v>
      </c>
      <c r="P22" s="3">
        <v>6</v>
      </c>
      <c r="Q22" s="3">
        <v>16</v>
      </c>
      <c r="R22" s="17">
        <v>0.375</v>
      </c>
      <c r="S22" s="17">
        <f t="shared" si="1"/>
        <v>0.6</v>
      </c>
      <c r="T22" s="3">
        <v>2.96624946594238</v>
      </c>
      <c r="U22" s="3">
        <v>2.71843361854553</v>
      </c>
      <c r="V22" s="3">
        <v>2.63168978691101</v>
      </c>
      <c r="W22" s="11">
        <v>0.0867438316345215</v>
      </c>
      <c r="X22" s="3">
        <v>0.334559679031372</v>
      </c>
      <c r="Y22" s="3">
        <v>0.334559679031372</v>
      </c>
      <c r="Z22" s="3">
        <v>0.6</v>
      </c>
      <c r="AA22" s="3">
        <v>1</v>
      </c>
      <c r="AB22" s="3">
        <v>0.625</v>
      </c>
      <c r="AC22" s="3">
        <v>0.769230769230769</v>
      </c>
      <c r="AD22" s="3">
        <v>0</v>
      </c>
      <c r="AE22" s="3">
        <v>0.4</v>
      </c>
    </row>
    <row r="23" spans="1:31">
      <c r="A23" s="5">
        <v>105</v>
      </c>
      <c r="B23">
        <v>19</v>
      </c>
      <c r="C23">
        <v>1</v>
      </c>
      <c r="D23">
        <v>10</v>
      </c>
      <c r="E23">
        <v>10</v>
      </c>
      <c r="F23">
        <v>10</v>
      </c>
      <c r="G23">
        <v>0</v>
      </c>
      <c r="H23">
        <v>9</v>
      </c>
      <c r="I23">
        <v>1</v>
      </c>
      <c r="J23">
        <v>0.95</v>
      </c>
      <c r="K23" s="4">
        <v>10.3260917663574</v>
      </c>
      <c r="L23" s="9">
        <v>1.71701431274414</v>
      </c>
      <c r="M23">
        <v>1.61215782165527</v>
      </c>
      <c r="N23">
        <v>8.51708984375</v>
      </c>
      <c r="O23">
        <v>7</v>
      </c>
      <c r="P23">
        <v>7</v>
      </c>
      <c r="Q23">
        <v>17</v>
      </c>
      <c r="R23" s="15">
        <v>0.4118</v>
      </c>
      <c r="S23" s="15">
        <f t="shared" si="1"/>
        <v>0.7</v>
      </c>
      <c r="T23">
        <v>3.6671028137207</v>
      </c>
      <c r="U23">
        <v>3.42255115509033</v>
      </c>
      <c r="V23">
        <v>3.24774885177612</v>
      </c>
      <c r="W23" s="11">
        <v>0.174802303314209</v>
      </c>
      <c r="X23">
        <v>0.41935396194458</v>
      </c>
      <c r="Y23">
        <v>0.41935396194458</v>
      </c>
      <c r="Z23">
        <v>0.7</v>
      </c>
      <c r="AA23">
        <v>1</v>
      </c>
      <c r="AB23">
        <v>0.588235294117647</v>
      </c>
      <c r="AC23">
        <v>0.740740740740741</v>
      </c>
      <c r="AD23">
        <v>0</v>
      </c>
      <c r="AE23">
        <v>0.3</v>
      </c>
    </row>
    <row r="24" s="4" customFormat="1" spans="11:31">
      <c r="K24" s="12" t="s">
        <v>29</v>
      </c>
      <c r="L24" s="9">
        <f>AVERAGE(L2:L23)</f>
        <v>1.35559047352184</v>
      </c>
      <c r="W24" s="11">
        <f t="shared" ref="W24:AE24" si="2">AVERAGE(W2:W23)</f>
        <v>0.134238709102977</v>
      </c>
      <c r="Z24" s="4">
        <f t="shared" si="2"/>
        <v>0.668181818181818</v>
      </c>
      <c r="AA24" s="4">
        <f t="shared" si="2"/>
        <v>0.936363636363636</v>
      </c>
      <c r="AB24" s="4">
        <f t="shared" si="2"/>
        <v>0.587720361814437</v>
      </c>
      <c r="AC24" s="4">
        <f t="shared" si="2"/>
        <v>0.718998073214374</v>
      </c>
      <c r="AD24" s="4">
        <f t="shared" si="2"/>
        <v>0.0636363636363636</v>
      </c>
      <c r="AE24" s="4">
        <f t="shared" si="2"/>
        <v>0.268181818181818</v>
      </c>
    </row>
    <row r="25" s="4" customFormat="1" spans="11:31">
      <c r="K25" s="13" t="s">
        <v>30</v>
      </c>
      <c r="L25" s="9">
        <f>MAX(L2:L23)</f>
        <v>1.71701431274414</v>
      </c>
      <c r="W25" s="11">
        <f t="shared" ref="W25:AE25" si="3">MAX(W2:W23)</f>
        <v>0.209877490997315</v>
      </c>
      <c r="Z25" s="4">
        <f t="shared" si="3"/>
        <v>1</v>
      </c>
      <c r="AA25" s="4">
        <f t="shared" si="3"/>
        <v>1</v>
      </c>
      <c r="AB25" s="4">
        <f t="shared" si="3"/>
        <v>0.666666666666667</v>
      </c>
      <c r="AC25" s="4">
        <f t="shared" si="3"/>
        <v>0.769230769230769</v>
      </c>
      <c r="AD25" s="4">
        <f t="shared" si="3"/>
        <v>0.3</v>
      </c>
      <c r="AE25" s="4">
        <f t="shared" si="3"/>
        <v>0.4</v>
      </c>
    </row>
    <row r="26" s="4" customFormat="1" spans="12:31">
      <c r="L26" s="9">
        <f>MIN(L2:L23)</f>
        <v>0.93437385559082</v>
      </c>
      <c r="W26" s="11">
        <f t="shared" ref="W26:AE26" si="4">MIN(W2:W23)</f>
        <v>0.0693404674530029</v>
      </c>
      <c r="Z26" s="4">
        <f t="shared" si="4"/>
        <v>0.4</v>
      </c>
      <c r="AA26" s="4">
        <f t="shared" si="4"/>
        <v>0.7</v>
      </c>
      <c r="AB26" s="4">
        <f t="shared" si="4"/>
        <v>0.5</v>
      </c>
      <c r="AC26" s="4">
        <f t="shared" si="4"/>
        <v>0.583333333333333</v>
      </c>
      <c r="AD26" s="4">
        <f t="shared" si="4"/>
        <v>0</v>
      </c>
      <c r="AE26" s="4">
        <f t="shared" si="4"/>
        <v>0</v>
      </c>
    </row>
    <row r="27" spans="11:23">
      <c r="K27" s="4"/>
      <c r="L27" s="9"/>
      <c r="M27">
        <v>0.194</v>
      </c>
      <c r="W27" s="11"/>
    </row>
    <row r="28" spans="11:23">
      <c r="K28" s="4"/>
      <c r="L28" s="9"/>
      <c r="M28">
        <v>0.129</v>
      </c>
      <c r="W28" s="11"/>
    </row>
    <row r="29" spans="11:23">
      <c r="K29" s="4"/>
      <c r="L29" s="9"/>
      <c r="O29" s="4" t="s">
        <v>70</v>
      </c>
      <c r="P29" s="4"/>
      <c r="Q29" s="4"/>
      <c r="R29" s="4"/>
      <c r="W29" s="11"/>
    </row>
    <row r="30" spans="11:23">
      <c r="K30" s="4" t="s">
        <v>31</v>
      </c>
      <c r="L30" s="4" t="s">
        <v>32</v>
      </c>
      <c r="M30">
        <v>800</v>
      </c>
      <c r="O30" s="4">
        <v>0.2</v>
      </c>
      <c r="P30" s="4">
        <v>-160</v>
      </c>
      <c r="Q30" s="4">
        <v>640</v>
      </c>
      <c r="R30" s="4">
        <v>32</v>
      </c>
      <c r="W30" s="11"/>
    </row>
    <row r="31" spans="11:23">
      <c r="K31" s="4"/>
      <c r="L31" s="4"/>
      <c r="O31" s="4">
        <v>0.4</v>
      </c>
      <c r="P31" s="4">
        <v>-320</v>
      </c>
      <c r="Q31" s="4">
        <v>480</v>
      </c>
      <c r="R31" s="4">
        <v>24</v>
      </c>
      <c r="W31" s="11"/>
    </row>
    <row r="32" s="1" customFormat="1" spans="11:23">
      <c r="K32" s="14" t="s">
        <v>49</v>
      </c>
      <c r="L32" s="14">
        <f>COUNTIF(L2:L23,"&lt;0.507")-COUNTIF(L2:L23,"&lt;0.378")</f>
        <v>0</v>
      </c>
      <c r="O32" s="4">
        <v>0.45</v>
      </c>
      <c r="P32" s="4">
        <v>-360</v>
      </c>
      <c r="Q32" s="4">
        <v>440</v>
      </c>
      <c r="R32" s="4">
        <v>22</v>
      </c>
      <c r="W32" s="14"/>
    </row>
    <row r="33" s="1" customFormat="1" spans="11:23">
      <c r="K33" s="14" t="s">
        <v>50</v>
      </c>
      <c r="L33" s="14">
        <f>COUNTIF(L2:L23,"&lt;0.636")-COUNTIF(L2:L23,"&lt;0.507")</f>
        <v>0</v>
      </c>
      <c r="O33" s="4">
        <v>0.49</v>
      </c>
      <c r="P33" s="4">
        <v>-392</v>
      </c>
      <c r="Q33" s="4">
        <v>408</v>
      </c>
      <c r="R33" s="4">
        <v>20.4</v>
      </c>
      <c r="W33" s="14"/>
    </row>
    <row r="34" s="1" customFormat="1" spans="11:23">
      <c r="K34" s="14" t="s">
        <v>51</v>
      </c>
      <c r="L34" s="14">
        <f>COUNTIF(L2:L23,"&lt;0.765")-COUNTIF(L2:L23,"&lt;0.636")</f>
        <v>0</v>
      </c>
      <c r="P34" s="14">
        <v>-380</v>
      </c>
      <c r="Q34" s="14">
        <v>420</v>
      </c>
      <c r="R34" s="14">
        <v>21</v>
      </c>
      <c r="W34" s="14"/>
    </row>
    <row r="35" s="28" customFormat="1" spans="11:23">
      <c r="K35" s="25" t="s">
        <v>52</v>
      </c>
      <c r="L35" s="25">
        <f>COUNTIF(L2:L23,"&lt;0.894")-COUNTIF(L2:L23,"&lt;0.765")</f>
        <v>0</v>
      </c>
      <c r="M35" s="25">
        <v>2</v>
      </c>
      <c r="N35" s="11">
        <v>1</v>
      </c>
      <c r="W35" s="25"/>
    </row>
    <row r="36" s="1" customFormat="1" spans="11:23">
      <c r="K36" s="14" t="s">
        <v>53</v>
      </c>
      <c r="L36" s="14">
        <f>COUNTIF(L2:L23,"&lt;1.023")-COUNTIF(L2:L23,"&lt;0.894")</f>
        <v>1</v>
      </c>
      <c r="M36" s="14">
        <v>3</v>
      </c>
      <c r="N36" s="14">
        <v>2</v>
      </c>
      <c r="O36" s="14">
        <v>1</v>
      </c>
      <c r="P36" s="14">
        <v>1</v>
      </c>
      <c r="W36" s="14"/>
    </row>
    <row r="37" s="1" customFormat="1" spans="11:23">
      <c r="K37" s="14" t="s">
        <v>54</v>
      </c>
      <c r="L37" s="14">
        <f>COUNTIF(L2:L23,"&lt;1.152")-COUNTIF(L2:L23,"&lt;1.023")</f>
        <v>3</v>
      </c>
      <c r="M37" s="14">
        <v>4</v>
      </c>
      <c r="N37" s="14">
        <v>3</v>
      </c>
      <c r="O37" s="14">
        <v>3</v>
      </c>
      <c r="P37" s="14">
        <v>3</v>
      </c>
      <c r="W37" s="14"/>
    </row>
    <row r="38" spans="11:23">
      <c r="K38" s="4" t="s">
        <v>55</v>
      </c>
      <c r="L38" s="4">
        <f>COUNTIF(L2:L23,"&lt;1.281")-COUNTIF(L2:L23,"&lt;1.152")</f>
        <v>4</v>
      </c>
      <c r="M38" s="4">
        <v>7</v>
      </c>
      <c r="N38" s="14">
        <v>6</v>
      </c>
      <c r="O38" s="14">
        <v>5</v>
      </c>
      <c r="P38" s="14">
        <v>4</v>
      </c>
      <c r="W38" s="11"/>
    </row>
    <row r="39" s="24" customFormat="1" spans="11:23">
      <c r="K39" s="26" t="s">
        <v>56</v>
      </c>
      <c r="L39" s="26">
        <f>COUNTIF(L2:L23,"&lt;1.41")-COUNTIF(L2:L23,"&lt;1.281")</f>
        <v>6</v>
      </c>
      <c r="M39" s="26">
        <v>8</v>
      </c>
      <c r="N39" s="27">
        <v>8</v>
      </c>
      <c r="O39" s="27">
        <v>6</v>
      </c>
      <c r="P39" s="27">
        <v>6</v>
      </c>
      <c r="W39" s="26"/>
    </row>
    <row r="40" s="1" customFormat="1" spans="11:23">
      <c r="K40" s="14" t="s">
        <v>57</v>
      </c>
      <c r="L40" s="14">
        <f>COUNTIF(L2:L23,"&lt;1.539")-COUNTIF(L2:L23,"&lt;1.41")</f>
        <v>4</v>
      </c>
      <c r="M40" s="14">
        <v>7</v>
      </c>
      <c r="N40" s="14">
        <v>6</v>
      </c>
      <c r="O40" s="14">
        <v>5</v>
      </c>
      <c r="P40" s="14">
        <v>4</v>
      </c>
      <c r="W40" s="14"/>
    </row>
    <row r="41" s="1" customFormat="1" spans="11:23">
      <c r="K41" s="14" t="s">
        <v>58</v>
      </c>
      <c r="L41" s="14">
        <f>COUNTIF(L2:L23,"&lt;1.668")-COUNTIF(L2:L23,"&lt;1.539")</f>
        <v>3</v>
      </c>
      <c r="M41" s="14">
        <v>4</v>
      </c>
      <c r="N41" s="14">
        <v>3</v>
      </c>
      <c r="O41" s="14">
        <v>3</v>
      </c>
      <c r="P41" s="14">
        <v>3</v>
      </c>
      <c r="W41" s="14"/>
    </row>
    <row r="42" s="1" customFormat="1" spans="11:23">
      <c r="K42" s="14" t="s">
        <v>59</v>
      </c>
      <c r="L42" s="14">
        <f>COUNTIF(L2:L23,"&lt;1.797")-COUNTIF(L2:L23,"&lt;1.668")</f>
        <v>1</v>
      </c>
      <c r="M42" s="14">
        <v>3</v>
      </c>
      <c r="N42" s="14">
        <v>2</v>
      </c>
      <c r="O42" s="14">
        <v>1</v>
      </c>
      <c r="P42" s="14">
        <v>1</v>
      </c>
      <c r="W42" s="14"/>
    </row>
    <row r="43" s="28" customFormat="1" spans="11:23">
      <c r="K43" s="25" t="s">
        <v>60</v>
      </c>
      <c r="L43" s="25">
        <f>COUNTIF(L2:L23,"&lt;1.926")-COUNTIF(L2:L23,"&lt;1.797")</f>
        <v>0</v>
      </c>
      <c r="M43" s="25">
        <v>2</v>
      </c>
      <c r="N43" s="11">
        <v>1</v>
      </c>
      <c r="W43" s="25"/>
    </row>
    <row r="44" s="1" customFormat="1" spans="11:23">
      <c r="K44" s="14" t="s">
        <v>61</v>
      </c>
      <c r="L44" s="14">
        <f>COUNTIF(L2:L23,"&lt;2.055")-COUNTIF(L2:L23,"&lt;1.926")</f>
        <v>0</v>
      </c>
      <c r="M44" s="14"/>
      <c r="W44" s="14"/>
    </row>
    <row r="45" s="1" customFormat="1" spans="11:23">
      <c r="K45" s="14" t="s">
        <v>62</v>
      </c>
      <c r="L45" s="14">
        <f>COUNTIF(L2:L23,"&lt;2.184")-COUNTIF(L2:L23,"&lt;2.055")</f>
        <v>0</v>
      </c>
      <c r="M45" s="14"/>
      <c r="W45" s="14"/>
    </row>
    <row r="46" s="1" customFormat="1" spans="11:23">
      <c r="K46" s="14" t="s">
        <v>63</v>
      </c>
      <c r="L46" s="14">
        <f>COUNTIF(L2:L23,"&lt;2.313")-COUNTIF(L2:L23,"&lt;2.184")</f>
        <v>0</v>
      </c>
      <c r="M46" s="14"/>
      <c r="W46" s="14"/>
    </row>
    <row r="47" s="1" customFormat="1" spans="11:23">
      <c r="K47" s="14" t="s">
        <v>64</v>
      </c>
      <c r="L47" s="14">
        <f>COUNTIF(L2:L23,"&lt;2.442")-COUNTIF(L2:L23,"&lt;2.313")</f>
        <v>0</v>
      </c>
      <c r="M47" s="14"/>
      <c r="W47" s="14"/>
    </row>
    <row r="48" s="1" customFormat="1" spans="11:13">
      <c r="K48" s="14" t="s">
        <v>65</v>
      </c>
      <c r="L48" s="14">
        <f>COUNTIF(L2:L23,"&lt;2.571")-COUNTIF(L2:L23,"&lt;2.442")</f>
        <v>0</v>
      </c>
      <c r="M48" s="14"/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customFormat="1" spans="11:15">
      <c r="K50" s="4" t="s">
        <v>67</v>
      </c>
      <c r="L50" s="9">
        <f>COUNTIF(L2:L23,"&lt;2.829")-COUNTIF(L2:L23,"&lt;2.7")</f>
        <v>0</v>
      </c>
      <c r="N50">
        <v>0.378</v>
      </c>
      <c r="O50">
        <v>3.094</v>
      </c>
    </row>
    <row r="51" customFormat="1" spans="11:15">
      <c r="K51" s="4" t="s">
        <v>68</v>
      </c>
      <c r="L51" s="9">
        <f>COUNTIF(L2:L23,"&lt;2.958")-COUNTIF(L2:L23,"&lt;2.829")</f>
        <v>0</v>
      </c>
      <c r="N51">
        <v>21</v>
      </c>
      <c r="O51">
        <v>0.129</v>
      </c>
    </row>
    <row r="52" customFormat="1" spans="11:12">
      <c r="K52" s="4" t="s">
        <v>69</v>
      </c>
      <c r="L52" s="9">
        <f>COUNTIF(L2:L23,"&lt;3.087")-COUNTIF(L2:L23,"&lt;2.958")</f>
        <v>0</v>
      </c>
    </row>
    <row r="53" spans="14:15">
      <c r="N53">
        <v>0.954</v>
      </c>
      <c r="O53">
        <v>0.133</v>
      </c>
    </row>
    <row r="54" spans="14:15">
      <c r="N54">
        <v>1.355</v>
      </c>
      <c r="O54">
        <v>0.108</v>
      </c>
    </row>
    <row r="55" spans="14:15">
      <c r="N55">
        <v>1.72</v>
      </c>
      <c r="O55">
        <v>0.083</v>
      </c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4"/>
  <sheetViews>
    <sheetView topLeftCell="I16" workbookViewId="0">
      <selection activeCell="Q35" sqref="Q35:Q41"/>
    </sheetView>
  </sheetViews>
  <sheetFormatPr defaultColWidth="8.88888888888889" defaultRowHeight="14.4"/>
  <cols>
    <col min="11" max="12" width="19.8888888888889" customWidth="1"/>
    <col min="13" max="14" width="12.8888888888889"/>
    <col min="20" max="22" width="12.8888888888889"/>
    <col min="23" max="23" width="17.8888888888889" customWidth="1"/>
    <col min="24" max="25" width="12.8888888888889"/>
    <col min="29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204</v>
      </c>
      <c r="B2" s="20">
        <v>20</v>
      </c>
      <c r="C2" s="20">
        <v>0</v>
      </c>
      <c r="D2" s="20">
        <v>10</v>
      </c>
      <c r="E2" s="20">
        <v>10</v>
      </c>
      <c r="F2" s="20">
        <v>10</v>
      </c>
      <c r="G2" s="20">
        <v>0</v>
      </c>
      <c r="H2" s="20">
        <v>10</v>
      </c>
      <c r="I2" s="20">
        <v>0</v>
      </c>
      <c r="J2" s="20">
        <v>1</v>
      </c>
      <c r="K2" s="22">
        <v>9999</v>
      </c>
      <c r="L2" s="22">
        <v>0.93437385559082</v>
      </c>
      <c r="M2" s="20">
        <v>9999</v>
      </c>
      <c r="N2" s="20">
        <v>9999</v>
      </c>
      <c r="O2" s="20">
        <v>7</v>
      </c>
      <c r="P2" s="20">
        <v>7</v>
      </c>
      <c r="Q2" s="20">
        <v>17</v>
      </c>
      <c r="R2" s="23">
        <v>0.4118</v>
      </c>
      <c r="S2" s="23">
        <f t="shared" ref="S2:S9" si="0">O2/E2</f>
        <v>0.7</v>
      </c>
      <c r="T2" s="20">
        <v>4.56262969970703</v>
      </c>
      <c r="U2" s="20">
        <v>4.25880813598633</v>
      </c>
      <c r="V2" s="20">
        <v>4.08786678314209</v>
      </c>
      <c r="W2" s="22">
        <v>0.170941352844238</v>
      </c>
      <c r="X2" s="20">
        <v>0.474762916564941</v>
      </c>
      <c r="Y2" s="20">
        <v>0.474762916564941</v>
      </c>
      <c r="Z2" s="20">
        <v>0.7</v>
      </c>
      <c r="AA2" s="20">
        <v>1</v>
      </c>
      <c r="AB2" s="20">
        <v>0.588235294117647</v>
      </c>
      <c r="AC2" s="20">
        <v>0.740740740740741</v>
      </c>
      <c r="AD2" s="20">
        <v>0</v>
      </c>
      <c r="AE2" s="20">
        <v>0.3</v>
      </c>
    </row>
    <row r="3" spans="1:31">
      <c r="A3" s="5">
        <v>61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10.6257991790772</v>
      </c>
      <c r="L3" s="9">
        <v>1.14323806762695</v>
      </c>
      <c r="M3">
        <v>0.99237060546875</v>
      </c>
      <c r="N3">
        <v>9.02749633789062</v>
      </c>
      <c r="O3">
        <v>5</v>
      </c>
      <c r="P3">
        <v>5</v>
      </c>
      <c r="Q3">
        <v>14</v>
      </c>
      <c r="R3" s="15">
        <v>0.3571</v>
      </c>
      <c r="S3" s="15">
        <f t="shared" si="0"/>
        <v>0.5</v>
      </c>
      <c r="T3">
        <v>3.97028923034668</v>
      </c>
      <c r="U3">
        <v>3.67376279830933</v>
      </c>
      <c r="V3">
        <v>3.51807713508606</v>
      </c>
      <c r="W3" s="11">
        <v>0.155685663223267</v>
      </c>
      <c r="X3">
        <v>0.45221209526062</v>
      </c>
      <c r="Y3">
        <v>0.45221209526062</v>
      </c>
      <c r="Z3">
        <v>0.5</v>
      </c>
      <c r="AA3">
        <v>0.9</v>
      </c>
      <c r="AB3">
        <v>0.642857142857143</v>
      </c>
      <c r="AC3">
        <v>0.75</v>
      </c>
      <c r="AD3">
        <v>0.1</v>
      </c>
      <c r="AE3">
        <v>0.4</v>
      </c>
    </row>
    <row r="4" spans="1:31">
      <c r="A4" s="5">
        <v>98</v>
      </c>
      <c r="B4">
        <v>16</v>
      </c>
      <c r="C4">
        <v>4</v>
      </c>
      <c r="D4">
        <v>10</v>
      </c>
      <c r="E4">
        <v>10</v>
      </c>
      <c r="F4">
        <v>10</v>
      </c>
      <c r="G4">
        <v>0</v>
      </c>
      <c r="H4">
        <v>6</v>
      </c>
      <c r="I4">
        <v>4</v>
      </c>
      <c r="J4">
        <v>0.8</v>
      </c>
      <c r="K4" s="4">
        <v>5.76643562316895</v>
      </c>
      <c r="L4" s="9">
        <v>1.12874603271484</v>
      </c>
      <c r="M4">
        <v>0.943637847900391</v>
      </c>
      <c r="N4">
        <v>7.26670265197754</v>
      </c>
      <c r="O4">
        <v>6</v>
      </c>
      <c r="P4">
        <v>6</v>
      </c>
      <c r="Q4">
        <v>15</v>
      </c>
      <c r="R4" s="15">
        <v>0.4</v>
      </c>
      <c r="S4" s="15">
        <f t="shared" si="0"/>
        <v>0.6</v>
      </c>
      <c r="T4">
        <v>3.39654731750488</v>
      </c>
      <c r="U4">
        <v>2.91133403778076</v>
      </c>
      <c r="V4">
        <v>3.00522780418396</v>
      </c>
      <c r="W4" s="11">
        <v>0.0938937664031982</v>
      </c>
      <c r="X4">
        <v>0.391319513320923</v>
      </c>
      <c r="Y4">
        <v>0.391319513320923</v>
      </c>
      <c r="Z4">
        <v>0.6</v>
      </c>
      <c r="AA4">
        <v>0.9</v>
      </c>
      <c r="AB4">
        <v>0.6</v>
      </c>
      <c r="AC4">
        <v>0.72</v>
      </c>
      <c r="AD4">
        <v>0.1</v>
      </c>
      <c r="AE4">
        <v>0.3</v>
      </c>
    </row>
    <row r="5" s="20" customFormat="1" spans="1:31">
      <c r="A5" s="21">
        <v>193</v>
      </c>
      <c r="B5" s="20">
        <v>19</v>
      </c>
      <c r="C5" s="20">
        <v>1</v>
      </c>
      <c r="D5" s="20">
        <v>10</v>
      </c>
      <c r="E5" s="20">
        <v>10</v>
      </c>
      <c r="F5" s="20">
        <v>10</v>
      </c>
      <c r="G5" s="20">
        <v>0</v>
      </c>
      <c r="H5" s="20">
        <v>9</v>
      </c>
      <c r="I5" s="20">
        <v>1</v>
      </c>
      <c r="J5" s="20">
        <v>0.95</v>
      </c>
      <c r="K5" s="22">
        <v>9.36824035644531</v>
      </c>
      <c r="L5" s="22">
        <v>1.13480186462402</v>
      </c>
      <c r="M5" s="20">
        <v>1.03891754150391</v>
      </c>
      <c r="N5" s="20">
        <v>8.18939781188965</v>
      </c>
      <c r="O5" s="20">
        <v>7</v>
      </c>
      <c r="P5" s="20">
        <v>7</v>
      </c>
      <c r="Q5" s="20">
        <v>14</v>
      </c>
      <c r="R5" s="23">
        <v>0.5</v>
      </c>
      <c r="S5" s="23">
        <f t="shared" si="0"/>
        <v>0.7</v>
      </c>
      <c r="T5" s="20">
        <v>3.83145141601562</v>
      </c>
      <c r="U5" s="20">
        <v>3.54616403579712</v>
      </c>
      <c r="V5" s="20">
        <v>3.44925928115845</v>
      </c>
      <c r="W5" s="22">
        <v>0.0969047546386719</v>
      </c>
      <c r="X5" s="20">
        <v>0.382192134857178</v>
      </c>
      <c r="Y5" s="20">
        <v>0.382192134857178</v>
      </c>
      <c r="Z5" s="20">
        <v>0.7</v>
      </c>
      <c r="AA5" s="20">
        <v>0.7</v>
      </c>
      <c r="AB5" s="20">
        <v>0.5</v>
      </c>
      <c r="AC5" s="20">
        <v>0.583333333333333</v>
      </c>
      <c r="AD5" s="20">
        <v>0.3</v>
      </c>
      <c r="AE5" s="20">
        <v>0</v>
      </c>
    </row>
    <row r="6" spans="1:31">
      <c r="A6" s="5">
        <v>106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11.0809917449951</v>
      </c>
      <c r="L6" s="9">
        <v>1.19580459594727</v>
      </c>
      <c r="M6">
        <v>0.999795913696289</v>
      </c>
      <c r="N6">
        <v>9.0234489440918</v>
      </c>
      <c r="O6">
        <v>6</v>
      </c>
      <c r="P6">
        <v>6</v>
      </c>
      <c r="Q6">
        <v>16</v>
      </c>
      <c r="R6" s="15">
        <v>0.375</v>
      </c>
      <c r="S6" s="15">
        <f t="shared" si="0"/>
        <v>0.6</v>
      </c>
      <c r="T6">
        <v>4.2790470123291</v>
      </c>
      <c r="U6">
        <v>3.97639465332031</v>
      </c>
      <c r="V6">
        <v>3.77619099617004</v>
      </c>
      <c r="W6" s="11">
        <v>0.200203657150269</v>
      </c>
      <c r="X6">
        <v>0.502856016159058</v>
      </c>
      <c r="Y6">
        <v>0.502856016159058</v>
      </c>
      <c r="Z6">
        <v>0.6</v>
      </c>
      <c r="AA6">
        <v>1</v>
      </c>
      <c r="AB6">
        <v>0.625</v>
      </c>
      <c r="AC6">
        <v>0.769230769230769</v>
      </c>
      <c r="AD6">
        <v>0</v>
      </c>
      <c r="AE6">
        <v>0.4</v>
      </c>
    </row>
    <row r="7" spans="1:31">
      <c r="A7" s="5">
        <v>142</v>
      </c>
      <c r="B7">
        <v>20</v>
      </c>
      <c r="C7">
        <v>0</v>
      </c>
      <c r="D7">
        <v>10</v>
      </c>
      <c r="E7">
        <v>10</v>
      </c>
      <c r="F7">
        <v>10</v>
      </c>
      <c r="G7">
        <v>0</v>
      </c>
      <c r="H7">
        <v>10</v>
      </c>
      <c r="I7">
        <v>0</v>
      </c>
      <c r="J7">
        <v>1</v>
      </c>
      <c r="K7" s="4">
        <v>9999</v>
      </c>
      <c r="L7" s="9">
        <v>1.2095832824707</v>
      </c>
      <c r="M7">
        <v>9999</v>
      </c>
      <c r="N7">
        <v>9999</v>
      </c>
      <c r="O7">
        <v>8</v>
      </c>
      <c r="P7">
        <v>8</v>
      </c>
      <c r="Q7">
        <v>18</v>
      </c>
      <c r="R7" s="15">
        <v>0.4444</v>
      </c>
      <c r="S7" s="15">
        <f t="shared" si="0"/>
        <v>0.8</v>
      </c>
      <c r="T7">
        <v>4.09828186035156</v>
      </c>
      <c r="U7">
        <v>3.84790658950806</v>
      </c>
      <c r="V7">
        <v>3.66571497917175</v>
      </c>
      <c r="W7" s="11">
        <v>0.182191610336304</v>
      </c>
      <c r="X7">
        <v>0.43256688117981</v>
      </c>
      <c r="Y7">
        <v>0.43256688117981</v>
      </c>
      <c r="Z7">
        <v>0.8</v>
      </c>
      <c r="AA7">
        <v>1</v>
      </c>
      <c r="AB7">
        <v>0.555555555555556</v>
      </c>
      <c r="AC7">
        <v>0.714285714285714</v>
      </c>
      <c r="AD7">
        <v>0</v>
      </c>
      <c r="AE7">
        <v>0.2</v>
      </c>
    </row>
    <row r="8" spans="1:31">
      <c r="A8" s="5">
        <v>244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10.961576461792</v>
      </c>
      <c r="L8" s="9">
        <v>1.18642616271973</v>
      </c>
      <c r="M8">
        <v>0.954240798950195</v>
      </c>
      <c r="N8">
        <v>8.53941345214844</v>
      </c>
      <c r="O8">
        <v>6</v>
      </c>
      <c r="P8">
        <v>6</v>
      </c>
      <c r="Q8">
        <v>15</v>
      </c>
      <c r="R8" s="15">
        <v>0.4</v>
      </c>
      <c r="S8" s="15">
        <f t="shared" si="0"/>
        <v>0.6</v>
      </c>
      <c r="T8">
        <v>4.47538566589355</v>
      </c>
      <c r="U8">
        <v>4.16669654846191</v>
      </c>
      <c r="V8">
        <v>3.9568190574646</v>
      </c>
      <c r="W8" s="11">
        <v>0.209877490997315</v>
      </c>
      <c r="X8">
        <v>0.518566608428955</v>
      </c>
      <c r="Y8">
        <v>0.518566608428955</v>
      </c>
      <c r="Z8">
        <v>0.6</v>
      </c>
      <c r="AA8">
        <v>0.9</v>
      </c>
      <c r="AB8">
        <v>0.6</v>
      </c>
      <c r="AC8">
        <v>0.72</v>
      </c>
      <c r="AD8">
        <v>0.1</v>
      </c>
      <c r="AE8">
        <v>0.3</v>
      </c>
    </row>
    <row r="9" s="20" customFormat="1" spans="1:31">
      <c r="A9" s="21">
        <v>35</v>
      </c>
      <c r="B9" s="20">
        <v>19</v>
      </c>
      <c r="C9" s="20">
        <v>1</v>
      </c>
      <c r="D9" s="20">
        <v>10</v>
      </c>
      <c r="E9" s="20">
        <v>10</v>
      </c>
      <c r="F9" s="20">
        <v>10</v>
      </c>
      <c r="G9" s="20">
        <v>0</v>
      </c>
      <c r="H9" s="20">
        <v>9</v>
      </c>
      <c r="I9" s="20">
        <v>1</v>
      </c>
      <c r="J9" s="20">
        <v>0.95</v>
      </c>
      <c r="K9" s="22">
        <v>10.0861263275147</v>
      </c>
      <c r="L9" s="22">
        <v>1.25870513916016</v>
      </c>
      <c r="M9" s="20">
        <v>1.19042015075684</v>
      </c>
      <c r="N9" s="20">
        <v>9.12538146972656</v>
      </c>
      <c r="O9" s="20">
        <v>9</v>
      </c>
      <c r="P9" s="20">
        <v>9</v>
      </c>
      <c r="Q9" s="20">
        <v>18</v>
      </c>
      <c r="R9" s="23">
        <v>0.5</v>
      </c>
      <c r="S9" s="23">
        <f t="shared" si="0"/>
        <v>0.9</v>
      </c>
      <c r="T9" s="20">
        <v>3.88026809692383</v>
      </c>
      <c r="U9" s="20">
        <v>3.56421184539795</v>
      </c>
      <c r="V9" s="20">
        <v>3.4779007434845</v>
      </c>
      <c r="W9" s="22">
        <v>0.0863111019134521</v>
      </c>
      <c r="X9" s="20">
        <v>0.402367353439331</v>
      </c>
      <c r="Y9" s="20">
        <v>0.402367353439331</v>
      </c>
      <c r="Z9" s="20">
        <v>0.9</v>
      </c>
      <c r="AA9" s="20">
        <v>0.9</v>
      </c>
      <c r="AB9" s="20">
        <v>0.5</v>
      </c>
      <c r="AC9" s="20">
        <v>0.642857142857143</v>
      </c>
      <c r="AD9" s="20">
        <v>0.1</v>
      </c>
      <c r="AE9" s="20">
        <v>0</v>
      </c>
    </row>
    <row r="10" spans="1:31">
      <c r="A10" s="5">
        <v>205</v>
      </c>
      <c r="B10">
        <v>18</v>
      </c>
      <c r="C10">
        <v>2</v>
      </c>
      <c r="D10">
        <v>10</v>
      </c>
      <c r="E10">
        <v>10</v>
      </c>
      <c r="F10">
        <v>10</v>
      </c>
      <c r="G10">
        <v>0</v>
      </c>
      <c r="H10">
        <v>8</v>
      </c>
      <c r="I10">
        <v>2</v>
      </c>
      <c r="J10">
        <v>0.9</v>
      </c>
      <c r="K10" s="4">
        <v>7.59420585632324</v>
      </c>
      <c r="L10" s="9">
        <v>1.31899452209473</v>
      </c>
      <c r="M10">
        <v>1.07002258300781</v>
      </c>
      <c r="N10">
        <v>6.59915542602539</v>
      </c>
      <c r="O10">
        <v>7</v>
      </c>
      <c r="P10">
        <v>7</v>
      </c>
      <c r="Q10">
        <v>16</v>
      </c>
      <c r="R10" s="15">
        <v>0.4375</v>
      </c>
      <c r="S10" s="15">
        <f t="shared" ref="S10:S22" si="1">O10/E10</f>
        <v>0.7</v>
      </c>
      <c r="T10">
        <v>3.75983238220215</v>
      </c>
      <c r="U10">
        <v>3.43183302879333</v>
      </c>
      <c r="V10">
        <v>3.34061288833618</v>
      </c>
      <c r="W10" s="11">
        <v>0.0912201404571533</v>
      </c>
      <c r="X10">
        <v>0.419219493865967</v>
      </c>
      <c r="Y10">
        <v>0.419219493865967</v>
      </c>
      <c r="Z10">
        <v>0.7</v>
      </c>
      <c r="AA10">
        <v>0.9</v>
      </c>
      <c r="AB10">
        <v>0.5625</v>
      </c>
      <c r="AC10">
        <v>0.692307692307692</v>
      </c>
      <c r="AD10">
        <v>0.1</v>
      </c>
      <c r="AE10">
        <v>0.2</v>
      </c>
    </row>
    <row r="11" spans="1:31">
      <c r="A11" s="5">
        <v>82</v>
      </c>
      <c r="B11">
        <v>18</v>
      </c>
      <c r="C11">
        <v>2</v>
      </c>
      <c r="D11">
        <v>10</v>
      </c>
      <c r="E11">
        <v>10</v>
      </c>
      <c r="F11">
        <v>10</v>
      </c>
      <c r="G11">
        <v>0</v>
      </c>
      <c r="H11">
        <v>8</v>
      </c>
      <c r="I11">
        <v>2</v>
      </c>
      <c r="J11">
        <v>0.9</v>
      </c>
      <c r="K11" s="4">
        <v>7.04624176025391</v>
      </c>
      <c r="L11" s="9">
        <v>1.33107566833496</v>
      </c>
      <c r="M11">
        <v>1.06509590148926</v>
      </c>
      <c r="N11">
        <v>5.81407356262207</v>
      </c>
      <c r="O11">
        <v>6</v>
      </c>
      <c r="P11">
        <v>6</v>
      </c>
      <c r="Q11">
        <v>16</v>
      </c>
      <c r="R11" s="15">
        <v>0.375</v>
      </c>
      <c r="S11" s="15">
        <f t="shared" si="1"/>
        <v>0.6</v>
      </c>
      <c r="T11">
        <v>3.41574859619141</v>
      </c>
      <c r="U11">
        <v>3.13605880737305</v>
      </c>
      <c r="V11">
        <v>3.02554988861084</v>
      </c>
      <c r="W11" s="11">
        <v>0.110508918762207</v>
      </c>
      <c r="X11">
        <v>0.390198707580566</v>
      </c>
      <c r="Y11">
        <v>0.390198707580566</v>
      </c>
      <c r="Z11">
        <v>0.6</v>
      </c>
      <c r="AA11">
        <v>1</v>
      </c>
      <c r="AB11">
        <v>0.625</v>
      </c>
      <c r="AC11">
        <v>0.769230769230769</v>
      </c>
      <c r="AD11">
        <v>0</v>
      </c>
      <c r="AE11">
        <v>0.4</v>
      </c>
    </row>
    <row r="12" spans="1:31">
      <c r="A12" s="5">
        <v>66</v>
      </c>
      <c r="B12">
        <v>17</v>
      </c>
      <c r="C12">
        <v>3</v>
      </c>
      <c r="D12">
        <v>10</v>
      </c>
      <c r="E12">
        <v>10</v>
      </c>
      <c r="F12">
        <v>10</v>
      </c>
      <c r="G12">
        <v>0</v>
      </c>
      <c r="H12">
        <v>7</v>
      </c>
      <c r="I12">
        <v>3</v>
      </c>
      <c r="J12">
        <v>0.85</v>
      </c>
      <c r="K12" s="4">
        <v>7.23930549621582</v>
      </c>
      <c r="L12" s="9">
        <v>1.33141899108887</v>
      </c>
      <c r="M12">
        <v>0.733076095581055</v>
      </c>
      <c r="N12">
        <v>6.44536018371582</v>
      </c>
      <c r="O12">
        <v>6</v>
      </c>
      <c r="P12">
        <v>6</v>
      </c>
      <c r="Q12">
        <v>16</v>
      </c>
      <c r="R12" s="15">
        <v>0.375</v>
      </c>
      <c r="S12" s="15">
        <f t="shared" si="1"/>
        <v>0.6</v>
      </c>
      <c r="T12">
        <v>3.76811218261719</v>
      </c>
      <c r="U12">
        <v>3.37094306945801</v>
      </c>
      <c r="V12">
        <v>3.29817509651184</v>
      </c>
      <c r="W12" s="11">
        <v>0.072767972946167</v>
      </c>
      <c r="X12">
        <v>0.469937086105347</v>
      </c>
      <c r="Y12">
        <v>0.469937086105347</v>
      </c>
      <c r="Z12">
        <v>0.6</v>
      </c>
      <c r="AA12">
        <v>1</v>
      </c>
      <c r="AB12">
        <v>0.625</v>
      </c>
      <c r="AC12">
        <v>0.769230769230769</v>
      </c>
      <c r="AD12">
        <v>0</v>
      </c>
      <c r="AE12">
        <v>0.4</v>
      </c>
    </row>
    <row r="13" spans="1:31">
      <c r="A13" s="5">
        <v>154</v>
      </c>
      <c r="B13">
        <v>17</v>
      </c>
      <c r="C13">
        <v>3</v>
      </c>
      <c r="D13">
        <v>10</v>
      </c>
      <c r="E13">
        <v>10</v>
      </c>
      <c r="F13">
        <v>10</v>
      </c>
      <c r="G13">
        <v>0</v>
      </c>
      <c r="H13">
        <v>7</v>
      </c>
      <c r="I13">
        <v>3</v>
      </c>
      <c r="J13">
        <v>0.85</v>
      </c>
      <c r="K13" s="4">
        <v>5.87332725524902</v>
      </c>
      <c r="L13" s="9">
        <v>1.37561798095703</v>
      </c>
      <c r="M13">
        <v>0.910228729248047</v>
      </c>
      <c r="N13">
        <v>4.87399864196777</v>
      </c>
      <c r="O13">
        <v>4</v>
      </c>
      <c r="P13">
        <v>4</v>
      </c>
      <c r="Q13">
        <v>12</v>
      </c>
      <c r="R13" s="15">
        <v>0.3333</v>
      </c>
      <c r="S13" s="15">
        <f t="shared" si="1"/>
        <v>0.4</v>
      </c>
      <c r="T13">
        <v>3.29062271118164</v>
      </c>
      <c r="U13">
        <v>3.00068616867065</v>
      </c>
      <c r="V13">
        <v>2.92394018173218</v>
      </c>
      <c r="W13" s="11">
        <v>0.0767459869384766</v>
      </c>
      <c r="X13">
        <v>0.366682529449463</v>
      </c>
      <c r="Y13">
        <v>0.366682529449463</v>
      </c>
      <c r="Z13">
        <v>0.4</v>
      </c>
      <c r="AA13">
        <v>0.8</v>
      </c>
      <c r="AB13">
        <v>0.666666666666667</v>
      </c>
      <c r="AC13">
        <v>0.727272727272727</v>
      </c>
      <c r="AD13">
        <v>0.2</v>
      </c>
      <c r="AE13">
        <v>0.4</v>
      </c>
    </row>
    <row r="14" s="20" customFormat="1" spans="1:31">
      <c r="A14" s="21">
        <v>140</v>
      </c>
      <c r="B14" s="20">
        <v>17</v>
      </c>
      <c r="C14" s="20">
        <v>3</v>
      </c>
      <c r="D14" s="20">
        <v>10</v>
      </c>
      <c r="E14" s="20">
        <v>10</v>
      </c>
      <c r="F14" s="20">
        <v>10</v>
      </c>
      <c r="G14" s="20">
        <v>0</v>
      </c>
      <c r="H14" s="20">
        <v>7</v>
      </c>
      <c r="I14" s="20">
        <v>3</v>
      </c>
      <c r="J14" s="20">
        <v>0.85</v>
      </c>
      <c r="K14" s="22">
        <v>5.35234260559082</v>
      </c>
      <c r="L14" s="22">
        <v>1.4019889831543</v>
      </c>
      <c r="M14" s="20">
        <v>1.0721549987793</v>
      </c>
      <c r="N14" s="20">
        <v>4.54391288757324</v>
      </c>
      <c r="O14" s="20">
        <v>4</v>
      </c>
      <c r="P14" s="20">
        <v>4</v>
      </c>
      <c r="Q14" s="20">
        <v>11</v>
      </c>
      <c r="R14" s="23">
        <v>0.3636</v>
      </c>
      <c r="S14" s="23">
        <f t="shared" si="1"/>
        <v>0.4</v>
      </c>
      <c r="T14" s="20">
        <v>2.64756774902344</v>
      </c>
      <c r="U14" s="20">
        <v>2.4152467250824</v>
      </c>
      <c r="V14" s="20">
        <v>2.34590625762939</v>
      </c>
      <c r="W14" s="22">
        <v>0.0693404674530029</v>
      </c>
      <c r="X14" s="20">
        <v>0.301661491394043</v>
      </c>
      <c r="Y14" s="20">
        <v>0.301661491394043</v>
      </c>
      <c r="Z14" s="20">
        <v>0.4</v>
      </c>
      <c r="AA14" s="20">
        <v>0.7</v>
      </c>
      <c r="AB14" s="20">
        <v>0.636363636363636</v>
      </c>
      <c r="AC14" s="20">
        <v>0.666666666666667</v>
      </c>
      <c r="AD14" s="20">
        <v>0.3</v>
      </c>
      <c r="AE14" s="20">
        <v>0.3</v>
      </c>
    </row>
    <row r="15" spans="1:31">
      <c r="A15" s="5">
        <v>156</v>
      </c>
      <c r="B15">
        <v>20</v>
      </c>
      <c r="C15">
        <v>0</v>
      </c>
      <c r="D15">
        <v>10</v>
      </c>
      <c r="E15">
        <v>10</v>
      </c>
      <c r="F15">
        <v>10</v>
      </c>
      <c r="G15">
        <v>0</v>
      </c>
      <c r="H15">
        <v>10</v>
      </c>
      <c r="I15">
        <v>0</v>
      </c>
      <c r="J15">
        <v>1</v>
      </c>
      <c r="K15" s="4">
        <v>9999</v>
      </c>
      <c r="L15" s="9">
        <v>1.41717147827148</v>
      </c>
      <c r="M15">
        <v>9999</v>
      </c>
      <c r="N15">
        <v>9999</v>
      </c>
      <c r="O15">
        <v>9</v>
      </c>
      <c r="P15">
        <v>9</v>
      </c>
      <c r="Q15">
        <v>19</v>
      </c>
      <c r="R15" s="15">
        <v>0.4737</v>
      </c>
      <c r="S15" s="15">
        <f t="shared" si="1"/>
        <v>0.9</v>
      </c>
      <c r="T15">
        <v>4.48095321655273</v>
      </c>
      <c r="U15">
        <v>4.20376634597778</v>
      </c>
      <c r="V15">
        <v>3.99703979492187</v>
      </c>
      <c r="W15" s="11">
        <v>0.206726551055908</v>
      </c>
      <c r="X15">
        <v>0.483913421630859</v>
      </c>
      <c r="Y15">
        <v>0.483913421630859</v>
      </c>
      <c r="Z15">
        <v>0.9</v>
      </c>
      <c r="AA15">
        <v>1</v>
      </c>
      <c r="AB15">
        <v>0.526315789473684</v>
      </c>
      <c r="AC15">
        <v>0.689655172413793</v>
      </c>
      <c r="AD15">
        <v>0</v>
      </c>
      <c r="AE15">
        <v>0.1</v>
      </c>
    </row>
    <row r="16" spans="1:31">
      <c r="A16" s="5">
        <v>248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9.82092666625977</v>
      </c>
      <c r="L16" s="9">
        <v>1.48200607299805</v>
      </c>
      <c r="M16">
        <v>1.40103530883789</v>
      </c>
      <c r="N16">
        <v>8.45578384399414</v>
      </c>
      <c r="O16">
        <v>8</v>
      </c>
      <c r="P16">
        <v>8</v>
      </c>
      <c r="Q16">
        <v>18</v>
      </c>
      <c r="R16" s="15">
        <v>0.4444</v>
      </c>
      <c r="S16" s="15">
        <f t="shared" si="1"/>
        <v>0.8</v>
      </c>
      <c r="T16">
        <v>4.06353569030762</v>
      </c>
      <c r="U16">
        <v>3.75528621673584</v>
      </c>
      <c r="V16">
        <v>3.65086984634399</v>
      </c>
      <c r="W16" s="11">
        <v>0.104416370391846</v>
      </c>
      <c r="X16">
        <v>0.412665843963623</v>
      </c>
      <c r="Y16">
        <v>0.412665843963623</v>
      </c>
      <c r="Z16">
        <v>0.8</v>
      </c>
      <c r="AA16">
        <v>1</v>
      </c>
      <c r="AB16">
        <v>0.555555555555556</v>
      </c>
      <c r="AC16">
        <v>0.714285714285714</v>
      </c>
      <c r="AD16">
        <v>0</v>
      </c>
      <c r="AE16">
        <v>0.2</v>
      </c>
    </row>
    <row r="17" spans="1:31">
      <c r="A17" s="5">
        <v>113</v>
      </c>
      <c r="B17">
        <v>19</v>
      </c>
      <c r="C17">
        <v>1</v>
      </c>
      <c r="D17">
        <v>10</v>
      </c>
      <c r="E17">
        <v>10</v>
      </c>
      <c r="F17">
        <v>10</v>
      </c>
      <c r="G17">
        <v>0</v>
      </c>
      <c r="H17">
        <v>9</v>
      </c>
      <c r="I17">
        <v>1</v>
      </c>
      <c r="J17">
        <v>0.95</v>
      </c>
      <c r="K17" s="4">
        <v>10.1873531341553</v>
      </c>
      <c r="L17" s="9">
        <v>1.50032997131348</v>
      </c>
      <c r="M17">
        <v>1.36506271362305</v>
      </c>
      <c r="N17">
        <v>8.29955863952637</v>
      </c>
      <c r="O17">
        <v>7</v>
      </c>
      <c r="P17">
        <v>7</v>
      </c>
      <c r="Q17">
        <v>17</v>
      </c>
      <c r="R17" s="15">
        <v>0.4118</v>
      </c>
      <c r="S17" s="15">
        <f t="shared" si="1"/>
        <v>0.7</v>
      </c>
      <c r="T17">
        <v>3.49669647216797</v>
      </c>
      <c r="U17">
        <v>3.27293419837952</v>
      </c>
      <c r="V17">
        <v>3.09587931632996</v>
      </c>
      <c r="W17" s="11">
        <v>0.17705488204956</v>
      </c>
      <c r="X17">
        <v>0.400817155838013</v>
      </c>
      <c r="Y17">
        <v>0.400817155838013</v>
      </c>
      <c r="Z17">
        <v>0.7</v>
      </c>
      <c r="AA17">
        <v>1</v>
      </c>
      <c r="AB17">
        <v>0.588235294117647</v>
      </c>
      <c r="AC17">
        <v>0.740740740740741</v>
      </c>
      <c r="AD17">
        <v>0</v>
      </c>
      <c r="AE17">
        <v>0.3</v>
      </c>
    </row>
    <row r="18" s="3" customFormat="1" spans="1:31">
      <c r="A18" s="7">
        <v>1</v>
      </c>
      <c r="B18" s="3">
        <v>20</v>
      </c>
      <c r="C18" s="3">
        <v>0</v>
      </c>
      <c r="D18" s="3">
        <v>10</v>
      </c>
      <c r="E18" s="3">
        <v>10</v>
      </c>
      <c r="F18" s="3">
        <v>10</v>
      </c>
      <c r="G18" s="3">
        <v>0</v>
      </c>
      <c r="H18" s="3">
        <v>10</v>
      </c>
      <c r="I18" s="3">
        <v>0</v>
      </c>
      <c r="J18" s="3">
        <v>1</v>
      </c>
      <c r="K18" s="11">
        <v>9999</v>
      </c>
      <c r="L18" s="11">
        <v>1.51507186889648</v>
      </c>
      <c r="M18" s="3">
        <v>9999</v>
      </c>
      <c r="N18" s="3">
        <v>9999</v>
      </c>
      <c r="O18" s="3">
        <v>10</v>
      </c>
      <c r="P18" s="3">
        <v>10</v>
      </c>
      <c r="Q18" s="3">
        <v>20</v>
      </c>
      <c r="R18" s="17">
        <v>0.5</v>
      </c>
      <c r="S18" s="17">
        <f t="shared" si="1"/>
        <v>1</v>
      </c>
      <c r="T18" s="3">
        <v>4.64654541015625</v>
      </c>
      <c r="U18" s="3">
        <v>4.34903001785278</v>
      </c>
      <c r="V18" s="3">
        <v>4.14905261993408</v>
      </c>
      <c r="W18" s="11">
        <v>0.199977397918701</v>
      </c>
      <c r="X18" s="3">
        <v>0.497492790222168</v>
      </c>
      <c r="Y18" s="3">
        <v>0.497492790222168</v>
      </c>
      <c r="Z18" s="3">
        <v>1</v>
      </c>
      <c r="AA18" s="3">
        <v>1</v>
      </c>
      <c r="AB18" s="3">
        <v>0.5</v>
      </c>
      <c r="AC18" s="3">
        <v>0.666666666666667</v>
      </c>
      <c r="AD18" s="3">
        <v>0</v>
      </c>
      <c r="AE18" s="3">
        <v>0</v>
      </c>
    </row>
    <row r="19" spans="1:31">
      <c r="A19" s="5">
        <v>14</v>
      </c>
      <c r="B19">
        <v>19</v>
      </c>
      <c r="C19">
        <v>1</v>
      </c>
      <c r="D19">
        <v>10</v>
      </c>
      <c r="E19">
        <v>10</v>
      </c>
      <c r="F19">
        <v>10</v>
      </c>
      <c r="G19">
        <v>0</v>
      </c>
      <c r="H19">
        <v>9</v>
      </c>
      <c r="I19">
        <v>1</v>
      </c>
      <c r="J19">
        <v>0.95</v>
      </c>
      <c r="K19" s="4">
        <v>10.0921478271484</v>
      </c>
      <c r="L19" s="9">
        <v>1.65734672546387</v>
      </c>
      <c r="M19">
        <v>1.5528678894043</v>
      </c>
      <c r="N19">
        <v>8.32724761962891</v>
      </c>
      <c r="O19">
        <v>7</v>
      </c>
      <c r="P19">
        <v>7</v>
      </c>
      <c r="Q19">
        <v>17</v>
      </c>
      <c r="R19" s="15">
        <v>0.4118</v>
      </c>
      <c r="S19" s="15">
        <f t="shared" si="1"/>
        <v>0.7</v>
      </c>
      <c r="T19">
        <v>3.50043296813965</v>
      </c>
      <c r="U19">
        <v>3.26690196990967</v>
      </c>
      <c r="V19">
        <v>3.13181495666504</v>
      </c>
      <c r="W19" s="11">
        <v>0.135087013244629</v>
      </c>
      <c r="X19">
        <v>0.368618011474609</v>
      </c>
      <c r="Y19">
        <v>0.368618011474609</v>
      </c>
      <c r="Z19">
        <v>0.7</v>
      </c>
      <c r="AA19">
        <v>1</v>
      </c>
      <c r="AB19">
        <v>0.588235294117647</v>
      </c>
      <c r="AC19">
        <v>0.740740740740741</v>
      </c>
      <c r="AD19">
        <v>0</v>
      </c>
      <c r="AE19">
        <v>0.3</v>
      </c>
    </row>
    <row r="20" spans="1:31">
      <c r="A20" s="5">
        <v>141</v>
      </c>
      <c r="B20">
        <v>18</v>
      </c>
      <c r="C20">
        <v>2</v>
      </c>
      <c r="D20">
        <v>10</v>
      </c>
      <c r="E20">
        <v>10</v>
      </c>
      <c r="F20">
        <v>10</v>
      </c>
      <c r="G20">
        <v>0</v>
      </c>
      <c r="H20">
        <v>8</v>
      </c>
      <c r="I20">
        <v>2</v>
      </c>
      <c r="J20">
        <v>0.9</v>
      </c>
      <c r="K20" s="4">
        <v>7.49026870727539</v>
      </c>
      <c r="L20" s="9">
        <v>1.63237380981445</v>
      </c>
      <c r="M20">
        <v>1.35805892944336</v>
      </c>
      <c r="N20">
        <v>5.95078086853027</v>
      </c>
      <c r="O20">
        <v>7</v>
      </c>
      <c r="P20">
        <v>7</v>
      </c>
      <c r="Q20">
        <v>17</v>
      </c>
      <c r="R20" s="15">
        <v>0.4118</v>
      </c>
      <c r="S20" s="15">
        <f t="shared" si="1"/>
        <v>0.7</v>
      </c>
      <c r="T20">
        <v>3.87831687927246</v>
      </c>
      <c r="U20">
        <v>3.56178855895996</v>
      </c>
      <c r="V20">
        <v>3.43032383918762</v>
      </c>
      <c r="W20" s="11">
        <v>0.131464719772339</v>
      </c>
      <c r="X20">
        <v>0.447993040084839</v>
      </c>
      <c r="Y20">
        <v>0.447993040084839</v>
      </c>
      <c r="Z20">
        <v>0.7</v>
      </c>
      <c r="AA20">
        <v>1</v>
      </c>
      <c r="AB20">
        <v>0.588235294117647</v>
      </c>
      <c r="AC20">
        <v>0.740740740740741</v>
      </c>
      <c r="AD20">
        <v>0</v>
      </c>
      <c r="AE20">
        <v>0.3</v>
      </c>
    </row>
    <row r="21" s="3" customFormat="1" spans="1:31">
      <c r="A21" s="7">
        <v>137</v>
      </c>
      <c r="B21" s="3">
        <v>17</v>
      </c>
      <c r="C21" s="3">
        <v>3</v>
      </c>
      <c r="D21" s="3">
        <v>10</v>
      </c>
      <c r="E21" s="3">
        <v>10</v>
      </c>
      <c r="F21" s="3">
        <v>10</v>
      </c>
      <c r="G21" s="3">
        <v>0</v>
      </c>
      <c r="H21" s="3">
        <v>7</v>
      </c>
      <c r="I21" s="3">
        <v>3</v>
      </c>
      <c r="J21" s="3">
        <v>0.85</v>
      </c>
      <c r="K21" s="11">
        <v>5.48050498962402</v>
      </c>
      <c r="L21" s="11">
        <v>1.66137504577637</v>
      </c>
      <c r="M21" s="3">
        <v>1.31838798522949</v>
      </c>
      <c r="N21" s="3">
        <v>4.31262969970703</v>
      </c>
      <c r="O21" s="3">
        <v>6</v>
      </c>
      <c r="P21" s="3">
        <v>6</v>
      </c>
      <c r="Q21" s="3">
        <v>16</v>
      </c>
      <c r="R21" s="17">
        <v>0.375</v>
      </c>
      <c r="S21" s="17">
        <f t="shared" si="1"/>
        <v>0.6</v>
      </c>
      <c r="T21" s="3">
        <v>2.96624946594238</v>
      </c>
      <c r="U21" s="3">
        <v>2.71843361854553</v>
      </c>
      <c r="V21" s="3">
        <v>2.63168978691101</v>
      </c>
      <c r="W21" s="11">
        <v>0.0867438316345215</v>
      </c>
      <c r="X21" s="3">
        <v>0.334559679031372</v>
      </c>
      <c r="Y21" s="3">
        <v>0.334559679031372</v>
      </c>
      <c r="Z21" s="3">
        <v>0.6</v>
      </c>
      <c r="AA21" s="3">
        <v>1</v>
      </c>
      <c r="AB21" s="3">
        <v>0.625</v>
      </c>
      <c r="AC21" s="3">
        <v>0.769230769230769</v>
      </c>
      <c r="AD21" s="3">
        <v>0</v>
      </c>
      <c r="AE21" s="3">
        <v>0.4</v>
      </c>
    </row>
    <row r="22" spans="1:31">
      <c r="A22" s="5">
        <v>105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10.3260917663574</v>
      </c>
      <c r="L22" s="9">
        <v>1.71701431274414</v>
      </c>
      <c r="M22">
        <v>1.61215782165527</v>
      </c>
      <c r="N22">
        <v>8.51708984375</v>
      </c>
      <c r="O22">
        <v>7</v>
      </c>
      <c r="P22">
        <v>7</v>
      </c>
      <c r="Q22">
        <v>17</v>
      </c>
      <c r="R22" s="15">
        <v>0.4118</v>
      </c>
      <c r="S22" s="15">
        <f t="shared" si="1"/>
        <v>0.7</v>
      </c>
      <c r="T22">
        <v>3.6671028137207</v>
      </c>
      <c r="U22">
        <v>3.42255115509033</v>
      </c>
      <c r="V22">
        <v>3.24774885177612</v>
      </c>
      <c r="W22" s="11">
        <v>0.174802303314209</v>
      </c>
      <c r="X22">
        <v>0.41935396194458</v>
      </c>
      <c r="Y22">
        <v>0.41935396194458</v>
      </c>
      <c r="Z22">
        <v>0.7</v>
      </c>
      <c r="AA22">
        <v>1</v>
      </c>
      <c r="AB22">
        <v>0.588235294117647</v>
      </c>
      <c r="AC22">
        <v>0.740740740740741</v>
      </c>
      <c r="AD22">
        <v>0</v>
      </c>
      <c r="AE22">
        <v>0.3</v>
      </c>
    </row>
    <row r="23" s="4" customFormat="1" spans="11:31">
      <c r="K23" s="12" t="s">
        <v>29</v>
      </c>
      <c r="L23" s="9">
        <f>AVERAGE(L2:L22)</f>
        <v>1.35873640151251</v>
      </c>
      <c r="W23" s="11">
        <f t="shared" ref="W23:AE23" si="2">AVERAGE(W2:W22)</f>
        <v>0.134898378735497</v>
      </c>
      <c r="Z23" s="4">
        <f t="shared" si="2"/>
        <v>0.676190476190476</v>
      </c>
      <c r="AA23" s="4">
        <f t="shared" si="2"/>
        <v>0.938095238095238</v>
      </c>
      <c r="AB23" s="4">
        <f t="shared" si="2"/>
        <v>0.585094800812404</v>
      </c>
      <c r="AC23" s="4">
        <f t="shared" si="2"/>
        <v>0.717521790986487</v>
      </c>
      <c r="AD23" s="4">
        <f t="shared" si="2"/>
        <v>0.0619047619047619</v>
      </c>
      <c r="AE23" s="4">
        <f t="shared" si="2"/>
        <v>0.261904761904762</v>
      </c>
    </row>
    <row r="24" s="4" customFormat="1" spans="11:31">
      <c r="K24" s="13" t="s">
        <v>30</v>
      </c>
      <c r="L24" s="9">
        <f>MAX(L2:L22)</f>
        <v>1.71701431274414</v>
      </c>
      <c r="W24" s="11">
        <f t="shared" ref="W24:AE24" si="3">MAX(W2:W22)</f>
        <v>0.209877490997315</v>
      </c>
      <c r="Z24" s="4">
        <f t="shared" si="3"/>
        <v>1</v>
      </c>
      <c r="AA24" s="4">
        <f t="shared" si="3"/>
        <v>1</v>
      </c>
      <c r="AB24" s="4">
        <f t="shared" si="3"/>
        <v>0.666666666666667</v>
      </c>
      <c r="AC24" s="4">
        <f t="shared" si="3"/>
        <v>0.769230769230769</v>
      </c>
      <c r="AD24" s="4">
        <f t="shared" si="3"/>
        <v>0.3</v>
      </c>
      <c r="AE24" s="4">
        <f t="shared" si="3"/>
        <v>0.4</v>
      </c>
    </row>
    <row r="25" s="4" customFormat="1" spans="12:31">
      <c r="L25" s="9">
        <f>MIN(L2:L22)</f>
        <v>0.93437385559082</v>
      </c>
      <c r="W25" s="11">
        <f t="shared" ref="W25:AE25" si="4">MIN(W2:W22)</f>
        <v>0.0693404674530029</v>
      </c>
      <c r="Z25" s="4">
        <f t="shared" si="4"/>
        <v>0.4</v>
      </c>
      <c r="AA25" s="4">
        <f t="shared" si="4"/>
        <v>0.7</v>
      </c>
      <c r="AB25" s="4">
        <f t="shared" si="4"/>
        <v>0.5</v>
      </c>
      <c r="AC25" s="4">
        <f t="shared" si="4"/>
        <v>0.583333333333333</v>
      </c>
      <c r="AD25" s="4">
        <f t="shared" si="4"/>
        <v>0</v>
      </c>
      <c r="AE25" s="4">
        <f t="shared" si="4"/>
        <v>0</v>
      </c>
    </row>
    <row r="26" spans="11:23">
      <c r="K26" s="4"/>
      <c r="L26" s="9"/>
      <c r="M26">
        <v>0.194</v>
      </c>
      <c r="W26" s="11"/>
    </row>
    <row r="27" spans="11:23">
      <c r="K27" s="4"/>
      <c r="L27" s="9"/>
      <c r="M27">
        <v>0.129</v>
      </c>
      <c r="W27" s="11"/>
    </row>
    <row r="28" spans="11:23">
      <c r="K28" s="4"/>
      <c r="L28" s="9"/>
      <c r="O28" s="4" t="s">
        <v>70</v>
      </c>
      <c r="P28" s="4"/>
      <c r="Q28" s="4"/>
      <c r="R28" s="4"/>
      <c r="W28" s="11"/>
    </row>
    <row r="29" spans="11:23">
      <c r="K29" s="4" t="s">
        <v>31</v>
      </c>
      <c r="L29" s="4" t="s">
        <v>32</v>
      </c>
      <c r="M29">
        <v>800</v>
      </c>
      <c r="O29" s="4">
        <v>0.2</v>
      </c>
      <c r="P29" s="4">
        <v>-160</v>
      </c>
      <c r="Q29" s="4">
        <v>640</v>
      </c>
      <c r="R29" s="4">
        <v>32</v>
      </c>
      <c r="W29" s="11"/>
    </row>
    <row r="30" spans="11:23">
      <c r="K30" s="4"/>
      <c r="L30" s="4"/>
      <c r="O30" s="4">
        <v>0.4</v>
      </c>
      <c r="P30" s="4">
        <v>-320</v>
      </c>
      <c r="Q30" s="4">
        <v>480</v>
      </c>
      <c r="R30" s="4">
        <v>24</v>
      </c>
      <c r="W30" s="11"/>
    </row>
    <row r="31" s="1" customFormat="1" spans="11:23">
      <c r="K31" s="14" t="s">
        <v>49</v>
      </c>
      <c r="L31" s="14">
        <f>COUNTIF(L2:L22,"&lt;0.507")-COUNTIF(L2:L22,"&lt;0.378")</f>
        <v>0</v>
      </c>
      <c r="O31" s="4">
        <v>0.45</v>
      </c>
      <c r="P31" s="4">
        <v>-360</v>
      </c>
      <c r="Q31" s="4">
        <v>440</v>
      </c>
      <c r="R31" s="4">
        <v>22</v>
      </c>
      <c r="W31" s="14"/>
    </row>
    <row r="32" s="1" customFormat="1" spans="11:23">
      <c r="K32" s="14" t="s">
        <v>50</v>
      </c>
      <c r="L32" s="14">
        <f>COUNTIF(L2:L22,"&lt;0.636")-COUNTIF(L2:L22,"&lt;0.507")</f>
        <v>0</v>
      </c>
      <c r="O32" s="4">
        <v>0.49</v>
      </c>
      <c r="P32" s="4">
        <v>-392</v>
      </c>
      <c r="Q32" s="4">
        <v>408</v>
      </c>
      <c r="R32" s="4">
        <v>20.4</v>
      </c>
      <c r="W32" s="14"/>
    </row>
    <row r="33" s="1" customFormat="1" spans="11:23">
      <c r="K33" s="14" t="s">
        <v>51</v>
      </c>
      <c r="L33" s="14">
        <f>COUNTIF(L2:L22,"&lt;0.765")-COUNTIF(L2:L22,"&lt;0.636")</f>
        <v>0</v>
      </c>
      <c r="P33" s="14">
        <v>-380</v>
      </c>
      <c r="Q33" s="14">
        <v>420</v>
      </c>
      <c r="R33" s="14">
        <v>21</v>
      </c>
      <c r="W33" s="14"/>
    </row>
    <row r="34" s="28" customFormat="1" spans="11:23">
      <c r="K34" s="25" t="s">
        <v>52</v>
      </c>
      <c r="L34" s="25">
        <f>COUNTIF(L2:L22,"&lt;0.894")-COUNTIF(L2:L22,"&lt;0.765")</f>
        <v>0</v>
      </c>
      <c r="M34" s="25">
        <v>2</v>
      </c>
      <c r="N34" s="11">
        <v>1</v>
      </c>
      <c r="W34" s="25"/>
    </row>
    <row r="35" s="1" customFormat="1" spans="11:23">
      <c r="K35" s="14" t="s">
        <v>53</v>
      </c>
      <c r="L35" s="14">
        <f>COUNTIF(L2:L22,"&lt;1.023")-COUNTIF(L2:L22,"&lt;0.894")</f>
        <v>1</v>
      </c>
      <c r="M35" s="14">
        <v>3</v>
      </c>
      <c r="N35" s="14">
        <v>2</v>
      </c>
      <c r="O35" s="14">
        <v>1</v>
      </c>
      <c r="P35" s="14">
        <v>1</v>
      </c>
      <c r="Q35" s="14">
        <v>1</v>
      </c>
      <c r="W35" s="14"/>
    </row>
    <row r="36" s="1" customFormat="1" spans="11:23">
      <c r="K36" s="14" t="s">
        <v>54</v>
      </c>
      <c r="L36" s="14">
        <f>COUNTIF(L2:L22,"&lt;1.152")-COUNTIF(L2:L22,"&lt;1.023")</f>
        <v>3</v>
      </c>
      <c r="M36" s="14">
        <v>4</v>
      </c>
      <c r="N36" s="14">
        <v>3</v>
      </c>
      <c r="O36" s="14">
        <v>3</v>
      </c>
      <c r="P36" s="14">
        <v>3</v>
      </c>
      <c r="Q36" s="14">
        <v>3</v>
      </c>
      <c r="W36" s="14"/>
    </row>
    <row r="37" spans="11:23">
      <c r="K37" s="4" t="s">
        <v>55</v>
      </c>
      <c r="L37" s="4">
        <f>COUNTIF(L2:L22,"&lt;1.281")-COUNTIF(L2:L22,"&lt;1.152")</f>
        <v>4</v>
      </c>
      <c r="M37" s="4">
        <v>7</v>
      </c>
      <c r="N37" s="14">
        <v>6</v>
      </c>
      <c r="O37" s="14">
        <v>5</v>
      </c>
      <c r="P37" s="14">
        <v>4</v>
      </c>
      <c r="Q37" s="14">
        <v>4</v>
      </c>
      <c r="W37" s="11"/>
    </row>
    <row r="38" s="24" customFormat="1" spans="11:23">
      <c r="K38" s="26" t="s">
        <v>56</v>
      </c>
      <c r="L38" s="26">
        <f>COUNTIF(L2:L22,"&lt;1.41")-COUNTIF(L2:L22,"&lt;1.281")</f>
        <v>5</v>
      </c>
      <c r="M38" s="26">
        <v>8</v>
      </c>
      <c r="N38" s="27">
        <v>8</v>
      </c>
      <c r="O38" s="27">
        <v>6</v>
      </c>
      <c r="P38" s="27">
        <v>6</v>
      </c>
      <c r="Q38" s="27">
        <v>5</v>
      </c>
      <c r="W38" s="26"/>
    </row>
    <row r="39" s="1" customFormat="1" spans="11:23">
      <c r="K39" s="14" t="s">
        <v>57</v>
      </c>
      <c r="L39" s="14">
        <f>COUNTIF(L2:L22,"&lt;1.539")-COUNTIF(L2:L22,"&lt;1.41")</f>
        <v>4</v>
      </c>
      <c r="M39" s="14">
        <v>7</v>
      </c>
      <c r="N39" s="14">
        <v>6</v>
      </c>
      <c r="O39" s="14">
        <v>5</v>
      </c>
      <c r="P39" s="14">
        <v>4</v>
      </c>
      <c r="Q39" s="14">
        <v>4</v>
      </c>
      <c r="W39" s="14"/>
    </row>
    <row r="40" s="1" customFormat="1" spans="11:23">
      <c r="K40" s="14" t="s">
        <v>58</v>
      </c>
      <c r="L40" s="14">
        <f>COUNTIF(L2:L22,"&lt;1.668")-COUNTIF(L2:L22,"&lt;1.539")</f>
        <v>3</v>
      </c>
      <c r="M40" s="14">
        <v>4</v>
      </c>
      <c r="N40" s="14">
        <v>3</v>
      </c>
      <c r="O40" s="14">
        <v>3</v>
      </c>
      <c r="P40" s="14">
        <v>3</v>
      </c>
      <c r="Q40" s="14">
        <v>3</v>
      </c>
      <c r="W40" s="14"/>
    </row>
    <row r="41" s="1" customFormat="1" spans="11:23">
      <c r="K41" s="14" t="s">
        <v>59</v>
      </c>
      <c r="L41" s="14">
        <f>COUNTIF(L2:L22,"&lt;1.797")-COUNTIF(L2:L22,"&lt;1.668")</f>
        <v>1</v>
      </c>
      <c r="M41" s="14">
        <v>3</v>
      </c>
      <c r="N41" s="14">
        <v>2</v>
      </c>
      <c r="O41" s="14">
        <v>1</v>
      </c>
      <c r="P41" s="14">
        <v>1</v>
      </c>
      <c r="Q41" s="14">
        <v>1</v>
      </c>
      <c r="W41" s="14"/>
    </row>
    <row r="42" s="28" customFormat="1" spans="11:23">
      <c r="K42" s="25" t="s">
        <v>60</v>
      </c>
      <c r="L42" s="25">
        <f>COUNTIF(L2:L22,"&lt;1.926")-COUNTIF(L2:L22,"&lt;1.797")</f>
        <v>0</v>
      </c>
      <c r="M42" s="25">
        <v>2</v>
      </c>
      <c r="N42" s="11">
        <v>1</v>
      </c>
      <c r="W42" s="25"/>
    </row>
    <row r="43" s="1" customFormat="1" spans="11:23">
      <c r="K43" s="14" t="s">
        <v>61</v>
      </c>
      <c r="L43" s="14">
        <f>COUNTIF(L2:L22,"&lt;2.055")-COUNTIF(L2:L22,"&lt;1.926")</f>
        <v>0</v>
      </c>
      <c r="M43" s="14"/>
      <c r="W43" s="14"/>
    </row>
    <row r="44" s="1" customFormat="1" spans="11:23">
      <c r="K44" s="14" t="s">
        <v>62</v>
      </c>
      <c r="L44" s="14">
        <f>COUNTIF(L2:L22,"&lt;2.184")-COUNTIF(L2:L22,"&lt;2.055")</f>
        <v>0</v>
      </c>
      <c r="M44" s="14"/>
      <c r="W44" s="14"/>
    </row>
    <row r="45" s="1" customFormat="1" spans="11:23">
      <c r="K45" s="14" t="s">
        <v>63</v>
      </c>
      <c r="L45" s="14">
        <f>COUNTIF(L2:L22,"&lt;2.313")-COUNTIF(L2:L22,"&lt;2.184")</f>
        <v>0</v>
      </c>
      <c r="M45" s="14"/>
      <c r="W45" s="14"/>
    </row>
    <row r="46" s="1" customFormat="1" spans="11:23">
      <c r="K46" s="14" t="s">
        <v>64</v>
      </c>
      <c r="L46" s="14">
        <f>COUNTIF(L2:L22,"&lt;2.442")-COUNTIF(L2:L22,"&lt;2.313")</f>
        <v>0</v>
      </c>
      <c r="M46" s="14"/>
      <c r="W46" s="14"/>
    </row>
    <row r="47" s="1" customFormat="1" spans="11:13">
      <c r="K47" s="14" t="s">
        <v>65</v>
      </c>
      <c r="L47" s="14">
        <f>COUNTIF(L2:L22,"&lt;2.571")-COUNTIF(L2:L22,"&lt;2.442")</f>
        <v>0</v>
      </c>
      <c r="M47" s="14"/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customFormat="1" spans="11:15">
      <c r="K49" s="4" t="s">
        <v>67</v>
      </c>
      <c r="L49" s="9">
        <f>COUNTIF(L2:L22,"&lt;2.829")-COUNTIF(L2:L22,"&lt;2.7")</f>
        <v>0</v>
      </c>
      <c r="N49">
        <v>0.378</v>
      </c>
      <c r="O49">
        <v>3.094</v>
      </c>
    </row>
    <row r="50" customFormat="1" spans="11:15">
      <c r="K50" s="4" t="s">
        <v>68</v>
      </c>
      <c r="L50" s="9">
        <f>COUNTIF(L2:L22,"&lt;2.958")-COUNTIF(L2:L22,"&lt;2.829")</f>
        <v>0</v>
      </c>
      <c r="N50">
        <v>21</v>
      </c>
      <c r="O50">
        <v>0.129</v>
      </c>
    </row>
    <row r="51" customFormat="1" spans="11:12">
      <c r="K51" s="4" t="s">
        <v>69</v>
      </c>
      <c r="L51" s="9">
        <f>COUNTIF(L2:L22,"&lt;3.087")-COUNTIF(L2:L22,"&lt;2.958")</f>
        <v>0</v>
      </c>
    </row>
    <row r="52" spans="14:15">
      <c r="N52">
        <v>0.954</v>
      </c>
      <c r="O52">
        <v>0.133</v>
      </c>
    </row>
    <row r="53" spans="14:15">
      <c r="N53">
        <v>1.355</v>
      </c>
      <c r="O53">
        <v>0.108</v>
      </c>
    </row>
    <row r="54" spans="14:15">
      <c r="N54">
        <v>1.72</v>
      </c>
      <c r="O54">
        <v>0.083</v>
      </c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8"/>
  <sheetViews>
    <sheetView topLeftCell="I28" workbookViewId="0">
      <selection activeCell="N42" sqref="N42:N50"/>
    </sheetView>
  </sheetViews>
  <sheetFormatPr defaultColWidth="8.88888888888889" defaultRowHeight="14.4"/>
  <cols>
    <col min="11" max="12" width="19.4444444444444" customWidth="1"/>
    <col min="13" max="14" width="12.8888888888889"/>
    <col min="20" max="22" width="12.8888888888889"/>
    <col min="23" max="23" width="19.5555555555556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230</v>
      </c>
      <c r="B2" s="20">
        <v>19</v>
      </c>
      <c r="C2" s="20">
        <v>1</v>
      </c>
      <c r="D2" s="20">
        <v>10</v>
      </c>
      <c r="E2" s="20">
        <v>10</v>
      </c>
      <c r="F2" s="20">
        <v>10</v>
      </c>
      <c r="G2" s="20">
        <v>0</v>
      </c>
      <c r="H2" s="20">
        <v>9</v>
      </c>
      <c r="I2" s="20">
        <v>1</v>
      </c>
      <c r="J2" s="20">
        <v>0.95</v>
      </c>
      <c r="K2" s="22">
        <v>9.30318069458008</v>
      </c>
      <c r="L2" s="22">
        <v>0.476203918457031</v>
      </c>
      <c r="M2" s="20">
        <v>0.422689437866211</v>
      </c>
      <c r="N2" s="20">
        <v>9.27261924743652</v>
      </c>
      <c r="O2" s="20">
        <v>8</v>
      </c>
      <c r="P2" s="20">
        <v>8</v>
      </c>
      <c r="Q2" s="20">
        <v>17</v>
      </c>
      <c r="R2" s="23">
        <v>0.4706</v>
      </c>
      <c r="S2" s="23">
        <f t="shared" ref="S2:S10" si="0">O2/E2</f>
        <v>0.8</v>
      </c>
      <c r="T2" s="20">
        <v>3.91389274597168</v>
      </c>
      <c r="U2" s="20">
        <v>3.55402135848999</v>
      </c>
      <c r="V2" s="20">
        <v>3.55066561698914</v>
      </c>
      <c r="W2" s="22">
        <v>0.00335574150085449</v>
      </c>
      <c r="X2" s="20">
        <v>0.363227128982544</v>
      </c>
      <c r="Y2" s="20">
        <v>0.363227128982544</v>
      </c>
      <c r="Z2" s="20">
        <v>0.8</v>
      </c>
      <c r="AA2" s="20">
        <v>0.9</v>
      </c>
      <c r="AB2" s="20">
        <v>0.529411764705882</v>
      </c>
      <c r="AC2" s="20">
        <v>0.666666666666667</v>
      </c>
      <c r="AD2" s="20">
        <v>0.1</v>
      </c>
      <c r="AE2" s="20">
        <v>0.1</v>
      </c>
    </row>
    <row r="3" spans="1:31">
      <c r="A3" s="5">
        <v>229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9.84768295288086</v>
      </c>
      <c r="L3" s="9">
        <v>0.546676635742187</v>
      </c>
      <c r="M3">
        <v>0.46795654296875</v>
      </c>
      <c r="N3">
        <v>9.54726791381836</v>
      </c>
      <c r="O3">
        <v>8</v>
      </c>
      <c r="P3">
        <v>8</v>
      </c>
      <c r="Q3">
        <v>18</v>
      </c>
      <c r="R3" s="15">
        <v>0.4444</v>
      </c>
      <c r="S3" s="15">
        <f t="shared" si="0"/>
        <v>0.8</v>
      </c>
      <c r="T3">
        <v>4.21918487548828</v>
      </c>
      <c r="U3">
        <v>3.84386992454529</v>
      </c>
      <c r="V3">
        <v>3.82370638847351</v>
      </c>
      <c r="W3" s="11">
        <v>0.0201635360717773</v>
      </c>
      <c r="X3">
        <v>0.395478487014771</v>
      </c>
      <c r="Y3">
        <v>0.395478487014771</v>
      </c>
      <c r="Z3">
        <v>0.8</v>
      </c>
      <c r="AA3">
        <v>1</v>
      </c>
      <c r="AB3">
        <v>0.555555555555556</v>
      </c>
      <c r="AC3">
        <v>0.714285714285714</v>
      </c>
      <c r="AD3">
        <v>0</v>
      </c>
      <c r="AE3">
        <v>0.2</v>
      </c>
    </row>
    <row r="4" s="20" customFormat="1" spans="1:31">
      <c r="A4" s="21">
        <v>191</v>
      </c>
      <c r="B4" s="20">
        <v>20</v>
      </c>
      <c r="C4" s="20">
        <v>0</v>
      </c>
      <c r="D4" s="20">
        <v>10</v>
      </c>
      <c r="E4" s="20">
        <v>10</v>
      </c>
      <c r="F4" s="20">
        <v>10</v>
      </c>
      <c r="G4" s="20">
        <v>0</v>
      </c>
      <c r="H4" s="20">
        <v>10</v>
      </c>
      <c r="I4" s="20">
        <v>0</v>
      </c>
      <c r="J4" s="20">
        <v>1</v>
      </c>
      <c r="K4" s="22">
        <v>9999</v>
      </c>
      <c r="L4" s="22">
        <v>0.610622406005859</v>
      </c>
      <c r="M4" s="20">
        <v>9999</v>
      </c>
      <c r="N4" s="20">
        <v>9999</v>
      </c>
      <c r="O4" s="20">
        <v>7</v>
      </c>
      <c r="P4" s="20">
        <v>7</v>
      </c>
      <c r="Q4" s="20">
        <v>14</v>
      </c>
      <c r="R4" s="23">
        <v>0.5</v>
      </c>
      <c r="S4" s="23">
        <f t="shared" si="0"/>
        <v>0.7</v>
      </c>
      <c r="T4" s="20">
        <v>4.3649845123291</v>
      </c>
      <c r="U4" s="20">
        <v>3.99369430541992</v>
      </c>
      <c r="V4" s="20">
        <v>3.99735951423645</v>
      </c>
      <c r="W4" s="22">
        <v>0.00366520881652832</v>
      </c>
      <c r="X4" s="20">
        <v>0.367624998092651</v>
      </c>
      <c r="Y4" s="20">
        <v>0.367624998092651</v>
      </c>
      <c r="Z4" s="20">
        <v>0.7</v>
      </c>
      <c r="AA4" s="20">
        <v>0.7</v>
      </c>
      <c r="AB4" s="20">
        <v>0.5</v>
      </c>
      <c r="AC4" s="20">
        <v>0.583333333333333</v>
      </c>
      <c r="AD4" s="20">
        <v>0.3</v>
      </c>
      <c r="AE4" s="20">
        <v>0</v>
      </c>
    </row>
    <row r="5" spans="1:31">
      <c r="A5" s="5">
        <v>12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10.6145267486572</v>
      </c>
      <c r="L5" s="9">
        <v>0.670864105224609</v>
      </c>
      <c r="M5">
        <v>0.574762344360352</v>
      </c>
      <c r="N5">
        <v>10.087516784668</v>
      </c>
      <c r="O5">
        <v>9</v>
      </c>
      <c r="P5">
        <v>9</v>
      </c>
      <c r="Q5">
        <v>19</v>
      </c>
      <c r="R5" s="15">
        <v>0.4737</v>
      </c>
      <c r="S5" s="15">
        <f t="shared" si="0"/>
        <v>0.9</v>
      </c>
      <c r="T5">
        <v>4.63347625732422</v>
      </c>
      <c r="U5">
        <v>4.21989345550537</v>
      </c>
      <c r="V5">
        <v>4.17025804519653</v>
      </c>
      <c r="W5" s="11">
        <v>0.0496354103088379</v>
      </c>
      <c r="X5">
        <v>0.463218212127685</v>
      </c>
      <c r="Y5">
        <v>0.463218212127685</v>
      </c>
      <c r="Z5">
        <v>0.9</v>
      </c>
      <c r="AA5">
        <v>1</v>
      </c>
      <c r="AB5">
        <v>0.526315789473684</v>
      </c>
      <c r="AC5">
        <v>0.689655172413793</v>
      </c>
      <c r="AD5">
        <v>0</v>
      </c>
      <c r="AE5">
        <v>0.1</v>
      </c>
    </row>
    <row r="6" spans="1:31">
      <c r="A6" s="5">
        <v>104</v>
      </c>
      <c r="B6">
        <v>18</v>
      </c>
      <c r="C6">
        <v>2</v>
      </c>
      <c r="D6">
        <v>10</v>
      </c>
      <c r="E6">
        <v>10</v>
      </c>
      <c r="F6">
        <v>10</v>
      </c>
      <c r="G6">
        <v>0</v>
      </c>
      <c r="H6">
        <v>8</v>
      </c>
      <c r="I6">
        <v>2</v>
      </c>
      <c r="J6">
        <v>0.9</v>
      </c>
      <c r="K6" s="4">
        <v>6.71245765686035</v>
      </c>
      <c r="L6" s="9">
        <v>0.742002487182617</v>
      </c>
      <c r="M6">
        <v>0.60429573059082</v>
      </c>
      <c r="N6">
        <v>6.77452278137207</v>
      </c>
      <c r="O6">
        <v>8</v>
      </c>
      <c r="P6">
        <v>8</v>
      </c>
      <c r="Q6">
        <v>18</v>
      </c>
      <c r="R6" s="15">
        <v>0.4444</v>
      </c>
      <c r="S6" s="15">
        <f t="shared" si="0"/>
        <v>0.8</v>
      </c>
      <c r="T6">
        <v>4.0041675567627</v>
      </c>
      <c r="U6">
        <v>3.6131637096405</v>
      </c>
      <c r="V6">
        <v>3.61483526229858</v>
      </c>
      <c r="W6" s="11">
        <v>0.00167155265808105</v>
      </c>
      <c r="X6">
        <v>0.389332294464111</v>
      </c>
      <c r="Y6">
        <v>0.389332294464111</v>
      </c>
      <c r="Z6">
        <v>0.8</v>
      </c>
      <c r="AA6">
        <v>1</v>
      </c>
      <c r="AB6">
        <v>0.555555555555556</v>
      </c>
      <c r="AC6">
        <v>0.714285714285714</v>
      </c>
      <c r="AD6">
        <v>0</v>
      </c>
      <c r="AE6">
        <v>0.2</v>
      </c>
    </row>
    <row r="7" s="20" customFormat="1" spans="1:31">
      <c r="A7" s="21">
        <v>16</v>
      </c>
      <c r="B7" s="20">
        <v>19</v>
      </c>
      <c r="C7" s="20">
        <v>1</v>
      </c>
      <c r="D7" s="20">
        <v>10</v>
      </c>
      <c r="E7" s="20">
        <v>10</v>
      </c>
      <c r="F7" s="20">
        <v>10</v>
      </c>
      <c r="G7" s="20">
        <v>0</v>
      </c>
      <c r="H7" s="20">
        <v>9</v>
      </c>
      <c r="I7" s="20">
        <v>1</v>
      </c>
      <c r="J7" s="20">
        <v>0.95</v>
      </c>
      <c r="K7" s="22">
        <v>10.8333683013916</v>
      </c>
      <c r="L7" s="22">
        <v>0.657564163208008</v>
      </c>
      <c r="M7" s="20">
        <v>0.505702972412109</v>
      </c>
      <c r="N7" s="20">
        <v>9.78784370422363</v>
      </c>
      <c r="O7" s="20">
        <v>7</v>
      </c>
      <c r="P7" s="20">
        <v>7</v>
      </c>
      <c r="Q7" s="20">
        <v>17</v>
      </c>
      <c r="R7" s="23">
        <v>0.4118</v>
      </c>
      <c r="S7" s="23">
        <f t="shared" si="0"/>
        <v>0.7</v>
      </c>
      <c r="T7" s="20">
        <v>4.57226943969727</v>
      </c>
      <c r="U7" s="20">
        <v>4.18453979492187</v>
      </c>
      <c r="V7" s="20">
        <v>4.08214998245239</v>
      </c>
      <c r="W7" s="22">
        <v>0.102389812469482</v>
      </c>
      <c r="X7" s="20">
        <v>0.490119457244873</v>
      </c>
      <c r="Y7" s="20">
        <v>0.490119457244873</v>
      </c>
      <c r="Z7" s="20">
        <v>0.7</v>
      </c>
      <c r="AA7" s="20">
        <v>1</v>
      </c>
      <c r="AB7" s="20">
        <v>0.588235294117647</v>
      </c>
      <c r="AC7" s="20">
        <v>0.740740740740741</v>
      </c>
      <c r="AD7" s="20">
        <v>0</v>
      </c>
      <c r="AE7" s="20">
        <v>0.3</v>
      </c>
    </row>
    <row r="8" spans="1:31">
      <c r="A8" s="5">
        <v>53</v>
      </c>
      <c r="B8">
        <v>20</v>
      </c>
      <c r="C8">
        <v>0</v>
      </c>
      <c r="D8">
        <v>10</v>
      </c>
      <c r="E8">
        <v>10</v>
      </c>
      <c r="F8">
        <v>10</v>
      </c>
      <c r="G8">
        <v>0</v>
      </c>
      <c r="H8">
        <v>10</v>
      </c>
      <c r="I8">
        <v>0</v>
      </c>
      <c r="J8">
        <v>1</v>
      </c>
      <c r="K8" s="4">
        <v>9999</v>
      </c>
      <c r="L8" s="9">
        <v>0.862852096557617</v>
      </c>
      <c r="M8">
        <v>9999</v>
      </c>
      <c r="N8">
        <v>9999</v>
      </c>
      <c r="O8">
        <v>6</v>
      </c>
      <c r="P8">
        <v>6</v>
      </c>
      <c r="Q8">
        <v>15</v>
      </c>
      <c r="R8" s="15">
        <v>0.4</v>
      </c>
      <c r="S8" s="15">
        <f t="shared" si="0"/>
        <v>0.6</v>
      </c>
      <c r="T8">
        <v>4.4928092956543</v>
      </c>
      <c r="U8">
        <v>4.20266008377075</v>
      </c>
      <c r="V8">
        <v>4.01789474487305</v>
      </c>
      <c r="W8" s="11">
        <v>0.184765338897705</v>
      </c>
      <c r="X8">
        <v>0.47491455078125</v>
      </c>
      <c r="Y8">
        <v>0.47491455078125</v>
      </c>
      <c r="Z8">
        <v>0.6</v>
      </c>
      <c r="AA8">
        <v>0.9</v>
      </c>
      <c r="AB8">
        <v>0.6</v>
      </c>
      <c r="AC8">
        <v>0.72</v>
      </c>
      <c r="AD8">
        <v>0.1</v>
      </c>
      <c r="AE8">
        <v>0.3</v>
      </c>
    </row>
    <row r="9" spans="1:31">
      <c r="A9" s="5">
        <v>41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11.0247116088867</v>
      </c>
      <c r="L9" s="9">
        <v>0.829212188720703</v>
      </c>
      <c r="M9">
        <v>0.615507125854492</v>
      </c>
      <c r="N9">
        <v>9.19135475158691</v>
      </c>
      <c r="O9">
        <v>7</v>
      </c>
      <c r="P9">
        <v>7</v>
      </c>
      <c r="Q9">
        <v>17</v>
      </c>
      <c r="R9" s="15">
        <v>0.4118</v>
      </c>
      <c r="S9" s="15">
        <f t="shared" si="0"/>
        <v>0.7</v>
      </c>
      <c r="T9">
        <v>4.78162574768066</v>
      </c>
      <c r="U9">
        <v>4.41128349304199</v>
      </c>
      <c r="V9">
        <v>4.25963163375854</v>
      </c>
      <c r="W9" s="11">
        <v>0.151651859283447</v>
      </c>
      <c r="X9">
        <v>0.521994113922119</v>
      </c>
      <c r="Y9">
        <v>0.521994113922119</v>
      </c>
      <c r="Z9">
        <v>0.7</v>
      </c>
      <c r="AA9">
        <v>1</v>
      </c>
      <c r="AB9">
        <v>0.588235294117647</v>
      </c>
      <c r="AC9">
        <v>0.740740740740741</v>
      </c>
      <c r="AD9">
        <v>0</v>
      </c>
      <c r="AE9">
        <v>0.3</v>
      </c>
    </row>
    <row r="10" s="1" customFormat="1" spans="1:31">
      <c r="A10" s="18">
        <v>58</v>
      </c>
      <c r="B10" s="1">
        <v>20</v>
      </c>
      <c r="C10" s="1">
        <v>0</v>
      </c>
      <c r="D10" s="1">
        <v>10</v>
      </c>
      <c r="E10" s="1">
        <v>10</v>
      </c>
      <c r="F10" s="1">
        <v>10</v>
      </c>
      <c r="G10" s="1">
        <v>0</v>
      </c>
      <c r="H10" s="1">
        <v>10</v>
      </c>
      <c r="I10" s="1">
        <v>0</v>
      </c>
      <c r="J10" s="1">
        <v>1</v>
      </c>
      <c r="K10" s="14">
        <v>9999</v>
      </c>
      <c r="L10" s="14">
        <v>0.892644882202148</v>
      </c>
      <c r="M10" s="1">
        <v>9999</v>
      </c>
      <c r="N10" s="1">
        <v>9999</v>
      </c>
      <c r="O10" s="1">
        <v>7</v>
      </c>
      <c r="P10" s="1">
        <v>7</v>
      </c>
      <c r="Q10" s="1">
        <v>17</v>
      </c>
      <c r="R10" s="19">
        <v>0.4118</v>
      </c>
      <c r="S10" s="19">
        <f t="shared" si="0"/>
        <v>0.7</v>
      </c>
      <c r="T10" s="1">
        <v>4.25502014160156</v>
      </c>
      <c r="U10" s="1">
        <v>3.97127270698547</v>
      </c>
      <c r="V10" s="1">
        <v>3.8246111869812</v>
      </c>
      <c r="W10" s="14">
        <v>0.146661520004272</v>
      </c>
      <c r="X10" s="1">
        <v>0.430408954620361</v>
      </c>
      <c r="Y10" s="1">
        <v>0.430408954620361</v>
      </c>
      <c r="Z10" s="1">
        <v>0.7</v>
      </c>
      <c r="AA10" s="1">
        <v>1</v>
      </c>
      <c r="AB10" s="1">
        <v>0.588235294117647</v>
      </c>
      <c r="AC10" s="1">
        <v>0.740740740740741</v>
      </c>
      <c r="AD10" s="1">
        <v>0</v>
      </c>
      <c r="AE10" s="1">
        <v>0.3</v>
      </c>
    </row>
    <row r="11" spans="1:31">
      <c r="A11" s="5">
        <v>217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10.0920867919922</v>
      </c>
      <c r="L11" s="9">
        <v>0.861143112182617</v>
      </c>
      <c r="M11">
        <v>0.723855972290039</v>
      </c>
      <c r="N11">
        <v>8.88371086120605</v>
      </c>
      <c r="O11">
        <v>6</v>
      </c>
      <c r="P11">
        <v>6</v>
      </c>
      <c r="Q11">
        <v>15</v>
      </c>
      <c r="R11" s="15">
        <v>0.4</v>
      </c>
      <c r="S11" s="15">
        <f t="shared" ref="S11:S37" si="1">O11/E11</f>
        <v>0.6</v>
      </c>
      <c r="T11">
        <v>4.04324340820312</v>
      </c>
      <c r="U11">
        <v>3.72802567481995</v>
      </c>
      <c r="V11">
        <v>3.61562538146973</v>
      </c>
      <c r="W11" s="11">
        <v>0.11240029335022</v>
      </c>
      <c r="X11">
        <v>0.427618026733398</v>
      </c>
      <c r="Y11">
        <v>0.427618026733398</v>
      </c>
      <c r="Z11">
        <v>0.6</v>
      </c>
      <c r="AA11">
        <v>0.9</v>
      </c>
      <c r="AB11">
        <v>0.6</v>
      </c>
      <c r="AC11">
        <v>0.72</v>
      </c>
      <c r="AD11">
        <v>0.1</v>
      </c>
      <c r="AE11">
        <v>0.3</v>
      </c>
    </row>
    <row r="12" spans="1:31">
      <c r="A12" s="5">
        <v>203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10.604118347168</v>
      </c>
      <c r="L12" s="9">
        <v>0.825384140014648</v>
      </c>
      <c r="M12">
        <v>0.658525466918945</v>
      </c>
      <c r="N12">
        <v>9.19667816162109</v>
      </c>
      <c r="O12">
        <v>7</v>
      </c>
      <c r="P12">
        <v>7</v>
      </c>
      <c r="Q12">
        <v>17</v>
      </c>
      <c r="R12" s="15">
        <v>0.4118</v>
      </c>
      <c r="S12" s="15">
        <f t="shared" si="1"/>
        <v>0.7</v>
      </c>
      <c r="T12">
        <v>4.44564056396484</v>
      </c>
      <c r="U12">
        <v>4.09128665924072</v>
      </c>
      <c r="V12">
        <v>3.97912359237671</v>
      </c>
      <c r="W12" s="11">
        <v>0.112163066864014</v>
      </c>
      <c r="X12">
        <v>0.466516971588135</v>
      </c>
      <c r="Y12">
        <v>0.466516971588135</v>
      </c>
      <c r="Z12">
        <v>0.7</v>
      </c>
      <c r="AA12">
        <v>1</v>
      </c>
      <c r="AB12">
        <v>0.588235294117647</v>
      </c>
      <c r="AC12">
        <v>0.740740740740741</v>
      </c>
      <c r="AD12">
        <v>0</v>
      </c>
      <c r="AE12">
        <v>0.3</v>
      </c>
    </row>
    <row r="13" s="20" customFormat="1" spans="1:31">
      <c r="A13" s="21">
        <v>59</v>
      </c>
      <c r="B13" s="20">
        <v>20</v>
      </c>
      <c r="C13" s="20">
        <v>0</v>
      </c>
      <c r="D13" s="20">
        <v>10</v>
      </c>
      <c r="E13" s="20">
        <v>10</v>
      </c>
      <c r="F13" s="20">
        <v>10</v>
      </c>
      <c r="G13" s="20">
        <v>0</v>
      </c>
      <c r="H13" s="20">
        <v>10</v>
      </c>
      <c r="I13" s="20">
        <v>0</v>
      </c>
      <c r="J13" s="20">
        <v>1</v>
      </c>
      <c r="K13" s="22">
        <v>9999</v>
      </c>
      <c r="L13" s="22">
        <v>0.781351089477539</v>
      </c>
      <c r="M13" s="20">
        <v>9999</v>
      </c>
      <c r="N13" s="20">
        <v>9999</v>
      </c>
      <c r="O13" s="20">
        <v>7</v>
      </c>
      <c r="P13" s="20">
        <v>7</v>
      </c>
      <c r="Q13" s="20">
        <v>17</v>
      </c>
      <c r="R13" s="23">
        <v>0.4118</v>
      </c>
      <c r="S13" s="23">
        <f t="shared" si="1"/>
        <v>0.7</v>
      </c>
      <c r="T13" s="20">
        <v>4.3027515411377</v>
      </c>
      <c r="U13" s="20">
        <v>3.993891954422</v>
      </c>
      <c r="V13" s="20">
        <v>3.88676333427429</v>
      </c>
      <c r="W13" s="22">
        <v>0.107128620147705</v>
      </c>
      <c r="X13" s="20">
        <v>0.415988206863403</v>
      </c>
      <c r="Y13" s="20">
        <v>0.415988206863403</v>
      </c>
      <c r="Z13" s="20">
        <v>0.7</v>
      </c>
      <c r="AA13" s="20">
        <v>1</v>
      </c>
      <c r="AB13" s="20">
        <v>0.588235294117647</v>
      </c>
      <c r="AC13" s="20">
        <v>0.740740740740741</v>
      </c>
      <c r="AD13" s="20">
        <v>0</v>
      </c>
      <c r="AE13" s="20">
        <v>0.3</v>
      </c>
    </row>
    <row r="14" spans="1:31">
      <c r="A14" s="5">
        <v>204</v>
      </c>
      <c r="B14">
        <v>20</v>
      </c>
      <c r="C14">
        <v>0</v>
      </c>
      <c r="D14">
        <v>10</v>
      </c>
      <c r="E14">
        <v>10</v>
      </c>
      <c r="F14">
        <v>10</v>
      </c>
      <c r="G14">
        <v>0</v>
      </c>
      <c r="H14">
        <v>10</v>
      </c>
      <c r="I14">
        <v>0</v>
      </c>
      <c r="J14">
        <v>1</v>
      </c>
      <c r="K14" s="4">
        <v>9999</v>
      </c>
      <c r="L14" s="9">
        <v>0.93437385559082</v>
      </c>
      <c r="M14">
        <v>9999</v>
      </c>
      <c r="N14">
        <v>9999</v>
      </c>
      <c r="O14">
        <v>7</v>
      </c>
      <c r="P14">
        <v>7</v>
      </c>
      <c r="Q14">
        <v>17</v>
      </c>
      <c r="R14" s="15">
        <v>0.4118</v>
      </c>
      <c r="S14" s="15">
        <f t="shared" si="1"/>
        <v>0.7</v>
      </c>
      <c r="T14">
        <v>4.56262969970703</v>
      </c>
      <c r="U14">
        <v>4.25880813598633</v>
      </c>
      <c r="V14">
        <v>4.08786678314209</v>
      </c>
      <c r="W14" s="11">
        <v>0.170941352844238</v>
      </c>
      <c r="X14">
        <v>0.474762916564941</v>
      </c>
      <c r="Y14">
        <v>0.474762916564941</v>
      </c>
      <c r="Z14">
        <v>0.7</v>
      </c>
      <c r="AA14">
        <v>1</v>
      </c>
      <c r="AB14">
        <v>0.588235294117647</v>
      </c>
      <c r="AC14">
        <v>0.740740740740741</v>
      </c>
      <c r="AD14">
        <v>0</v>
      </c>
      <c r="AE14">
        <v>0.3</v>
      </c>
    </row>
    <row r="15" spans="1:31">
      <c r="A15" s="5">
        <v>74</v>
      </c>
      <c r="B15">
        <v>19</v>
      </c>
      <c r="C15">
        <v>1</v>
      </c>
      <c r="D15">
        <v>10</v>
      </c>
      <c r="E15">
        <v>10</v>
      </c>
      <c r="F15">
        <v>9</v>
      </c>
      <c r="G15">
        <v>1</v>
      </c>
      <c r="H15">
        <v>10</v>
      </c>
      <c r="I15">
        <v>0</v>
      </c>
      <c r="J15">
        <v>0.95</v>
      </c>
      <c r="K15" s="4">
        <v>9999</v>
      </c>
      <c r="L15" s="9">
        <v>0.927766799926758</v>
      </c>
      <c r="M15">
        <v>9999</v>
      </c>
      <c r="N15">
        <v>9999</v>
      </c>
      <c r="O15">
        <v>10</v>
      </c>
      <c r="P15">
        <v>10</v>
      </c>
      <c r="Q15">
        <v>18</v>
      </c>
      <c r="R15" s="15">
        <v>0.5556</v>
      </c>
      <c r="S15" s="15">
        <f t="shared" si="1"/>
        <v>1</v>
      </c>
      <c r="T15">
        <v>4.40181159973145</v>
      </c>
      <c r="U15">
        <v>3.95356178283691</v>
      </c>
      <c r="V15">
        <v>4.1050820350647</v>
      </c>
      <c r="W15" s="11">
        <v>0.151520252227783</v>
      </c>
      <c r="X15">
        <v>0.296729564666748</v>
      </c>
      <c r="Y15">
        <v>0.296729564666748</v>
      </c>
      <c r="Z15">
        <v>1</v>
      </c>
      <c r="AA15">
        <v>0.8</v>
      </c>
      <c r="AB15">
        <v>0.444444444444444</v>
      </c>
      <c r="AC15">
        <v>0.571428571428571</v>
      </c>
      <c r="AD15">
        <v>0.2</v>
      </c>
      <c r="AE15">
        <v>-0.2</v>
      </c>
    </row>
    <row r="16" spans="1:31">
      <c r="A16" s="5">
        <v>79</v>
      </c>
      <c r="B16">
        <v>20</v>
      </c>
      <c r="C16">
        <v>0</v>
      </c>
      <c r="D16">
        <v>10</v>
      </c>
      <c r="E16">
        <v>10</v>
      </c>
      <c r="F16">
        <v>10</v>
      </c>
      <c r="G16">
        <v>0</v>
      </c>
      <c r="H16">
        <v>10</v>
      </c>
      <c r="I16">
        <v>0</v>
      </c>
      <c r="J16">
        <v>1</v>
      </c>
      <c r="K16" s="4">
        <v>9999</v>
      </c>
      <c r="L16" s="9">
        <v>0.904653549194336</v>
      </c>
      <c r="M16">
        <v>9999</v>
      </c>
      <c r="N16">
        <v>9999</v>
      </c>
      <c r="O16">
        <v>7</v>
      </c>
      <c r="P16">
        <v>7</v>
      </c>
      <c r="Q16">
        <v>16</v>
      </c>
      <c r="R16" s="15">
        <v>0.4375</v>
      </c>
      <c r="S16" s="15">
        <f t="shared" si="1"/>
        <v>0.7</v>
      </c>
      <c r="T16">
        <v>4.4958438873291</v>
      </c>
      <c r="U16">
        <v>4.18574857711792</v>
      </c>
      <c r="V16">
        <v>4.04067134857178</v>
      </c>
      <c r="W16" s="11">
        <v>0.145077228546143</v>
      </c>
      <c r="X16">
        <v>0.455172538757324</v>
      </c>
      <c r="Y16">
        <v>0.455172538757324</v>
      </c>
      <c r="Z16">
        <v>0.7</v>
      </c>
      <c r="AA16">
        <v>0.9</v>
      </c>
      <c r="AB16">
        <v>0.5625</v>
      </c>
      <c r="AC16">
        <v>0.692307692307692</v>
      </c>
      <c r="AD16">
        <v>0.1</v>
      </c>
      <c r="AE16">
        <v>0.2</v>
      </c>
    </row>
    <row r="17" spans="1:31">
      <c r="A17" s="5">
        <v>78</v>
      </c>
      <c r="B17">
        <v>19</v>
      </c>
      <c r="C17">
        <v>1</v>
      </c>
      <c r="D17">
        <v>10</v>
      </c>
      <c r="E17">
        <v>10</v>
      </c>
      <c r="F17">
        <v>10</v>
      </c>
      <c r="G17">
        <v>0</v>
      </c>
      <c r="H17">
        <v>9</v>
      </c>
      <c r="I17">
        <v>1</v>
      </c>
      <c r="J17">
        <v>0.95</v>
      </c>
      <c r="K17" s="4">
        <v>11.2678680419922</v>
      </c>
      <c r="L17" s="9">
        <v>0.992507934570312</v>
      </c>
      <c r="M17">
        <v>0.871532440185547</v>
      </c>
      <c r="N17">
        <v>10.2073211669922</v>
      </c>
      <c r="O17">
        <v>9</v>
      </c>
      <c r="P17">
        <v>9</v>
      </c>
      <c r="Q17">
        <v>18</v>
      </c>
      <c r="R17" s="15">
        <v>0.5</v>
      </c>
      <c r="S17" s="15">
        <f t="shared" si="1"/>
        <v>0.9</v>
      </c>
      <c r="T17">
        <v>4.75438117980957</v>
      </c>
      <c r="U17">
        <v>4.35092735290527</v>
      </c>
      <c r="V17">
        <v>4.25128555297852</v>
      </c>
      <c r="W17" s="11">
        <v>0.0996417999267578</v>
      </c>
      <c r="X17">
        <v>0.503095626831055</v>
      </c>
      <c r="Y17">
        <v>0.503095626831055</v>
      </c>
      <c r="Z17">
        <v>0.9</v>
      </c>
      <c r="AA17">
        <v>0.9</v>
      </c>
      <c r="AB17">
        <v>0.5</v>
      </c>
      <c r="AC17">
        <v>0.642857142857143</v>
      </c>
      <c r="AD17">
        <v>0.1</v>
      </c>
      <c r="AE17">
        <v>0</v>
      </c>
    </row>
    <row r="18" spans="1:31">
      <c r="A18" s="5">
        <v>38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10.2333297729492</v>
      </c>
      <c r="L18" s="9">
        <v>0.920808792114258</v>
      </c>
      <c r="M18">
        <v>0.819250106811523</v>
      </c>
      <c r="N18">
        <v>9.33165168762207</v>
      </c>
      <c r="O18">
        <v>8</v>
      </c>
      <c r="P18">
        <v>8</v>
      </c>
      <c r="Q18">
        <v>18</v>
      </c>
      <c r="R18" s="15">
        <v>0.4444</v>
      </c>
      <c r="S18" s="15">
        <f t="shared" si="1"/>
        <v>0.8</v>
      </c>
      <c r="T18">
        <v>4.01142311096191</v>
      </c>
      <c r="U18">
        <v>3.67767286300659</v>
      </c>
      <c r="V18">
        <v>3.58986783027649</v>
      </c>
      <c r="W18" s="11">
        <v>0.0878050327301025</v>
      </c>
      <c r="X18">
        <v>0.421555280685425</v>
      </c>
      <c r="Y18">
        <v>0.421555280685425</v>
      </c>
      <c r="Z18">
        <v>0.8</v>
      </c>
      <c r="AA18">
        <v>1</v>
      </c>
      <c r="AB18">
        <v>0.555555555555556</v>
      </c>
      <c r="AC18">
        <v>0.714285714285714</v>
      </c>
      <c r="AD18">
        <v>0</v>
      </c>
      <c r="AE18">
        <v>0.2</v>
      </c>
    </row>
    <row r="19" spans="1:31">
      <c r="A19" s="5">
        <v>23</v>
      </c>
      <c r="B19">
        <v>18</v>
      </c>
      <c r="C19">
        <v>2</v>
      </c>
      <c r="D19">
        <v>10</v>
      </c>
      <c r="E19">
        <v>10</v>
      </c>
      <c r="F19">
        <v>10</v>
      </c>
      <c r="G19">
        <v>0</v>
      </c>
      <c r="H19">
        <v>8</v>
      </c>
      <c r="I19">
        <v>2</v>
      </c>
      <c r="J19">
        <v>0.9</v>
      </c>
      <c r="K19" s="4">
        <v>7.68394088745117</v>
      </c>
      <c r="L19" s="9">
        <v>0.951251983642578</v>
      </c>
      <c r="M19">
        <v>0.62324333190918</v>
      </c>
      <c r="N19">
        <v>6.77580070495605</v>
      </c>
      <c r="O19">
        <v>7</v>
      </c>
      <c r="P19">
        <v>7</v>
      </c>
      <c r="Q19">
        <v>17</v>
      </c>
      <c r="R19" s="15">
        <v>0.4118</v>
      </c>
      <c r="S19" s="15">
        <f t="shared" si="1"/>
        <v>0.7</v>
      </c>
      <c r="T19">
        <v>3.90939521789551</v>
      </c>
      <c r="U19">
        <v>3.55533051490784</v>
      </c>
      <c r="V19">
        <v>3.47073864936829</v>
      </c>
      <c r="W19" s="11">
        <v>0.0845918655395508</v>
      </c>
      <c r="X19">
        <v>0.438656568527222</v>
      </c>
      <c r="Y19">
        <v>0.438656568527222</v>
      </c>
      <c r="Z19">
        <v>0.7</v>
      </c>
      <c r="AA19">
        <v>1</v>
      </c>
      <c r="AB19">
        <v>0.588235294117647</v>
      </c>
      <c r="AC19">
        <v>0.740740740740741</v>
      </c>
      <c r="AD19">
        <v>0</v>
      </c>
      <c r="AE19">
        <v>0.3</v>
      </c>
    </row>
    <row r="20" spans="1:31">
      <c r="A20" s="5">
        <v>187</v>
      </c>
      <c r="B20">
        <v>18</v>
      </c>
      <c r="C20">
        <v>2</v>
      </c>
      <c r="D20">
        <v>10</v>
      </c>
      <c r="E20">
        <v>10</v>
      </c>
      <c r="F20">
        <v>10</v>
      </c>
      <c r="G20">
        <v>0</v>
      </c>
      <c r="H20">
        <v>8</v>
      </c>
      <c r="I20">
        <v>2</v>
      </c>
      <c r="J20">
        <v>0.9</v>
      </c>
      <c r="K20" s="4">
        <v>7.71948623657227</v>
      </c>
      <c r="L20" s="9">
        <v>0.999673843383789</v>
      </c>
      <c r="M20">
        <v>0.699689865112305</v>
      </c>
      <c r="N20">
        <v>6.89983558654785</v>
      </c>
      <c r="O20">
        <v>7</v>
      </c>
      <c r="P20">
        <v>7</v>
      </c>
      <c r="Q20">
        <v>17</v>
      </c>
      <c r="R20" s="15">
        <v>0.4118</v>
      </c>
      <c r="S20" s="15">
        <f t="shared" si="1"/>
        <v>0.7</v>
      </c>
      <c r="T20">
        <v>3.41684341430664</v>
      </c>
      <c r="U20">
        <v>3.10786461830139</v>
      </c>
      <c r="V20">
        <v>3.02955842018127</v>
      </c>
      <c r="W20" s="11">
        <v>0.0783061981201172</v>
      </c>
      <c r="X20">
        <v>0.387284994125366</v>
      </c>
      <c r="Y20">
        <v>0.387284994125366</v>
      </c>
      <c r="Z20">
        <v>0.7</v>
      </c>
      <c r="AA20">
        <v>1</v>
      </c>
      <c r="AB20">
        <v>0.588235294117647</v>
      </c>
      <c r="AC20">
        <v>0.740740740740741</v>
      </c>
      <c r="AD20">
        <v>0</v>
      </c>
      <c r="AE20">
        <v>0.3</v>
      </c>
    </row>
    <row r="21" s="20" customFormat="1" spans="1:31">
      <c r="A21" s="21">
        <v>26</v>
      </c>
      <c r="B21" s="20">
        <v>18</v>
      </c>
      <c r="C21" s="20">
        <v>2</v>
      </c>
      <c r="D21" s="20">
        <v>10</v>
      </c>
      <c r="E21" s="20">
        <v>10</v>
      </c>
      <c r="F21" s="20">
        <v>10</v>
      </c>
      <c r="G21" s="20">
        <v>0</v>
      </c>
      <c r="H21" s="20">
        <v>8</v>
      </c>
      <c r="I21" s="20">
        <v>2</v>
      </c>
      <c r="J21" s="20">
        <v>0.9</v>
      </c>
      <c r="K21" s="22">
        <v>7.20049858093262</v>
      </c>
      <c r="L21" s="22">
        <v>0.931381225585937</v>
      </c>
      <c r="M21" s="20">
        <v>0.624353408813477</v>
      </c>
      <c r="N21" s="20">
        <v>6.30125427246094</v>
      </c>
      <c r="O21" s="20">
        <v>6</v>
      </c>
      <c r="P21" s="20">
        <v>6</v>
      </c>
      <c r="Q21" s="20">
        <v>15</v>
      </c>
      <c r="R21" s="23">
        <v>0.4</v>
      </c>
      <c r="S21" s="23">
        <f t="shared" si="1"/>
        <v>0.6</v>
      </c>
      <c r="T21" s="20">
        <v>3.92199516296387</v>
      </c>
      <c r="U21" s="20">
        <v>3.57343816757202</v>
      </c>
      <c r="V21" s="20">
        <v>3.50098347663879</v>
      </c>
      <c r="W21" s="22">
        <v>0.0724546909332275</v>
      </c>
      <c r="X21" s="20">
        <v>0.421011686325073</v>
      </c>
      <c r="Y21" s="20">
        <v>0.421011686325073</v>
      </c>
      <c r="Z21" s="20">
        <v>0.6</v>
      </c>
      <c r="AA21" s="20">
        <v>0.9</v>
      </c>
      <c r="AB21" s="20">
        <v>0.6</v>
      </c>
      <c r="AC21" s="20">
        <v>0.72</v>
      </c>
      <c r="AD21" s="20">
        <v>0.1</v>
      </c>
      <c r="AE21" s="20">
        <v>0.3</v>
      </c>
    </row>
    <row r="22" spans="1:31">
      <c r="A22" s="5">
        <v>61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10.6257991790772</v>
      </c>
      <c r="L22" s="9">
        <v>1.14323806762695</v>
      </c>
      <c r="M22">
        <v>0.99237060546875</v>
      </c>
      <c r="N22">
        <v>9.02749633789062</v>
      </c>
      <c r="O22">
        <v>5</v>
      </c>
      <c r="P22">
        <v>5</v>
      </c>
      <c r="Q22">
        <v>14</v>
      </c>
      <c r="R22" s="15">
        <v>0.3571</v>
      </c>
      <c r="S22" s="15">
        <f t="shared" si="1"/>
        <v>0.5</v>
      </c>
      <c r="T22">
        <v>3.97028923034668</v>
      </c>
      <c r="U22">
        <v>3.67376279830933</v>
      </c>
      <c r="V22">
        <v>3.51807713508606</v>
      </c>
      <c r="W22" s="11">
        <v>0.155685663223267</v>
      </c>
      <c r="X22">
        <v>0.45221209526062</v>
      </c>
      <c r="Y22">
        <v>0.45221209526062</v>
      </c>
      <c r="Z22">
        <v>0.5</v>
      </c>
      <c r="AA22">
        <v>0.9</v>
      </c>
      <c r="AB22">
        <v>0.642857142857143</v>
      </c>
      <c r="AC22">
        <v>0.75</v>
      </c>
      <c r="AD22">
        <v>0.1</v>
      </c>
      <c r="AE22">
        <v>0.4</v>
      </c>
    </row>
    <row r="23" spans="1:31">
      <c r="A23" s="5">
        <v>171</v>
      </c>
      <c r="B23">
        <v>19</v>
      </c>
      <c r="C23">
        <v>1</v>
      </c>
      <c r="D23">
        <v>10</v>
      </c>
      <c r="E23">
        <v>10</v>
      </c>
      <c r="F23">
        <v>10</v>
      </c>
      <c r="G23">
        <v>0</v>
      </c>
      <c r="H23">
        <v>9</v>
      </c>
      <c r="I23">
        <v>1</v>
      </c>
      <c r="J23">
        <v>0.95</v>
      </c>
      <c r="K23" s="4">
        <v>10.2781219482422</v>
      </c>
      <c r="L23" s="9">
        <v>1.05501174926758</v>
      </c>
      <c r="M23">
        <v>0.912380218505859</v>
      </c>
      <c r="N23">
        <v>8.82160949707031</v>
      </c>
      <c r="O23">
        <v>6</v>
      </c>
      <c r="P23">
        <v>6</v>
      </c>
      <c r="Q23">
        <v>15</v>
      </c>
      <c r="R23" s="15">
        <v>0.4</v>
      </c>
      <c r="S23" s="15">
        <f t="shared" si="1"/>
        <v>0.6</v>
      </c>
      <c r="T23">
        <v>4.19645118713379</v>
      </c>
      <c r="U23">
        <v>3.87713885307312</v>
      </c>
      <c r="V23">
        <v>3.7418053150177</v>
      </c>
      <c r="W23" s="11">
        <v>0.13533353805542</v>
      </c>
      <c r="X23">
        <v>0.454645872116089</v>
      </c>
      <c r="Y23">
        <v>0.454645872116089</v>
      </c>
      <c r="Z23">
        <v>0.6</v>
      </c>
      <c r="AA23">
        <v>0.9</v>
      </c>
      <c r="AB23">
        <v>0.6</v>
      </c>
      <c r="AC23">
        <v>0.72</v>
      </c>
      <c r="AD23">
        <v>0.1</v>
      </c>
      <c r="AE23">
        <v>0.3</v>
      </c>
    </row>
    <row r="24" spans="1:31">
      <c r="A24" s="5">
        <v>173</v>
      </c>
      <c r="B24">
        <v>18</v>
      </c>
      <c r="C24">
        <v>2</v>
      </c>
      <c r="D24">
        <v>10</v>
      </c>
      <c r="E24">
        <v>10</v>
      </c>
      <c r="F24">
        <v>10</v>
      </c>
      <c r="G24">
        <v>0</v>
      </c>
      <c r="H24">
        <v>8</v>
      </c>
      <c r="I24">
        <v>2</v>
      </c>
      <c r="J24">
        <v>0.9</v>
      </c>
      <c r="K24" s="4">
        <v>7.58810043334961</v>
      </c>
      <c r="L24" s="9">
        <v>1.06684494018555</v>
      </c>
      <c r="M24">
        <v>0.588665008544922</v>
      </c>
      <c r="N24">
        <v>5.76065635681152</v>
      </c>
      <c r="O24">
        <v>5</v>
      </c>
      <c r="P24">
        <v>5</v>
      </c>
      <c r="Q24">
        <v>14</v>
      </c>
      <c r="R24" s="15">
        <v>0.3571</v>
      </c>
      <c r="S24" s="15">
        <f t="shared" si="1"/>
        <v>0.5</v>
      </c>
      <c r="T24">
        <v>4.2313117980957</v>
      </c>
      <c r="U24">
        <v>3.87986516952515</v>
      </c>
      <c r="V24">
        <v>3.75139999389648</v>
      </c>
      <c r="W24" s="11">
        <v>0.128465175628662</v>
      </c>
      <c r="X24">
        <v>0.479911804199219</v>
      </c>
      <c r="Y24">
        <v>0.479911804199219</v>
      </c>
      <c r="Z24">
        <v>0.5</v>
      </c>
      <c r="AA24">
        <v>0.9</v>
      </c>
      <c r="AB24">
        <v>0.642857142857143</v>
      </c>
      <c r="AC24">
        <v>0.75</v>
      </c>
      <c r="AD24">
        <v>0.1</v>
      </c>
      <c r="AE24">
        <v>0.4</v>
      </c>
    </row>
    <row r="25" spans="1:31">
      <c r="A25" s="5">
        <v>166</v>
      </c>
      <c r="B25">
        <v>19</v>
      </c>
      <c r="C25">
        <v>1</v>
      </c>
      <c r="D25">
        <v>10</v>
      </c>
      <c r="E25">
        <v>10</v>
      </c>
      <c r="F25">
        <v>10</v>
      </c>
      <c r="G25">
        <v>0</v>
      </c>
      <c r="H25">
        <v>9</v>
      </c>
      <c r="I25">
        <v>1</v>
      </c>
      <c r="J25">
        <v>0.95</v>
      </c>
      <c r="K25" s="4">
        <v>10.4938850402832</v>
      </c>
      <c r="L25" s="9">
        <v>1.12556648254395</v>
      </c>
      <c r="M25">
        <v>0.991786956787109</v>
      </c>
      <c r="N25">
        <v>9.07147026062012</v>
      </c>
      <c r="O25">
        <v>7</v>
      </c>
      <c r="P25">
        <v>7</v>
      </c>
      <c r="Q25">
        <v>16</v>
      </c>
      <c r="R25" s="15">
        <v>0.4375</v>
      </c>
      <c r="S25" s="15">
        <f t="shared" si="1"/>
        <v>0.7</v>
      </c>
      <c r="T25">
        <v>4.00689697265625</v>
      </c>
      <c r="U25">
        <v>3.70787477493286</v>
      </c>
      <c r="V25">
        <v>3.58070063591003</v>
      </c>
      <c r="W25" s="11">
        <v>0.127174139022827</v>
      </c>
      <c r="X25">
        <v>0.426196336746216</v>
      </c>
      <c r="Y25">
        <v>0.426196336746216</v>
      </c>
      <c r="Z25">
        <v>0.7</v>
      </c>
      <c r="AA25">
        <v>0.9</v>
      </c>
      <c r="AB25">
        <v>0.5625</v>
      </c>
      <c r="AC25">
        <v>0.692307692307692</v>
      </c>
      <c r="AD25">
        <v>0.1</v>
      </c>
      <c r="AE25">
        <v>0.2</v>
      </c>
    </row>
    <row r="26" spans="1:31">
      <c r="A26" s="5">
        <v>46</v>
      </c>
      <c r="B26">
        <v>18</v>
      </c>
      <c r="C26">
        <v>2</v>
      </c>
      <c r="D26">
        <v>10</v>
      </c>
      <c r="E26">
        <v>10</v>
      </c>
      <c r="F26">
        <v>10</v>
      </c>
      <c r="G26">
        <v>0</v>
      </c>
      <c r="H26">
        <v>8</v>
      </c>
      <c r="I26">
        <v>2</v>
      </c>
      <c r="J26">
        <v>0.9</v>
      </c>
      <c r="K26" s="4">
        <v>7.44791412353516</v>
      </c>
      <c r="L26" s="9">
        <v>1.0282154083252</v>
      </c>
      <c r="M26">
        <v>0.622165679931641</v>
      </c>
      <c r="N26">
        <v>5.99441528320312</v>
      </c>
      <c r="O26">
        <v>6</v>
      </c>
      <c r="P26">
        <v>6</v>
      </c>
      <c r="Q26">
        <v>16</v>
      </c>
      <c r="R26" s="15">
        <v>0.375</v>
      </c>
      <c r="S26" s="15">
        <f t="shared" si="1"/>
        <v>0.6</v>
      </c>
      <c r="T26">
        <v>3.98751449584961</v>
      </c>
      <c r="U26">
        <v>3.64871144294739</v>
      </c>
      <c r="V26">
        <v>3.5240159034729</v>
      </c>
      <c r="W26" s="11">
        <v>0.124695539474487</v>
      </c>
      <c r="X26">
        <v>0.463498592376709</v>
      </c>
      <c r="Y26">
        <v>0.463498592376709</v>
      </c>
      <c r="Z26">
        <v>0.6</v>
      </c>
      <c r="AA26">
        <v>1</v>
      </c>
      <c r="AB26">
        <v>0.625</v>
      </c>
      <c r="AC26">
        <v>0.769230769230769</v>
      </c>
      <c r="AD26">
        <v>0</v>
      </c>
      <c r="AE26">
        <v>0.4</v>
      </c>
    </row>
    <row r="27" s="20" customFormat="1" spans="1:31">
      <c r="A27" s="21">
        <v>159</v>
      </c>
      <c r="B27" s="20">
        <v>18</v>
      </c>
      <c r="C27" s="20">
        <v>2</v>
      </c>
      <c r="D27" s="20">
        <v>10</v>
      </c>
      <c r="E27" s="20">
        <v>10</v>
      </c>
      <c r="F27" s="20">
        <v>10</v>
      </c>
      <c r="G27" s="20">
        <v>0</v>
      </c>
      <c r="H27" s="20">
        <v>8</v>
      </c>
      <c r="I27" s="20">
        <v>2</v>
      </c>
      <c r="J27" s="20">
        <v>0.9</v>
      </c>
      <c r="K27" s="22">
        <v>7.262939453125</v>
      </c>
      <c r="L27" s="22">
        <v>1.04187202453613</v>
      </c>
      <c r="M27" s="20">
        <v>0.635723114013672</v>
      </c>
      <c r="N27" s="20">
        <v>5.74558639526367</v>
      </c>
      <c r="O27" s="20">
        <v>5</v>
      </c>
      <c r="P27" s="20">
        <v>5</v>
      </c>
      <c r="Q27" s="20">
        <v>13</v>
      </c>
      <c r="R27" s="23">
        <v>0.3846</v>
      </c>
      <c r="S27" s="23">
        <f t="shared" si="1"/>
        <v>0.5</v>
      </c>
      <c r="T27" s="20">
        <v>4.01668739318848</v>
      </c>
      <c r="U27" s="20">
        <v>3.67924833297729</v>
      </c>
      <c r="V27" s="20">
        <v>3.55739736557007</v>
      </c>
      <c r="W27" s="22">
        <v>0.121850967407227</v>
      </c>
      <c r="X27" s="20">
        <v>0.459290027618408</v>
      </c>
      <c r="Y27" s="20">
        <v>0.459290027618408</v>
      </c>
      <c r="Z27" s="20">
        <v>0.5</v>
      </c>
      <c r="AA27" s="20">
        <v>0.8</v>
      </c>
      <c r="AB27" s="20">
        <v>0.615384615384615</v>
      </c>
      <c r="AC27" s="20">
        <v>0.695652173913043</v>
      </c>
      <c r="AD27" s="20">
        <v>0.2</v>
      </c>
      <c r="AE27" s="20">
        <v>0.3</v>
      </c>
    </row>
    <row r="28" spans="1:31">
      <c r="A28" s="5">
        <v>161</v>
      </c>
      <c r="B28">
        <v>18</v>
      </c>
      <c r="C28">
        <v>2</v>
      </c>
      <c r="D28">
        <v>10</v>
      </c>
      <c r="E28">
        <v>10</v>
      </c>
      <c r="F28">
        <v>9</v>
      </c>
      <c r="G28">
        <v>1</v>
      </c>
      <c r="H28">
        <v>9</v>
      </c>
      <c r="I28">
        <v>1</v>
      </c>
      <c r="J28">
        <v>0.9</v>
      </c>
      <c r="K28" s="4">
        <v>9.90433120727539</v>
      </c>
      <c r="L28" s="9">
        <v>1.17045211791992</v>
      </c>
      <c r="M28">
        <v>1.12642097473145</v>
      </c>
      <c r="N28">
        <v>9.26404190063477</v>
      </c>
      <c r="O28">
        <v>8</v>
      </c>
      <c r="P28">
        <v>8</v>
      </c>
      <c r="Q28">
        <v>17</v>
      </c>
      <c r="R28" s="15">
        <v>0.4706</v>
      </c>
      <c r="S28" s="15">
        <f t="shared" si="1"/>
        <v>0.8</v>
      </c>
      <c r="T28">
        <v>3.59035682678223</v>
      </c>
      <c r="U28">
        <v>3.26594281196594</v>
      </c>
      <c r="V28">
        <v>3.26703786849976</v>
      </c>
      <c r="W28" s="11">
        <v>0.00109505653381348</v>
      </c>
      <c r="X28">
        <v>0.323318958282471</v>
      </c>
      <c r="Y28">
        <v>0.323318958282471</v>
      </c>
      <c r="Z28">
        <v>0.8</v>
      </c>
      <c r="AA28">
        <v>0.9</v>
      </c>
      <c r="AB28">
        <v>0.529411764705882</v>
      </c>
      <c r="AC28">
        <v>0.666666666666667</v>
      </c>
      <c r="AD28">
        <v>0.1</v>
      </c>
      <c r="AE28">
        <v>0.1</v>
      </c>
    </row>
    <row r="29" spans="1:31">
      <c r="A29" s="5">
        <v>18</v>
      </c>
      <c r="B29">
        <v>17</v>
      </c>
      <c r="C29">
        <v>3</v>
      </c>
      <c r="D29">
        <v>10</v>
      </c>
      <c r="E29">
        <v>10</v>
      </c>
      <c r="F29">
        <v>9</v>
      </c>
      <c r="G29">
        <v>1</v>
      </c>
      <c r="H29">
        <v>8</v>
      </c>
      <c r="I29">
        <v>2</v>
      </c>
      <c r="J29">
        <v>0.85</v>
      </c>
      <c r="K29" s="4">
        <v>9.04955291748047</v>
      </c>
      <c r="L29" s="9">
        <v>1.21954345703125</v>
      </c>
      <c r="M29">
        <v>0.910530090332031</v>
      </c>
      <c r="N29">
        <v>8.24246215820312</v>
      </c>
      <c r="O29">
        <v>6</v>
      </c>
      <c r="P29">
        <v>6</v>
      </c>
      <c r="Q29">
        <v>15</v>
      </c>
      <c r="R29" s="15">
        <v>0.4</v>
      </c>
      <c r="S29" s="15">
        <f t="shared" si="1"/>
        <v>0.6</v>
      </c>
      <c r="T29">
        <v>3.25093460083008</v>
      </c>
      <c r="U29">
        <v>2.92154550552368</v>
      </c>
      <c r="V29">
        <v>2.91307401657104</v>
      </c>
      <c r="W29" s="11">
        <v>0.00847148895263672</v>
      </c>
      <c r="X29">
        <v>0.337860584259033</v>
      </c>
      <c r="Y29">
        <v>0.337860584259033</v>
      </c>
      <c r="Z29">
        <v>0.6</v>
      </c>
      <c r="AA29">
        <v>0.9</v>
      </c>
      <c r="AB29">
        <v>0.6</v>
      </c>
      <c r="AC29">
        <v>0.72</v>
      </c>
      <c r="AD29">
        <v>0.1</v>
      </c>
      <c r="AE29">
        <v>0.3</v>
      </c>
    </row>
    <row r="30" s="20" customFormat="1" spans="1:31">
      <c r="A30" s="21">
        <v>226</v>
      </c>
      <c r="B30" s="20">
        <v>17</v>
      </c>
      <c r="C30" s="20">
        <v>3</v>
      </c>
      <c r="D30" s="20">
        <v>10</v>
      </c>
      <c r="E30" s="20">
        <v>10</v>
      </c>
      <c r="F30" s="20">
        <v>10</v>
      </c>
      <c r="G30" s="20">
        <v>0</v>
      </c>
      <c r="H30" s="20">
        <v>7</v>
      </c>
      <c r="I30" s="20">
        <v>3</v>
      </c>
      <c r="J30" s="20">
        <v>0.85</v>
      </c>
      <c r="K30" s="22">
        <v>6.30370903015137</v>
      </c>
      <c r="L30" s="22">
        <v>1.27000999450684</v>
      </c>
      <c r="M30" s="20">
        <v>1.00218772888184</v>
      </c>
      <c r="N30" s="20">
        <v>6.29825973510742</v>
      </c>
      <c r="O30" s="20">
        <v>7</v>
      </c>
      <c r="P30" s="20">
        <v>7</v>
      </c>
      <c r="Q30" s="20">
        <v>17</v>
      </c>
      <c r="R30" s="23">
        <v>0.4118</v>
      </c>
      <c r="S30" s="23">
        <f t="shared" si="1"/>
        <v>0.7</v>
      </c>
      <c r="T30" s="20">
        <v>3.48395156860352</v>
      </c>
      <c r="U30" s="20">
        <v>3.09846258163452</v>
      </c>
      <c r="V30" s="20">
        <v>3.09269952774048</v>
      </c>
      <c r="W30" s="22">
        <v>0.00576305389404297</v>
      </c>
      <c r="X30" s="20">
        <v>0.391252040863037</v>
      </c>
      <c r="Y30" s="20">
        <v>0.391252040863037</v>
      </c>
      <c r="Z30" s="20">
        <v>0.7</v>
      </c>
      <c r="AA30" s="20">
        <v>1</v>
      </c>
      <c r="AB30" s="20">
        <v>0.588235294117647</v>
      </c>
      <c r="AC30" s="20">
        <v>0.740740740740741</v>
      </c>
      <c r="AD30" s="20">
        <v>0</v>
      </c>
      <c r="AE30" s="20">
        <v>0.3</v>
      </c>
    </row>
    <row r="31" spans="1:31">
      <c r="A31" s="5">
        <v>183</v>
      </c>
      <c r="B31">
        <v>16</v>
      </c>
      <c r="C31">
        <v>4</v>
      </c>
      <c r="D31">
        <v>10</v>
      </c>
      <c r="E31">
        <v>10</v>
      </c>
      <c r="F31">
        <v>10</v>
      </c>
      <c r="G31">
        <v>0</v>
      </c>
      <c r="H31">
        <v>6</v>
      </c>
      <c r="I31">
        <v>4</v>
      </c>
      <c r="J31">
        <v>0.8</v>
      </c>
      <c r="K31" s="4">
        <v>5.10199356079102</v>
      </c>
      <c r="L31" s="9">
        <v>1.28178596496582</v>
      </c>
      <c r="M31">
        <v>0.811515808105469</v>
      </c>
      <c r="N31">
        <v>5.19133567810059</v>
      </c>
      <c r="O31">
        <v>6</v>
      </c>
      <c r="P31">
        <v>6</v>
      </c>
      <c r="Q31">
        <v>15</v>
      </c>
      <c r="R31" s="15">
        <v>0.4</v>
      </c>
      <c r="S31" s="15">
        <f t="shared" si="1"/>
        <v>0.6</v>
      </c>
      <c r="T31">
        <v>2.89971923828125</v>
      </c>
      <c r="U31">
        <v>2.59655570983887</v>
      </c>
      <c r="V31">
        <v>2.59326696395874</v>
      </c>
      <c r="W31" s="11">
        <v>0.00328874588012695</v>
      </c>
      <c r="X31">
        <v>0.30645227432251</v>
      </c>
      <c r="Y31">
        <v>0.30645227432251</v>
      </c>
      <c r="Z31">
        <v>0.6</v>
      </c>
      <c r="AA31">
        <v>0.9</v>
      </c>
      <c r="AB31">
        <v>0.6</v>
      </c>
      <c r="AC31">
        <v>0.72</v>
      </c>
      <c r="AD31">
        <v>0.1</v>
      </c>
      <c r="AE31">
        <v>0.3</v>
      </c>
    </row>
    <row r="32" s="20" customFormat="1" spans="1:31">
      <c r="A32" s="21">
        <v>7</v>
      </c>
      <c r="B32" s="20">
        <v>17</v>
      </c>
      <c r="C32" s="20">
        <v>3</v>
      </c>
      <c r="D32" s="20">
        <v>10</v>
      </c>
      <c r="E32" s="20">
        <v>10</v>
      </c>
      <c r="F32" s="20">
        <v>10</v>
      </c>
      <c r="G32" s="20">
        <v>0</v>
      </c>
      <c r="H32" s="20">
        <v>7</v>
      </c>
      <c r="I32" s="20">
        <v>3</v>
      </c>
      <c r="J32" s="20">
        <v>0.85</v>
      </c>
      <c r="K32" s="22">
        <v>6.0123176574707</v>
      </c>
      <c r="L32" s="22">
        <v>1.34359741210937</v>
      </c>
      <c r="M32" s="20">
        <v>1.06707000732422</v>
      </c>
      <c r="N32" s="20">
        <v>5.74783706665039</v>
      </c>
      <c r="O32" s="20">
        <v>7</v>
      </c>
      <c r="P32" s="20">
        <v>7</v>
      </c>
      <c r="Q32" s="20">
        <v>16</v>
      </c>
      <c r="R32" s="23">
        <v>0.4375</v>
      </c>
      <c r="S32" s="23">
        <f t="shared" si="1"/>
        <v>0.7</v>
      </c>
      <c r="T32" s="20">
        <v>3.01629066467285</v>
      </c>
      <c r="U32" s="20">
        <v>2.70718932151794</v>
      </c>
      <c r="V32" s="20">
        <v>2.66651511192322</v>
      </c>
      <c r="W32" s="22">
        <v>0.0406742095947266</v>
      </c>
      <c r="X32" s="20">
        <v>0.349775552749634</v>
      </c>
      <c r="Y32" s="20">
        <v>0.349775552749634</v>
      </c>
      <c r="Z32" s="20">
        <v>0.7</v>
      </c>
      <c r="AA32" s="20">
        <v>0.9</v>
      </c>
      <c r="AB32" s="20">
        <v>0.5625</v>
      </c>
      <c r="AC32" s="20">
        <v>0.692307692307692</v>
      </c>
      <c r="AD32" s="20">
        <v>0.1</v>
      </c>
      <c r="AE32" s="20">
        <v>0.2</v>
      </c>
    </row>
    <row r="33" spans="1:31">
      <c r="A33" s="5">
        <v>148</v>
      </c>
      <c r="B33">
        <v>16</v>
      </c>
      <c r="C33">
        <v>4</v>
      </c>
      <c r="D33">
        <v>10</v>
      </c>
      <c r="E33">
        <v>10</v>
      </c>
      <c r="F33">
        <v>10</v>
      </c>
      <c r="G33">
        <v>0</v>
      </c>
      <c r="H33">
        <v>6</v>
      </c>
      <c r="I33">
        <v>4</v>
      </c>
      <c r="J33">
        <v>0.8</v>
      </c>
      <c r="K33" s="4">
        <v>5.98124694824219</v>
      </c>
      <c r="L33" s="9">
        <v>1.4102840423584</v>
      </c>
      <c r="M33">
        <v>0.666097640991211</v>
      </c>
      <c r="N33">
        <v>5.7578067779541</v>
      </c>
      <c r="O33">
        <v>5</v>
      </c>
      <c r="P33">
        <v>5</v>
      </c>
      <c r="Q33">
        <v>14</v>
      </c>
      <c r="R33" s="15">
        <v>0.3571</v>
      </c>
      <c r="S33" s="15">
        <f t="shared" si="1"/>
        <v>0.5</v>
      </c>
      <c r="T33">
        <v>3.24358749389648</v>
      </c>
      <c r="U33">
        <v>2.86260199546814</v>
      </c>
      <c r="V33">
        <v>2.83324432373047</v>
      </c>
      <c r="W33" s="11">
        <v>0.0293576717376709</v>
      </c>
      <c r="X33">
        <v>0.410343170166016</v>
      </c>
      <c r="Y33">
        <v>0.410343170166016</v>
      </c>
      <c r="Z33">
        <v>0.5</v>
      </c>
      <c r="AA33">
        <v>0.9</v>
      </c>
      <c r="AB33">
        <v>0.642857142857143</v>
      </c>
      <c r="AC33">
        <v>0.75</v>
      </c>
      <c r="AD33">
        <v>0.1</v>
      </c>
      <c r="AE33">
        <v>0.4</v>
      </c>
    </row>
    <row r="34" s="4" customFormat="1" spans="11:31">
      <c r="K34" s="12" t="s">
        <v>29</v>
      </c>
      <c r="L34" s="9">
        <f>AVERAGE(L2:L33)</f>
        <v>0.952355027198792</v>
      </c>
      <c r="W34" s="11">
        <f t="shared" ref="W34:AE34" si="2">AVERAGE(W2:W33)</f>
        <v>0.0864951759576797</v>
      </c>
      <c r="Z34" s="4">
        <f t="shared" si="2"/>
        <v>0.690625</v>
      </c>
      <c r="AA34" s="4">
        <f t="shared" si="2"/>
        <v>0.93125</v>
      </c>
      <c r="AB34" s="4">
        <f t="shared" si="2"/>
        <v>0.576463253781607</v>
      </c>
      <c r="AC34" s="4">
        <f t="shared" si="2"/>
        <v>0.710685543217402</v>
      </c>
      <c r="AD34" s="4">
        <f t="shared" si="2"/>
        <v>0.06875</v>
      </c>
      <c r="AE34" s="4">
        <f t="shared" si="2"/>
        <v>0.240625</v>
      </c>
    </row>
    <row r="35" s="4" customFormat="1" spans="11:31">
      <c r="K35" s="13" t="s">
        <v>30</v>
      </c>
      <c r="L35" s="9">
        <f>MAX(L2:L33)</f>
        <v>1.4102840423584</v>
      </c>
      <c r="W35" s="11">
        <f t="shared" ref="W35:AE35" si="3">MAX(W2:W33)</f>
        <v>0.184765338897705</v>
      </c>
      <c r="Z35" s="4">
        <f t="shared" si="3"/>
        <v>1</v>
      </c>
      <c r="AA35" s="4">
        <f t="shared" si="3"/>
        <v>1</v>
      </c>
      <c r="AB35" s="4">
        <f t="shared" si="3"/>
        <v>0.642857142857143</v>
      </c>
      <c r="AC35" s="4">
        <f t="shared" si="3"/>
        <v>0.769230769230769</v>
      </c>
      <c r="AD35" s="4">
        <f t="shared" si="3"/>
        <v>0.3</v>
      </c>
      <c r="AE35" s="4">
        <f t="shared" si="3"/>
        <v>0.4</v>
      </c>
    </row>
    <row r="36" s="4" customFormat="1" spans="12:31">
      <c r="L36" s="9">
        <f>MIN(L2:L33)</f>
        <v>0.476203918457031</v>
      </c>
      <c r="Q36" s="4" t="s">
        <v>70</v>
      </c>
      <c r="W36" s="11">
        <f t="shared" ref="W36:AE36" si="4">MIN(W2:W33)</f>
        <v>0.00109505653381348</v>
      </c>
      <c r="Z36" s="4">
        <f t="shared" si="4"/>
        <v>0.5</v>
      </c>
      <c r="AA36" s="4">
        <f t="shared" si="4"/>
        <v>0.7</v>
      </c>
      <c r="AB36" s="4">
        <f t="shared" si="4"/>
        <v>0.444444444444444</v>
      </c>
      <c r="AC36" s="4">
        <f t="shared" si="4"/>
        <v>0.571428571428571</v>
      </c>
      <c r="AD36" s="4">
        <f t="shared" si="4"/>
        <v>0</v>
      </c>
      <c r="AE36" s="4">
        <f t="shared" si="4"/>
        <v>-0.2</v>
      </c>
    </row>
    <row r="37" spans="11:23">
      <c r="K37" s="4"/>
      <c r="L37" s="9"/>
      <c r="M37">
        <v>0.194</v>
      </c>
      <c r="Q37" s="4">
        <v>0.2</v>
      </c>
      <c r="R37" s="4">
        <v>-160</v>
      </c>
      <c r="S37" s="4">
        <v>640</v>
      </c>
      <c r="T37" s="4">
        <v>32</v>
      </c>
      <c r="W37" s="11"/>
    </row>
    <row r="38" spans="11:23">
      <c r="K38" s="4"/>
      <c r="L38" s="9"/>
      <c r="M38">
        <v>0.129</v>
      </c>
      <c r="Q38" s="4">
        <v>0.4</v>
      </c>
      <c r="R38" s="4">
        <v>-320</v>
      </c>
      <c r="S38" s="4">
        <v>480</v>
      </c>
      <c r="T38" s="4">
        <v>24</v>
      </c>
      <c r="W38" s="11"/>
    </row>
    <row r="39" spans="11:23">
      <c r="K39" s="4"/>
      <c r="L39" s="9"/>
      <c r="Q39" s="4">
        <v>0.45</v>
      </c>
      <c r="R39" s="4">
        <v>-360</v>
      </c>
      <c r="S39" s="4">
        <v>440</v>
      </c>
      <c r="T39" s="4">
        <v>22</v>
      </c>
      <c r="W39" s="11"/>
    </row>
    <row r="40" spans="11:23">
      <c r="K40" s="4" t="s">
        <v>31</v>
      </c>
      <c r="L40" s="4" t="s">
        <v>32</v>
      </c>
      <c r="M40">
        <v>800</v>
      </c>
      <c r="Q40" s="4">
        <v>0.49</v>
      </c>
      <c r="R40" s="4">
        <v>-392</v>
      </c>
      <c r="S40" s="4">
        <v>408</v>
      </c>
      <c r="T40" s="4">
        <v>20.4</v>
      </c>
      <c r="W40" s="11"/>
    </row>
    <row r="41" spans="11:23">
      <c r="K41" s="4"/>
      <c r="L41" s="4"/>
      <c r="Q41" s="1"/>
      <c r="R41" s="14">
        <v>-380</v>
      </c>
      <c r="S41" s="14">
        <v>420</v>
      </c>
      <c r="T41" s="14">
        <v>21</v>
      </c>
      <c r="W41" s="11"/>
    </row>
    <row r="42" s="3" customFormat="1" spans="11:23">
      <c r="K42" s="11" t="s">
        <v>49</v>
      </c>
      <c r="L42" s="11">
        <f>COUNTIF(L2:L33,"&lt;0.507")-COUNTIF(L2:L33,"&lt;0.378")</f>
        <v>1</v>
      </c>
      <c r="M42" s="25">
        <v>2</v>
      </c>
      <c r="N42" s="11">
        <v>1</v>
      </c>
      <c r="W42" s="11"/>
    </row>
    <row r="43" s="1" customFormat="1" spans="11:23">
      <c r="K43" s="14" t="s">
        <v>50</v>
      </c>
      <c r="L43" s="14">
        <f>COUNTIF(L2:L33,"&lt;0.636")-COUNTIF(L2:L33,"&lt;0.507")</f>
        <v>2</v>
      </c>
      <c r="M43" s="14">
        <v>3</v>
      </c>
      <c r="N43" s="14">
        <v>2</v>
      </c>
      <c r="W43" s="14"/>
    </row>
    <row r="44" s="1" customFormat="1" spans="11:23">
      <c r="K44" s="14" t="s">
        <v>51</v>
      </c>
      <c r="L44" s="14">
        <f>COUNTIF(L2:L33,"&lt;0.765")-COUNTIF(L2:L33,"&lt;0.636")</f>
        <v>3</v>
      </c>
      <c r="M44" s="14">
        <v>4</v>
      </c>
      <c r="N44" s="14">
        <v>3</v>
      </c>
      <c r="W44" s="14"/>
    </row>
    <row r="45" s="1" customFormat="1" spans="11:23">
      <c r="K45" s="14" t="s">
        <v>52</v>
      </c>
      <c r="L45" s="14">
        <f>COUNTIF(L2:L33,"&lt;0.894")-COUNTIF(L2:L33,"&lt;0.765")</f>
        <v>6</v>
      </c>
      <c r="M45" s="4">
        <v>7</v>
      </c>
      <c r="N45" s="14">
        <v>6</v>
      </c>
      <c r="W45" s="14"/>
    </row>
    <row r="46" s="24" customFormat="1" spans="11:23">
      <c r="K46" s="26" t="s">
        <v>53</v>
      </c>
      <c r="L46" s="26">
        <f>COUNTIF(L2:L33,"&lt;1.023")-COUNTIF(L2:L33,"&lt;0.894")</f>
        <v>8</v>
      </c>
      <c r="M46" s="26">
        <v>8</v>
      </c>
      <c r="N46" s="27">
        <v>8</v>
      </c>
      <c r="W46" s="26"/>
    </row>
    <row r="47" s="1" customFormat="1" spans="11:23">
      <c r="K47" s="14" t="s">
        <v>54</v>
      </c>
      <c r="L47" s="14">
        <f>COUNTIF(L2:L33,"&lt;1.152")-COUNTIF(L2:L33,"&lt;1.023")</f>
        <v>6</v>
      </c>
      <c r="M47" s="14">
        <v>7</v>
      </c>
      <c r="N47" s="14">
        <v>6</v>
      </c>
      <c r="W47" s="14"/>
    </row>
    <row r="48" spans="11:23">
      <c r="K48" s="4" t="s">
        <v>55</v>
      </c>
      <c r="L48" s="4">
        <f>COUNTIF(L2:L33,"&lt;1.281")-COUNTIF(L2:L33,"&lt;1.152")</f>
        <v>3</v>
      </c>
      <c r="M48" s="14">
        <v>4</v>
      </c>
      <c r="N48" s="14">
        <v>3</v>
      </c>
      <c r="W48" s="11"/>
    </row>
    <row r="49" s="1" customFormat="1" spans="11:23">
      <c r="K49" s="14" t="s">
        <v>56</v>
      </c>
      <c r="L49" s="14">
        <f>COUNTIF(L2:L33,"&lt;1.41")-COUNTIF(L2:L33,"&lt;1.281")</f>
        <v>2</v>
      </c>
      <c r="M49" s="14">
        <v>3</v>
      </c>
      <c r="N49" s="14">
        <v>2</v>
      </c>
      <c r="W49" s="14"/>
    </row>
    <row r="50" s="3" customFormat="1" spans="11:23">
      <c r="K50" s="11" t="s">
        <v>57</v>
      </c>
      <c r="L50" s="11">
        <f>COUNTIF(L2:L33,"&lt;1.539")-COUNTIF(L2:L33,"&lt;1.41")</f>
        <v>1</v>
      </c>
      <c r="M50" s="25">
        <v>2</v>
      </c>
      <c r="N50" s="11">
        <v>1</v>
      </c>
      <c r="W50" s="11"/>
    </row>
    <row r="51" s="1" customFormat="1" spans="11:23">
      <c r="K51" s="14" t="s">
        <v>58</v>
      </c>
      <c r="L51" s="14">
        <f>COUNTIF(L2:L33,"&lt;1.668")-COUNTIF(L2:L33,"&lt;1.539")</f>
        <v>0</v>
      </c>
      <c r="W51" s="14"/>
    </row>
    <row r="52" s="1" customFormat="1" spans="11:23">
      <c r="K52" s="14" t="s">
        <v>59</v>
      </c>
      <c r="L52" s="14">
        <f>COUNTIF(L2:L33,"&lt;1.797")-COUNTIF(L2:L33,"&lt;1.668")</f>
        <v>0</v>
      </c>
      <c r="W52" s="14"/>
    </row>
    <row r="53" s="1" customFormat="1" spans="11:23">
      <c r="K53" s="14" t="s">
        <v>60</v>
      </c>
      <c r="L53" s="14">
        <f>COUNTIF(L2:L33,"&lt;1.926")-COUNTIF(L2:L33,"&lt;1.797")</f>
        <v>0</v>
      </c>
      <c r="W53" s="14"/>
    </row>
    <row r="54" s="1" customFormat="1" spans="11:23">
      <c r="K54" s="14" t="s">
        <v>61</v>
      </c>
      <c r="L54" s="14">
        <f>COUNTIF(L2:L33,"&lt;2.055")-COUNTIF(L2:L33,"&lt;1.926")</f>
        <v>0</v>
      </c>
      <c r="W54" s="14"/>
    </row>
    <row r="55" s="1" customFormat="1" spans="11:23">
      <c r="K55" s="14" t="s">
        <v>62</v>
      </c>
      <c r="L55" s="14">
        <f>COUNTIF(L2:L33,"&lt;2.184")-COUNTIF(L2:L33,"&lt;2.055")</f>
        <v>0</v>
      </c>
      <c r="W55" s="14"/>
    </row>
    <row r="56" s="1" customFormat="1" spans="11:23">
      <c r="K56" s="14" t="s">
        <v>63</v>
      </c>
      <c r="L56" s="14">
        <f>COUNTIF(L2:L33,"&lt;2.313")-COUNTIF(L2:L33,"&lt;2.184")</f>
        <v>0</v>
      </c>
      <c r="W56" s="14"/>
    </row>
    <row r="57" s="1" customFormat="1" spans="11:23">
      <c r="K57" s="14" t="s">
        <v>64</v>
      </c>
      <c r="L57" s="14">
        <f>COUNTIF(L2:L33,"&lt;2.442")-COUNTIF(L2:L33,"&lt;2.313")</f>
        <v>0</v>
      </c>
      <c r="W57" s="14"/>
    </row>
    <row r="58" s="1" customFormat="1" spans="11:12">
      <c r="K58" s="14" t="s">
        <v>65</v>
      </c>
      <c r="L58" s="14">
        <f>COUNTIF(L2:L33,"&lt;2.571")-COUNTIF(L2:L33,"&lt;2.442")</f>
        <v>0</v>
      </c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customFormat="1" spans="11:15">
      <c r="K60" s="4" t="s">
        <v>67</v>
      </c>
      <c r="L60" s="9">
        <f>COUNTIF(L2:L33,"&lt;2.829")-COUNTIF(L2:L33,"&lt;2.7")</f>
        <v>0</v>
      </c>
      <c r="N60">
        <v>0.378</v>
      </c>
      <c r="O60">
        <v>3.094</v>
      </c>
    </row>
    <row r="61" customFormat="1" spans="11:15">
      <c r="K61" s="4" t="s">
        <v>68</v>
      </c>
      <c r="L61" s="9">
        <f>COUNTIF(L2:L33,"&lt;2.958")-COUNTIF(L2:L33,"&lt;2.829")</f>
        <v>0</v>
      </c>
      <c r="N61">
        <v>21</v>
      </c>
      <c r="O61">
        <v>0.129</v>
      </c>
    </row>
    <row r="62" customFormat="1" spans="11:12">
      <c r="K62" s="4" t="s">
        <v>69</v>
      </c>
      <c r="L62" s="9">
        <f>COUNTIF(L2:L33,"&lt;3.087")-COUNTIF(L2:L33,"&lt;2.958")</f>
        <v>0</v>
      </c>
    </row>
    <row r="63" spans="14:15">
      <c r="N63">
        <v>0.954</v>
      </c>
      <c r="O63">
        <v>0.133</v>
      </c>
    </row>
    <row r="64" spans="14:15">
      <c r="N64">
        <v>1.355</v>
      </c>
      <c r="O64">
        <v>0.108</v>
      </c>
    </row>
    <row r="65" spans="14:15">
      <c r="N65">
        <v>1.72</v>
      </c>
      <c r="O65">
        <v>0.083</v>
      </c>
    </row>
    <row r="67" spans="14:16">
      <c r="N67">
        <v>0.954</v>
      </c>
      <c r="O67">
        <v>0.378</v>
      </c>
      <c r="P67">
        <v>1.539</v>
      </c>
    </row>
    <row r="68" spans="16:16">
      <c r="P68">
        <v>0.232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80"/>
  <sheetViews>
    <sheetView topLeftCell="H250" workbookViewId="0">
      <selection activeCell="H252" sqref="$A252:$XFD280"/>
    </sheetView>
  </sheetViews>
  <sheetFormatPr defaultColWidth="8.88888888888889" defaultRowHeight="14.4"/>
  <cols>
    <col min="11" max="12" width="19.4444444444444" customWidth="1"/>
    <col min="23" max="23" width="20" customWidth="1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0</v>
      </c>
      <c r="B2">
        <v>15</v>
      </c>
      <c r="C2">
        <v>5</v>
      </c>
      <c r="D2">
        <v>10</v>
      </c>
      <c r="E2">
        <v>10</v>
      </c>
      <c r="F2">
        <v>10</v>
      </c>
      <c r="G2">
        <v>0</v>
      </c>
      <c r="H2">
        <v>5</v>
      </c>
      <c r="I2">
        <v>5</v>
      </c>
      <c r="J2">
        <v>0.75</v>
      </c>
      <c r="K2" s="4">
        <v>5.3276195526123</v>
      </c>
      <c r="L2" s="9">
        <v>2.51959800720215</v>
      </c>
      <c r="M2">
        <v>2.0445671081543</v>
      </c>
      <c r="N2">
        <v>4.66598129272461</v>
      </c>
      <c r="O2">
        <v>5</v>
      </c>
      <c r="P2">
        <v>5</v>
      </c>
      <c r="Q2">
        <v>15</v>
      </c>
      <c r="R2" s="15">
        <v>0.3333</v>
      </c>
      <c r="S2" s="15">
        <f t="shared" ref="S2:S65" si="0">O2/E2</f>
        <v>0.5</v>
      </c>
      <c r="T2">
        <v>2.39527320861816</v>
      </c>
      <c r="U2">
        <v>2.14884233474731</v>
      </c>
      <c r="V2">
        <v>2.07234907150269</v>
      </c>
      <c r="W2" s="11">
        <v>0.0764932632446289</v>
      </c>
      <c r="X2">
        <v>0.322924137115479</v>
      </c>
      <c r="Y2">
        <v>0.322924137115479</v>
      </c>
      <c r="Z2">
        <v>0.5</v>
      </c>
      <c r="AA2">
        <v>1</v>
      </c>
      <c r="AB2">
        <v>0.666666666666667</v>
      </c>
      <c r="AC2">
        <v>0.8</v>
      </c>
      <c r="AD2">
        <v>0</v>
      </c>
      <c r="AE2">
        <v>0.5</v>
      </c>
    </row>
    <row r="3" spans="1:31">
      <c r="A3" s="5">
        <v>1</v>
      </c>
      <c r="B3">
        <v>20</v>
      </c>
      <c r="C3">
        <v>0</v>
      </c>
      <c r="D3">
        <v>10</v>
      </c>
      <c r="E3">
        <v>10</v>
      </c>
      <c r="F3">
        <v>10</v>
      </c>
      <c r="G3">
        <v>0</v>
      </c>
      <c r="H3">
        <v>10</v>
      </c>
      <c r="I3">
        <v>0</v>
      </c>
      <c r="J3">
        <v>1</v>
      </c>
      <c r="K3" s="4">
        <v>9999</v>
      </c>
      <c r="L3" s="9">
        <v>1.51507186889648</v>
      </c>
      <c r="M3">
        <v>9999</v>
      </c>
      <c r="N3">
        <v>9999</v>
      </c>
      <c r="O3">
        <v>10</v>
      </c>
      <c r="P3">
        <v>10</v>
      </c>
      <c r="Q3">
        <v>20</v>
      </c>
      <c r="R3" s="15">
        <v>0.5</v>
      </c>
      <c r="S3" s="15">
        <f t="shared" si="0"/>
        <v>1</v>
      </c>
      <c r="T3">
        <v>4.64654541015625</v>
      </c>
      <c r="U3">
        <v>4.34903001785278</v>
      </c>
      <c r="V3">
        <v>4.14905261993408</v>
      </c>
      <c r="W3" s="11">
        <v>0.199977397918701</v>
      </c>
      <c r="X3">
        <v>0.497492790222168</v>
      </c>
      <c r="Y3">
        <v>0.497492790222168</v>
      </c>
      <c r="Z3">
        <v>1</v>
      </c>
      <c r="AA3">
        <v>1</v>
      </c>
      <c r="AB3">
        <v>0.5</v>
      </c>
      <c r="AC3">
        <v>0.666666666666667</v>
      </c>
      <c r="AD3">
        <v>0</v>
      </c>
      <c r="AE3">
        <v>0</v>
      </c>
    </row>
    <row r="4" spans="1:31">
      <c r="A4" s="5">
        <v>2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9.66341018676758</v>
      </c>
      <c r="L4" s="9">
        <v>1.1268482208252</v>
      </c>
      <c r="M4">
        <v>1.03069305419922</v>
      </c>
      <c r="N4">
        <v>8.52350997924805</v>
      </c>
      <c r="O4">
        <v>7</v>
      </c>
      <c r="P4">
        <v>7</v>
      </c>
      <c r="Q4">
        <v>16</v>
      </c>
      <c r="R4" s="15">
        <v>0.4375</v>
      </c>
      <c r="S4" s="15">
        <f t="shared" si="0"/>
        <v>0.7</v>
      </c>
      <c r="T4">
        <v>3.89550971984863</v>
      </c>
      <c r="U4">
        <v>3.59789943695068</v>
      </c>
      <c r="V4">
        <v>3.4994330406189</v>
      </c>
      <c r="W4" s="11">
        <v>0.0984663963317871</v>
      </c>
      <c r="X4">
        <v>0.396076679229736</v>
      </c>
      <c r="Y4">
        <v>0.396076679229736</v>
      </c>
      <c r="Z4">
        <v>0.7</v>
      </c>
      <c r="AA4">
        <v>0.9</v>
      </c>
      <c r="AB4">
        <v>0.5625</v>
      </c>
      <c r="AC4">
        <v>0.692307692307692</v>
      </c>
      <c r="AD4">
        <v>0.1</v>
      </c>
      <c r="AE4">
        <v>0.2</v>
      </c>
    </row>
    <row r="5" spans="1:31">
      <c r="A5" s="5">
        <v>3</v>
      </c>
      <c r="B5">
        <v>17</v>
      </c>
      <c r="C5">
        <v>3</v>
      </c>
      <c r="D5">
        <v>10</v>
      </c>
      <c r="E5">
        <v>10</v>
      </c>
      <c r="F5">
        <v>10</v>
      </c>
      <c r="G5">
        <v>0</v>
      </c>
      <c r="H5">
        <v>7</v>
      </c>
      <c r="I5">
        <v>3</v>
      </c>
      <c r="J5">
        <v>0.85</v>
      </c>
      <c r="K5" s="4">
        <v>5.85375022888184</v>
      </c>
      <c r="L5" s="9">
        <v>1.19105339050293</v>
      </c>
      <c r="M5">
        <v>0.674943923950195</v>
      </c>
      <c r="N5">
        <v>4.94062995910645</v>
      </c>
      <c r="O5">
        <v>5</v>
      </c>
      <c r="P5">
        <v>5</v>
      </c>
      <c r="Q5">
        <v>14</v>
      </c>
      <c r="R5" s="15">
        <v>0.3571</v>
      </c>
      <c r="S5" s="15">
        <f t="shared" si="0"/>
        <v>0.5</v>
      </c>
      <c r="T5">
        <v>3.20964241027832</v>
      </c>
      <c r="U5">
        <v>2.90623354911804</v>
      </c>
      <c r="V5">
        <v>2.83291578292847</v>
      </c>
      <c r="W5" s="11">
        <v>0.0733177661895752</v>
      </c>
      <c r="X5">
        <v>0.376726627349854</v>
      </c>
      <c r="Y5">
        <v>0.376726627349854</v>
      </c>
      <c r="Z5">
        <v>0.5</v>
      </c>
      <c r="AA5">
        <v>0.9</v>
      </c>
      <c r="AB5">
        <v>0.642857142857143</v>
      </c>
      <c r="AC5">
        <v>0.75</v>
      </c>
      <c r="AD5">
        <v>0.1</v>
      </c>
      <c r="AE5">
        <v>0.4</v>
      </c>
    </row>
    <row r="6" spans="1:31">
      <c r="A6" s="5">
        <v>4</v>
      </c>
      <c r="B6">
        <v>18</v>
      </c>
      <c r="C6">
        <v>2</v>
      </c>
      <c r="D6">
        <v>10</v>
      </c>
      <c r="E6">
        <v>10</v>
      </c>
      <c r="F6">
        <v>10</v>
      </c>
      <c r="G6">
        <v>0</v>
      </c>
      <c r="H6">
        <v>8</v>
      </c>
      <c r="I6">
        <v>2</v>
      </c>
      <c r="J6">
        <v>0.9</v>
      </c>
      <c r="K6" s="4">
        <v>6.64651870727539</v>
      </c>
      <c r="L6" s="9">
        <v>1.76815605163574</v>
      </c>
      <c r="M6">
        <v>1.73186683654785</v>
      </c>
      <c r="N6">
        <v>5.91652679443359</v>
      </c>
      <c r="O6">
        <v>6</v>
      </c>
      <c r="P6">
        <v>6</v>
      </c>
      <c r="Q6">
        <v>15</v>
      </c>
      <c r="R6" s="15">
        <v>0.4</v>
      </c>
      <c r="S6" s="15">
        <f t="shared" si="0"/>
        <v>0.6</v>
      </c>
      <c r="T6">
        <v>3.24323081970215</v>
      </c>
      <c r="U6">
        <v>2.9600522518158</v>
      </c>
      <c r="V6">
        <v>2.89533853530884</v>
      </c>
      <c r="W6" s="11">
        <v>0.064713716506958</v>
      </c>
      <c r="X6">
        <v>0.34789228439331</v>
      </c>
      <c r="Y6">
        <v>0.34789228439331</v>
      </c>
      <c r="Z6">
        <v>0.6</v>
      </c>
      <c r="AA6">
        <v>0.9</v>
      </c>
      <c r="AB6">
        <v>0.6</v>
      </c>
      <c r="AC6">
        <v>0.72</v>
      </c>
      <c r="AD6">
        <v>0.1</v>
      </c>
      <c r="AE6">
        <v>0.3</v>
      </c>
    </row>
    <row r="7" spans="1:31">
      <c r="A7" s="5">
        <v>5</v>
      </c>
      <c r="B7">
        <v>18</v>
      </c>
      <c r="C7">
        <v>2</v>
      </c>
      <c r="D7">
        <v>10</v>
      </c>
      <c r="E7">
        <v>10</v>
      </c>
      <c r="F7">
        <v>10</v>
      </c>
      <c r="G7">
        <v>0</v>
      </c>
      <c r="H7">
        <v>8</v>
      </c>
      <c r="I7">
        <v>2</v>
      </c>
      <c r="J7">
        <v>0.9</v>
      </c>
      <c r="K7" s="4">
        <v>7.90730667114258</v>
      </c>
      <c r="L7" s="9">
        <v>1.90764045715332</v>
      </c>
      <c r="M7">
        <v>1.54693603515625</v>
      </c>
      <c r="N7">
        <v>5.696044921875</v>
      </c>
      <c r="O7">
        <v>6</v>
      </c>
      <c r="P7">
        <v>6</v>
      </c>
      <c r="Q7">
        <v>15</v>
      </c>
      <c r="R7" s="15">
        <v>0.4</v>
      </c>
      <c r="S7" s="15">
        <f t="shared" si="0"/>
        <v>0.6</v>
      </c>
      <c r="T7">
        <v>3.73896026611328</v>
      </c>
      <c r="U7">
        <v>3.47512936592102</v>
      </c>
      <c r="V7">
        <v>3.30228805541992</v>
      </c>
      <c r="W7" s="11">
        <v>0.172841310501099</v>
      </c>
      <c r="X7">
        <v>0.436672210693359</v>
      </c>
      <c r="Y7">
        <v>0.436672210693359</v>
      </c>
      <c r="Z7">
        <v>0.6</v>
      </c>
      <c r="AA7">
        <v>0.9</v>
      </c>
      <c r="AB7">
        <v>0.6</v>
      </c>
      <c r="AC7">
        <v>0.72</v>
      </c>
      <c r="AD7">
        <v>0.1</v>
      </c>
      <c r="AE7">
        <v>0.3</v>
      </c>
    </row>
    <row r="8" spans="1:31">
      <c r="A8" s="5">
        <v>6</v>
      </c>
      <c r="B8">
        <v>17</v>
      </c>
      <c r="C8">
        <v>3</v>
      </c>
      <c r="D8">
        <v>10</v>
      </c>
      <c r="E8">
        <v>10</v>
      </c>
      <c r="F8">
        <v>10</v>
      </c>
      <c r="G8">
        <v>0</v>
      </c>
      <c r="H8">
        <v>7</v>
      </c>
      <c r="I8">
        <v>3</v>
      </c>
      <c r="J8">
        <v>0.85</v>
      </c>
      <c r="K8" s="4">
        <v>6.83151435852051</v>
      </c>
      <c r="L8" s="9">
        <v>1.14677047729492</v>
      </c>
      <c r="M8">
        <v>0.821332931518555</v>
      </c>
      <c r="N8">
        <v>7.0362663269043</v>
      </c>
      <c r="O8">
        <v>6</v>
      </c>
      <c r="P8">
        <v>6</v>
      </c>
      <c r="Q8">
        <v>14</v>
      </c>
      <c r="R8" s="15">
        <v>0.4286</v>
      </c>
      <c r="S8" s="15">
        <f t="shared" si="0"/>
        <v>0.6</v>
      </c>
      <c r="T8">
        <v>3.41982650756836</v>
      </c>
      <c r="U8">
        <v>3.0302300453186</v>
      </c>
      <c r="V8">
        <v>3.04015779495239</v>
      </c>
      <c r="W8" s="11">
        <v>0.00992774963378906</v>
      </c>
      <c r="X8">
        <v>0.379668712615967</v>
      </c>
      <c r="Y8">
        <v>0.379668712615967</v>
      </c>
      <c r="Z8">
        <v>0.6</v>
      </c>
      <c r="AA8">
        <v>0.8</v>
      </c>
      <c r="AB8">
        <v>0.571428571428571</v>
      </c>
      <c r="AC8">
        <v>0.666666666666667</v>
      </c>
      <c r="AD8">
        <v>0.2</v>
      </c>
      <c r="AE8">
        <v>0.2</v>
      </c>
    </row>
    <row r="9" spans="1:31">
      <c r="A9" s="5">
        <v>7</v>
      </c>
      <c r="B9">
        <v>17</v>
      </c>
      <c r="C9">
        <v>3</v>
      </c>
      <c r="D9">
        <v>10</v>
      </c>
      <c r="E9">
        <v>10</v>
      </c>
      <c r="F9">
        <v>10</v>
      </c>
      <c r="G9">
        <v>0</v>
      </c>
      <c r="H9">
        <v>7</v>
      </c>
      <c r="I9">
        <v>3</v>
      </c>
      <c r="J9">
        <v>0.85</v>
      </c>
      <c r="K9" s="4">
        <v>6.0123176574707</v>
      </c>
      <c r="L9" s="9">
        <v>1.34359741210937</v>
      </c>
      <c r="M9">
        <v>1.06707000732422</v>
      </c>
      <c r="N9">
        <v>5.74783706665039</v>
      </c>
      <c r="O9">
        <v>7</v>
      </c>
      <c r="P9">
        <v>7</v>
      </c>
      <c r="Q9">
        <v>16</v>
      </c>
      <c r="R9" s="15">
        <v>0.4375</v>
      </c>
      <c r="S9" s="15">
        <f t="shared" si="0"/>
        <v>0.7</v>
      </c>
      <c r="T9">
        <v>3.01629066467285</v>
      </c>
      <c r="U9">
        <v>2.70718932151794</v>
      </c>
      <c r="V9">
        <v>2.66651511192322</v>
      </c>
      <c r="W9" s="11">
        <v>0.0406742095947266</v>
      </c>
      <c r="X9">
        <v>0.349775552749634</v>
      </c>
      <c r="Y9">
        <v>0.349775552749634</v>
      </c>
      <c r="Z9">
        <v>0.7</v>
      </c>
      <c r="AA9">
        <v>0.9</v>
      </c>
      <c r="AB9">
        <v>0.5625</v>
      </c>
      <c r="AC9">
        <v>0.692307692307692</v>
      </c>
      <c r="AD9">
        <v>0.1</v>
      </c>
      <c r="AE9">
        <v>0.2</v>
      </c>
    </row>
    <row r="10" spans="1:31">
      <c r="A10" s="5">
        <v>8</v>
      </c>
      <c r="B10">
        <v>18</v>
      </c>
      <c r="C10">
        <v>2</v>
      </c>
      <c r="D10">
        <v>10</v>
      </c>
      <c r="E10">
        <v>10</v>
      </c>
      <c r="F10">
        <v>10</v>
      </c>
      <c r="G10">
        <v>0</v>
      </c>
      <c r="H10">
        <v>8</v>
      </c>
      <c r="I10">
        <v>2</v>
      </c>
      <c r="J10">
        <v>0.9</v>
      </c>
      <c r="K10" s="4">
        <v>8.4647102355957</v>
      </c>
      <c r="L10" s="9">
        <v>2.99497032165527</v>
      </c>
      <c r="M10">
        <v>2.69119644165039</v>
      </c>
      <c r="N10">
        <v>5.31829261779785</v>
      </c>
      <c r="O10">
        <v>3</v>
      </c>
      <c r="P10">
        <v>3</v>
      </c>
      <c r="Q10">
        <v>13</v>
      </c>
      <c r="R10" s="15">
        <v>0.2308</v>
      </c>
      <c r="S10" s="15">
        <f t="shared" si="0"/>
        <v>0.3</v>
      </c>
      <c r="T10">
        <v>3.73464393615723</v>
      </c>
      <c r="U10">
        <v>3.51974487304687</v>
      </c>
      <c r="V10">
        <v>3.25290822982788</v>
      </c>
      <c r="W10" s="11">
        <v>0.266836643218994</v>
      </c>
      <c r="X10">
        <v>0.481735706329346</v>
      </c>
      <c r="Y10">
        <v>0.481735706329346</v>
      </c>
      <c r="Z10">
        <v>0.3</v>
      </c>
      <c r="AA10">
        <v>1</v>
      </c>
      <c r="AB10">
        <v>0.769230769230769</v>
      </c>
      <c r="AC10">
        <v>0.869565217391304</v>
      </c>
      <c r="AD10">
        <v>0</v>
      </c>
      <c r="AE10">
        <v>0.7</v>
      </c>
    </row>
    <row r="11" spans="1:31">
      <c r="A11" s="5">
        <v>9</v>
      </c>
      <c r="B11">
        <v>17</v>
      </c>
      <c r="C11">
        <v>3</v>
      </c>
      <c r="D11">
        <v>10</v>
      </c>
      <c r="E11">
        <v>10</v>
      </c>
      <c r="F11">
        <v>10</v>
      </c>
      <c r="G11">
        <v>0</v>
      </c>
      <c r="H11">
        <v>7</v>
      </c>
      <c r="I11">
        <v>3</v>
      </c>
      <c r="J11">
        <v>0.85</v>
      </c>
      <c r="K11" s="4">
        <v>6.53900337219238</v>
      </c>
      <c r="L11" s="9">
        <v>1.25845336914062</v>
      </c>
      <c r="M11">
        <v>0.709737777709961</v>
      </c>
      <c r="N11">
        <v>5.7145824432373</v>
      </c>
      <c r="O11">
        <v>5</v>
      </c>
      <c r="P11">
        <v>5</v>
      </c>
      <c r="Q11">
        <v>15</v>
      </c>
      <c r="R11" s="15">
        <v>0.3333</v>
      </c>
      <c r="S11" s="15">
        <f t="shared" si="0"/>
        <v>0.5</v>
      </c>
      <c r="T11">
        <v>3.20004653930664</v>
      </c>
      <c r="U11">
        <v>2.88882875442505</v>
      </c>
      <c r="V11">
        <v>2.80998182296753</v>
      </c>
      <c r="W11" s="11">
        <v>0.0788469314575195</v>
      </c>
      <c r="X11">
        <v>0.390064716339111</v>
      </c>
      <c r="Y11">
        <v>0.390064716339111</v>
      </c>
      <c r="Z11">
        <v>0.5</v>
      </c>
      <c r="AA11">
        <v>1</v>
      </c>
      <c r="AB11">
        <v>0.666666666666667</v>
      </c>
      <c r="AC11">
        <v>0.8</v>
      </c>
      <c r="AD11">
        <v>0</v>
      </c>
      <c r="AE11">
        <v>0.5</v>
      </c>
    </row>
    <row r="12" spans="1:31">
      <c r="A12" s="5">
        <v>10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7.72553634643555</v>
      </c>
      <c r="L12" s="9">
        <v>1.43349266052246</v>
      </c>
      <c r="M12">
        <v>0.988012313842773</v>
      </c>
      <c r="N12">
        <v>5.63763999938965</v>
      </c>
      <c r="O12">
        <v>6</v>
      </c>
      <c r="P12">
        <v>6</v>
      </c>
      <c r="Q12">
        <v>16</v>
      </c>
      <c r="R12" s="15">
        <v>0.375</v>
      </c>
      <c r="S12" s="15">
        <f t="shared" si="0"/>
        <v>0.6</v>
      </c>
      <c r="T12">
        <v>4.04101181030273</v>
      </c>
      <c r="U12">
        <v>3.72482323646545</v>
      </c>
      <c r="V12">
        <v>3.54834985733032</v>
      </c>
      <c r="W12" s="11">
        <v>0.176473379135132</v>
      </c>
      <c r="X12">
        <v>0.492661952972412</v>
      </c>
      <c r="Y12">
        <v>0.492661952972412</v>
      </c>
      <c r="Z12">
        <v>0.6</v>
      </c>
      <c r="AA12">
        <v>1</v>
      </c>
      <c r="AB12">
        <v>0.625</v>
      </c>
      <c r="AC12">
        <v>0.769230769230769</v>
      </c>
      <c r="AD12">
        <v>0</v>
      </c>
      <c r="AE12">
        <v>0.4</v>
      </c>
    </row>
    <row r="13" spans="1:31">
      <c r="A13" s="5">
        <v>11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6.78566932678223</v>
      </c>
      <c r="L13" s="9">
        <v>1.0232105255127</v>
      </c>
      <c r="M13">
        <v>0.788984298706055</v>
      </c>
      <c r="N13">
        <v>6.03194808959961</v>
      </c>
      <c r="O13">
        <v>6</v>
      </c>
      <c r="P13">
        <v>6</v>
      </c>
      <c r="Q13">
        <v>14</v>
      </c>
      <c r="R13" s="15">
        <v>0.4286</v>
      </c>
      <c r="S13" s="15">
        <f t="shared" si="0"/>
        <v>0.6</v>
      </c>
      <c r="T13">
        <v>3.36816215515137</v>
      </c>
      <c r="U13">
        <v>3.07924389839172</v>
      </c>
      <c r="V13">
        <v>3.0114803314209</v>
      </c>
      <c r="W13" s="11">
        <v>0.0677635669708252</v>
      </c>
      <c r="X13">
        <v>0.356681823730469</v>
      </c>
      <c r="Y13">
        <v>0.356681823730469</v>
      </c>
      <c r="Z13">
        <v>0.6</v>
      </c>
      <c r="AA13">
        <v>0.8</v>
      </c>
      <c r="AB13">
        <v>0.571428571428571</v>
      </c>
      <c r="AC13">
        <v>0.666666666666667</v>
      </c>
      <c r="AD13">
        <v>0.2</v>
      </c>
      <c r="AE13">
        <v>0.2</v>
      </c>
    </row>
    <row r="14" spans="1:31">
      <c r="A14" s="5">
        <v>12</v>
      </c>
      <c r="B14">
        <v>19</v>
      </c>
      <c r="C14">
        <v>1</v>
      </c>
      <c r="D14">
        <v>10</v>
      </c>
      <c r="E14">
        <v>10</v>
      </c>
      <c r="F14">
        <v>10</v>
      </c>
      <c r="G14">
        <v>0</v>
      </c>
      <c r="H14">
        <v>9</v>
      </c>
      <c r="I14">
        <v>1</v>
      </c>
      <c r="J14">
        <v>0.95</v>
      </c>
      <c r="K14" s="4">
        <v>10.6145267486572</v>
      </c>
      <c r="L14" s="9">
        <v>0.670864105224609</v>
      </c>
      <c r="M14">
        <v>0.574762344360352</v>
      </c>
      <c r="N14">
        <v>10.087516784668</v>
      </c>
      <c r="O14">
        <v>9</v>
      </c>
      <c r="P14">
        <v>9</v>
      </c>
      <c r="Q14">
        <v>19</v>
      </c>
      <c r="R14" s="15">
        <v>0.4737</v>
      </c>
      <c r="S14" s="15">
        <f t="shared" si="0"/>
        <v>0.9</v>
      </c>
      <c r="T14">
        <v>4.63347625732422</v>
      </c>
      <c r="U14">
        <v>4.21989345550537</v>
      </c>
      <c r="V14">
        <v>4.17025804519653</v>
      </c>
      <c r="W14" s="11">
        <v>0.0496354103088379</v>
      </c>
      <c r="X14">
        <v>0.463218212127685</v>
      </c>
      <c r="Y14">
        <v>0.463218212127685</v>
      </c>
      <c r="Z14">
        <v>0.9</v>
      </c>
      <c r="AA14">
        <v>1</v>
      </c>
      <c r="AB14">
        <v>0.526315789473684</v>
      </c>
      <c r="AC14">
        <v>0.689655172413793</v>
      </c>
      <c r="AD14">
        <v>0</v>
      </c>
      <c r="AE14">
        <v>0.1</v>
      </c>
    </row>
    <row r="15" spans="1:31">
      <c r="A15" s="5">
        <v>13</v>
      </c>
      <c r="B15">
        <v>16</v>
      </c>
      <c r="C15">
        <v>4</v>
      </c>
      <c r="D15">
        <v>10</v>
      </c>
      <c r="E15">
        <v>10</v>
      </c>
      <c r="F15">
        <v>9</v>
      </c>
      <c r="G15">
        <v>1</v>
      </c>
      <c r="H15">
        <v>7</v>
      </c>
      <c r="I15">
        <v>3</v>
      </c>
      <c r="J15">
        <v>0.8</v>
      </c>
      <c r="K15" s="4">
        <v>5.7562141418457</v>
      </c>
      <c r="L15" s="9">
        <v>0.863786697387695</v>
      </c>
      <c r="M15">
        <v>0.732816696166992</v>
      </c>
      <c r="N15">
        <v>6.55263328552246</v>
      </c>
      <c r="O15">
        <v>6</v>
      </c>
      <c r="P15">
        <v>6</v>
      </c>
      <c r="Q15">
        <v>13</v>
      </c>
      <c r="R15" s="15">
        <v>0.4615</v>
      </c>
      <c r="S15" s="15">
        <f t="shared" si="0"/>
        <v>0.6</v>
      </c>
      <c r="T15">
        <v>3.18726921081543</v>
      </c>
      <c r="U15">
        <v>2.81767702102661</v>
      </c>
      <c r="V15">
        <v>2.90220069885254</v>
      </c>
      <c r="W15" s="11">
        <v>0.0845236778259277</v>
      </c>
      <c r="X15">
        <v>0.285068511962891</v>
      </c>
      <c r="Y15">
        <v>0.285068511962891</v>
      </c>
      <c r="Z15">
        <v>0.6</v>
      </c>
      <c r="AA15">
        <v>0.7</v>
      </c>
      <c r="AB15">
        <v>0.538461538461538</v>
      </c>
      <c r="AC15">
        <v>0.608695652173913</v>
      </c>
      <c r="AD15">
        <v>0.3</v>
      </c>
      <c r="AE15">
        <v>0.1</v>
      </c>
    </row>
    <row r="16" spans="1:31">
      <c r="A16" s="5">
        <v>14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10.0921478271484</v>
      </c>
      <c r="L16" s="9">
        <v>1.65734672546387</v>
      </c>
      <c r="M16">
        <v>1.5528678894043</v>
      </c>
      <c r="N16">
        <v>8.32724761962891</v>
      </c>
      <c r="O16">
        <v>7</v>
      </c>
      <c r="P16">
        <v>7</v>
      </c>
      <c r="Q16">
        <v>17</v>
      </c>
      <c r="R16" s="15">
        <v>0.4118</v>
      </c>
      <c r="S16" s="15">
        <f t="shared" si="0"/>
        <v>0.7</v>
      </c>
      <c r="T16">
        <v>3.50043296813965</v>
      </c>
      <c r="U16">
        <v>3.26690196990967</v>
      </c>
      <c r="V16">
        <v>3.13181495666504</v>
      </c>
      <c r="W16" s="11">
        <v>0.135087013244629</v>
      </c>
      <c r="X16">
        <v>0.368618011474609</v>
      </c>
      <c r="Y16">
        <v>0.368618011474609</v>
      </c>
      <c r="Z16">
        <v>0.7</v>
      </c>
      <c r="AA16">
        <v>1</v>
      </c>
      <c r="AB16">
        <v>0.588235294117647</v>
      </c>
      <c r="AC16">
        <v>0.740740740740741</v>
      </c>
      <c r="AD16">
        <v>0</v>
      </c>
      <c r="AE16">
        <v>0.3</v>
      </c>
    </row>
    <row r="17" spans="1:31">
      <c r="A17" s="5">
        <v>15</v>
      </c>
      <c r="B17">
        <v>17</v>
      </c>
      <c r="C17">
        <v>3</v>
      </c>
      <c r="D17">
        <v>10</v>
      </c>
      <c r="E17">
        <v>10</v>
      </c>
      <c r="F17">
        <v>10</v>
      </c>
      <c r="G17">
        <v>0</v>
      </c>
      <c r="H17">
        <v>7</v>
      </c>
      <c r="I17">
        <v>3</v>
      </c>
      <c r="J17">
        <v>0.85</v>
      </c>
      <c r="K17" s="4">
        <v>5.70360946655273</v>
      </c>
      <c r="L17" s="9">
        <v>0.873838424682617</v>
      </c>
      <c r="M17">
        <v>0.753240585327148</v>
      </c>
      <c r="N17">
        <v>6.49769020080566</v>
      </c>
      <c r="O17">
        <v>6</v>
      </c>
      <c r="P17">
        <v>6</v>
      </c>
      <c r="Q17">
        <v>14</v>
      </c>
      <c r="R17" s="15">
        <v>0.4286</v>
      </c>
      <c r="S17" s="15">
        <f t="shared" si="0"/>
        <v>0.6</v>
      </c>
      <c r="T17">
        <v>3.61505126953125</v>
      </c>
      <c r="U17">
        <v>3.20449781417847</v>
      </c>
      <c r="V17">
        <v>3.25379037857056</v>
      </c>
      <c r="W17" s="11">
        <v>0.0492925643920898</v>
      </c>
      <c r="X17">
        <v>0.361260890960693</v>
      </c>
      <c r="Y17">
        <v>0.361260890960693</v>
      </c>
      <c r="Z17">
        <v>0.6</v>
      </c>
      <c r="AA17">
        <v>0.8</v>
      </c>
      <c r="AB17">
        <v>0.571428571428571</v>
      </c>
      <c r="AC17">
        <v>0.666666666666667</v>
      </c>
      <c r="AD17">
        <v>0.2</v>
      </c>
      <c r="AE17">
        <v>0.2</v>
      </c>
    </row>
    <row r="18" spans="1:31">
      <c r="A18" s="5">
        <v>16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10.8333683013916</v>
      </c>
      <c r="L18" s="9">
        <v>0.657564163208008</v>
      </c>
      <c r="M18">
        <v>0.505702972412109</v>
      </c>
      <c r="N18">
        <v>9.78784370422363</v>
      </c>
      <c r="O18">
        <v>7</v>
      </c>
      <c r="P18">
        <v>7</v>
      </c>
      <c r="Q18">
        <v>17</v>
      </c>
      <c r="R18" s="15">
        <v>0.4118</v>
      </c>
      <c r="S18" s="15">
        <f t="shared" si="0"/>
        <v>0.7</v>
      </c>
      <c r="T18">
        <v>4.57226943969727</v>
      </c>
      <c r="U18">
        <v>4.18453979492187</v>
      </c>
      <c r="V18">
        <v>4.08214998245239</v>
      </c>
      <c r="W18" s="11">
        <v>0.102389812469482</v>
      </c>
      <c r="X18">
        <v>0.490119457244873</v>
      </c>
      <c r="Y18">
        <v>0.490119457244873</v>
      </c>
      <c r="Z18">
        <v>0.7</v>
      </c>
      <c r="AA18">
        <v>1</v>
      </c>
      <c r="AB18">
        <v>0.588235294117647</v>
      </c>
      <c r="AC18">
        <v>0.740740740740741</v>
      </c>
      <c r="AD18">
        <v>0</v>
      </c>
      <c r="AE18">
        <v>0.3</v>
      </c>
    </row>
    <row r="19" spans="1:31">
      <c r="A19" s="5">
        <v>17</v>
      </c>
      <c r="B19">
        <v>16</v>
      </c>
      <c r="C19">
        <v>4</v>
      </c>
      <c r="D19">
        <v>10</v>
      </c>
      <c r="E19">
        <v>10</v>
      </c>
      <c r="F19">
        <v>10</v>
      </c>
      <c r="G19">
        <v>0</v>
      </c>
      <c r="H19">
        <v>6</v>
      </c>
      <c r="I19">
        <v>4</v>
      </c>
      <c r="J19">
        <v>0.8</v>
      </c>
      <c r="K19" s="4">
        <v>6.62918663024902</v>
      </c>
      <c r="L19" s="9">
        <v>1.7640323638916</v>
      </c>
      <c r="M19">
        <v>0.7838134765625</v>
      </c>
      <c r="N19">
        <v>5.65805053710937</v>
      </c>
      <c r="O19">
        <v>5</v>
      </c>
      <c r="P19">
        <v>5</v>
      </c>
      <c r="Q19">
        <v>15</v>
      </c>
      <c r="R19" s="15">
        <v>0.3333</v>
      </c>
      <c r="S19" s="15">
        <f t="shared" si="0"/>
        <v>0.5</v>
      </c>
      <c r="T19">
        <v>3.02310943603516</v>
      </c>
      <c r="U19">
        <v>2.70834422111511</v>
      </c>
      <c r="V19">
        <v>2.61939764022827</v>
      </c>
      <c r="W19" s="11">
        <v>0.0889465808868408</v>
      </c>
      <c r="X19">
        <v>0.403711795806885</v>
      </c>
      <c r="Y19">
        <v>0.403711795806885</v>
      </c>
      <c r="Z19">
        <v>0.5</v>
      </c>
      <c r="AA19">
        <v>1</v>
      </c>
      <c r="AB19">
        <v>0.666666666666667</v>
      </c>
      <c r="AC19">
        <v>0.8</v>
      </c>
      <c r="AD19">
        <v>0</v>
      </c>
      <c r="AE19">
        <v>0.5</v>
      </c>
    </row>
    <row r="20" spans="1:31">
      <c r="A20" s="5">
        <v>18</v>
      </c>
      <c r="B20">
        <v>17</v>
      </c>
      <c r="C20">
        <v>3</v>
      </c>
      <c r="D20">
        <v>10</v>
      </c>
      <c r="E20">
        <v>10</v>
      </c>
      <c r="F20">
        <v>9</v>
      </c>
      <c r="G20">
        <v>1</v>
      </c>
      <c r="H20">
        <v>8</v>
      </c>
      <c r="I20">
        <v>2</v>
      </c>
      <c r="J20">
        <v>0.85</v>
      </c>
      <c r="K20" s="4">
        <v>9.04955291748047</v>
      </c>
      <c r="L20" s="9">
        <v>1.21954345703125</v>
      </c>
      <c r="M20">
        <v>0.910530090332031</v>
      </c>
      <c r="N20">
        <v>8.24246215820312</v>
      </c>
      <c r="O20">
        <v>6</v>
      </c>
      <c r="P20">
        <v>6</v>
      </c>
      <c r="Q20">
        <v>15</v>
      </c>
      <c r="R20" s="15">
        <v>0.4</v>
      </c>
      <c r="S20" s="15">
        <f t="shared" si="0"/>
        <v>0.6</v>
      </c>
      <c r="T20">
        <v>3.25093460083008</v>
      </c>
      <c r="U20">
        <v>2.92154550552368</v>
      </c>
      <c r="V20">
        <v>2.91307401657104</v>
      </c>
      <c r="W20" s="11">
        <v>0.00847148895263672</v>
      </c>
      <c r="X20">
        <v>0.337860584259033</v>
      </c>
      <c r="Y20">
        <v>0.337860584259033</v>
      </c>
      <c r="Z20">
        <v>0.6</v>
      </c>
      <c r="AA20">
        <v>0.9</v>
      </c>
      <c r="AB20">
        <v>0.6</v>
      </c>
      <c r="AC20">
        <v>0.72</v>
      </c>
      <c r="AD20">
        <v>0.1</v>
      </c>
      <c r="AE20">
        <v>0.3</v>
      </c>
    </row>
    <row r="21" spans="1:31">
      <c r="A21" s="5">
        <v>19</v>
      </c>
      <c r="B21">
        <v>16</v>
      </c>
      <c r="C21">
        <v>4</v>
      </c>
      <c r="D21">
        <v>10</v>
      </c>
      <c r="E21">
        <v>10</v>
      </c>
      <c r="F21">
        <v>8</v>
      </c>
      <c r="G21">
        <v>2</v>
      </c>
      <c r="H21">
        <v>8</v>
      </c>
      <c r="I21">
        <v>2</v>
      </c>
      <c r="J21">
        <v>0.8</v>
      </c>
      <c r="K21" s="4">
        <v>7.57284927368164</v>
      </c>
      <c r="L21" s="9">
        <v>2.06085205078125</v>
      </c>
      <c r="M21">
        <v>1.82548141479492</v>
      </c>
      <c r="N21">
        <v>5.71315765380859</v>
      </c>
      <c r="O21">
        <v>6</v>
      </c>
      <c r="P21">
        <v>6</v>
      </c>
      <c r="Q21">
        <v>14</v>
      </c>
      <c r="R21" s="15">
        <v>0.4286</v>
      </c>
      <c r="S21" s="15">
        <f t="shared" si="0"/>
        <v>0.6</v>
      </c>
      <c r="T21">
        <v>2.96800994873047</v>
      </c>
      <c r="U21">
        <v>2.70471739768982</v>
      </c>
      <c r="V21">
        <v>2.66504859924316</v>
      </c>
      <c r="W21" s="11">
        <v>0.0396687984466553</v>
      </c>
      <c r="X21">
        <v>0.302961349487305</v>
      </c>
      <c r="Y21">
        <v>0.302961349487305</v>
      </c>
      <c r="Z21">
        <v>0.6</v>
      </c>
      <c r="AA21">
        <v>0.8</v>
      </c>
      <c r="AB21">
        <v>0.571428571428571</v>
      </c>
      <c r="AC21">
        <v>0.666666666666667</v>
      </c>
      <c r="AD21">
        <v>0.2</v>
      </c>
      <c r="AE21">
        <v>0.2</v>
      </c>
    </row>
    <row r="22" spans="1:31">
      <c r="A22" s="5">
        <v>20</v>
      </c>
      <c r="B22">
        <v>16</v>
      </c>
      <c r="C22">
        <v>4</v>
      </c>
      <c r="D22">
        <v>10</v>
      </c>
      <c r="E22">
        <v>10</v>
      </c>
      <c r="F22">
        <v>10</v>
      </c>
      <c r="G22">
        <v>0</v>
      </c>
      <c r="H22">
        <v>6</v>
      </c>
      <c r="I22">
        <v>4</v>
      </c>
      <c r="J22">
        <v>0.8</v>
      </c>
      <c r="K22" s="4">
        <v>6.64585304260254</v>
      </c>
      <c r="L22" s="9">
        <v>2.73301124572754</v>
      </c>
      <c r="M22">
        <v>1.9593448638916</v>
      </c>
      <c r="N22">
        <v>4.58723258972168</v>
      </c>
      <c r="O22">
        <v>2</v>
      </c>
      <c r="P22">
        <v>2</v>
      </c>
      <c r="Q22">
        <v>11</v>
      </c>
      <c r="R22" s="15">
        <v>0.1818</v>
      </c>
      <c r="S22" s="15">
        <f t="shared" si="0"/>
        <v>0.2</v>
      </c>
      <c r="T22">
        <v>2.80521202087402</v>
      </c>
      <c r="U22">
        <v>2.58065009117126</v>
      </c>
      <c r="V22">
        <v>2.39172124862671</v>
      </c>
      <c r="W22" s="11">
        <v>0.188928842544556</v>
      </c>
      <c r="X22">
        <v>0.413490772247315</v>
      </c>
      <c r="Y22">
        <v>0.413490772247315</v>
      </c>
      <c r="Z22">
        <v>0.2</v>
      </c>
      <c r="AA22">
        <v>0.9</v>
      </c>
      <c r="AB22">
        <v>0.818181818181818</v>
      </c>
      <c r="AC22">
        <v>0.857142857142857</v>
      </c>
      <c r="AD22">
        <v>0.1</v>
      </c>
      <c r="AE22">
        <v>0.7</v>
      </c>
    </row>
    <row r="23" spans="1:31">
      <c r="A23" s="5">
        <v>21</v>
      </c>
      <c r="B23">
        <v>19</v>
      </c>
      <c r="C23">
        <v>1</v>
      </c>
      <c r="D23">
        <v>10</v>
      </c>
      <c r="E23">
        <v>10</v>
      </c>
      <c r="F23">
        <v>10</v>
      </c>
      <c r="G23">
        <v>0</v>
      </c>
      <c r="H23">
        <v>9</v>
      </c>
      <c r="I23">
        <v>1</v>
      </c>
      <c r="J23">
        <v>0.95</v>
      </c>
      <c r="K23" s="4">
        <v>9.37121963500977</v>
      </c>
      <c r="L23" s="9">
        <v>1.13102912902832</v>
      </c>
      <c r="M23">
        <v>1.03591918945312</v>
      </c>
      <c r="N23">
        <v>8.20464515686035</v>
      </c>
      <c r="O23">
        <v>5</v>
      </c>
      <c r="P23">
        <v>5</v>
      </c>
      <c r="Q23">
        <v>15</v>
      </c>
      <c r="R23" s="15">
        <v>0.3333</v>
      </c>
      <c r="S23" s="15">
        <f t="shared" si="0"/>
        <v>0.5</v>
      </c>
      <c r="T23">
        <v>3.33916091918945</v>
      </c>
      <c r="U23">
        <v>3.10058331489563</v>
      </c>
      <c r="V23">
        <v>2.9983983039856</v>
      </c>
      <c r="W23" s="11">
        <v>0.102185010910034</v>
      </c>
      <c r="X23">
        <v>0.340762615203857</v>
      </c>
      <c r="Y23">
        <v>0.340762615203857</v>
      </c>
      <c r="Z23">
        <v>0.5</v>
      </c>
      <c r="AA23">
        <v>1</v>
      </c>
      <c r="AB23">
        <v>0.666666666666667</v>
      </c>
      <c r="AC23">
        <v>0.8</v>
      </c>
      <c r="AD23">
        <v>0</v>
      </c>
      <c r="AE23">
        <v>0.5</v>
      </c>
    </row>
    <row r="24" spans="1:31">
      <c r="A24" s="5">
        <v>22</v>
      </c>
      <c r="B24">
        <v>19</v>
      </c>
      <c r="C24">
        <v>1</v>
      </c>
      <c r="D24">
        <v>10</v>
      </c>
      <c r="E24">
        <v>10</v>
      </c>
      <c r="F24">
        <v>10</v>
      </c>
      <c r="G24">
        <v>0</v>
      </c>
      <c r="H24">
        <v>9</v>
      </c>
      <c r="I24">
        <v>1</v>
      </c>
      <c r="J24">
        <v>0.95</v>
      </c>
      <c r="K24" s="4">
        <v>11.74973487854</v>
      </c>
      <c r="L24" s="9">
        <v>0.573421478271484</v>
      </c>
      <c r="M24">
        <v>0.409221649169922</v>
      </c>
      <c r="N24">
        <v>10.7761573791504</v>
      </c>
      <c r="O24">
        <v>8</v>
      </c>
      <c r="P24">
        <v>8</v>
      </c>
      <c r="Q24">
        <v>18</v>
      </c>
      <c r="R24" s="15">
        <v>0.4444</v>
      </c>
      <c r="S24" s="15">
        <f t="shared" si="0"/>
        <v>0.8</v>
      </c>
      <c r="T24">
        <v>5.33336067199707</v>
      </c>
      <c r="U24">
        <v>4.85945892333984</v>
      </c>
      <c r="V24">
        <v>4.77616167068481</v>
      </c>
      <c r="W24" s="11">
        <v>0.0832972526550293</v>
      </c>
      <c r="X24">
        <v>0.557199001312256</v>
      </c>
      <c r="Y24">
        <v>0.557199001312256</v>
      </c>
      <c r="Z24">
        <v>0.8</v>
      </c>
      <c r="AA24">
        <v>1</v>
      </c>
      <c r="AB24">
        <v>0.555555555555556</v>
      </c>
      <c r="AC24">
        <v>0.714285714285714</v>
      </c>
      <c r="AD24">
        <v>0</v>
      </c>
      <c r="AE24">
        <v>0.2</v>
      </c>
    </row>
    <row r="25" spans="1:31">
      <c r="A25" s="5">
        <v>23</v>
      </c>
      <c r="B25">
        <v>18</v>
      </c>
      <c r="C25">
        <v>2</v>
      </c>
      <c r="D25">
        <v>10</v>
      </c>
      <c r="E25">
        <v>10</v>
      </c>
      <c r="F25">
        <v>10</v>
      </c>
      <c r="G25">
        <v>0</v>
      </c>
      <c r="H25">
        <v>8</v>
      </c>
      <c r="I25">
        <v>2</v>
      </c>
      <c r="J25">
        <v>0.9</v>
      </c>
      <c r="K25" s="4">
        <v>7.68394088745117</v>
      </c>
      <c r="L25" s="9">
        <v>0.951251983642578</v>
      </c>
      <c r="M25">
        <v>0.62324333190918</v>
      </c>
      <c r="N25">
        <v>6.77580070495605</v>
      </c>
      <c r="O25">
        <v>7</v>
      </c>
      <c r="P25">
        <v>7</v>
      </c>
      <c r="Q25">
        <v>17</v>
      </c>
      <c r="R25" s="15">
        <v>0.4118</v>
      </c>
      <c r="S25" s="15">
        <f t="shared" si="0"/>
        <v>0.7</v>
      </c>
      <c r="T25">
        <v>3.90939521789551</v>
      </c>
      <c r="U25">
        <v>3.55533051490784</v>
      </c>
      <c r="V25">
        <v>3.47073864936829</v>
      </c>
      <c r="W25" s="11">
        <v>0.0845918655395508</v>
      </c>
      <c r="X25">
        <v>0.438656568527222</v>
      </c>
      <c r="Y25">
        <v>0.438656568527222</v>
      </c>
      <c r="Z25">
        <v>0.7</v>
      </c>
      <c r="AA25">
        <v>1</v>
      </c>
      <c r="AB25">
        <v>0.588235294117647</v>
      </c>
      <c r="AC25">
        <v>0.740740740740741</v>
      </c>
      <c r="AD25">
        <v>0</v>
      </c>
      <c r="AE25">
        <v>0.3</v>
      </c>
    </row>
    <row r="26" spans="1:31">
      <c r="A26" s="5">
        <v>24</v>
      </c>
      <c r="B26">
        <v>18</v>
      </c>
      <c r="C26">
        <v>2</v>
      </c>
      <c r="D26">
        <v>10</v>
      </c>
      <c r="E26">
        <v>10</v>
      </c>
      <c r="F26">
        <v>10</v>
      </c>
      <c r="G26">
        <v>0</v>
      </c>
      <c r="H26">
        <v>8</v>
      </c>
      <c r="I26">
        <v>2</v>
      </c>
      <c r="J26">
        <v>0.9</v>
      </c>
      <c r="K26" s="4">
        <v>8.30161476135254</v>
      </c>
      <c r="L26" s="9">
        <v>1.84811210632324</v>
      </c>
      <c r="M26">
        <v>1.42319869995117</v>
      </c>
      <c r="N26">
        <v>5.94230270385742</v>
      </c>
      <c r="O26">
        <v>6</v>
      </c>
      <c r="P26">
        <v>6</v>
      </c>
      <c r="Q26">
        <v>16</v>
      </c>
      <c r="R26" s="15">
        <v>0.375</v>
      </c>
      <c r="S26" s="15">
        <f t="shared" si="0"/>
        <v>0.6</v>
      </c>
      <c r="T26">
        <v>4.11506462097168</v>
      </c>
      <c r="U26">
        <v>3.8042676448822</v>
      </c>
      <c r="V26">
        <v>3.6045196056366</v>
      </c>
      <c r="W26" s="11">
        <v>0.199748039245605</v>
      </c>
      <c r="X26">
        <v>0.510545015335083</v>
      </c>
      <c r="Y26">
        <v>0.510545015335083</v>
      </c>
      <c r="Z26">
        <v>0.6</v>
      </c>
      <c r="AA26">
        <v>1</v>
      </c>
      <c r="AB26">
        <v>0.625</v>
      </c>
      <c r="AC26">
        <v>0.769230769230769</v>
      </c>
      <c r="AD26">
        <v>0</v>
      </c>
      <c r="AE26">
        <v>0.4</v>
      </c>
    </row>
    <row r="27" spans="1:31">
      <c r="A27" s="5">
        <v>25</v>
      </c>
      <c r="B27">
        <v>19</v>
      </c>
      <c r="C27">
        <v>1</v>
      </c>
      <c r="D27">
        <v>10</v>
      </c>
      <c r="E27">
        <v>10</v>
      </c>
      <c r="F27">
        <v>10</v>
      </c>
      <c r="G27">
        <v>0</v>
      </c>
      <c r="H27">
        <v>9</v>
      </c>
      <c r="I27">
        <v>1</v>
      </c>
      <c r="J27">
        <v>0.95</v>
      </c>
      <c r="K27" s="4">
        <v>9.71740341186523</v>
      </c>
      <c r="L27" s="9">
        <v>0.877573013305664</v>
      </c>
      <c r="M27">
        <v>0.802732467651367</v>
      </c>
      <c r="N27">
        <v>9.07360076904297</v>
      </c>
      <c r="O27">
        <v>6</v>
      </c>
      <c r="P27">
        <v>6</v>
      </c>
      <c r="Q27">
        <v>14</v>
      </c>
      <c r="R27" s="15">
        <v>0.4286</v>
      </c>
      <c r="S27" s="15">
        <f t="shared" si="0"/>
        <v>0.6</v>
      </c>
      <c r="T27">
        <v>3.86703491210937</v>
      </c>
      <c r="U27">
        <v>3.54284954071045</v>
      </c>
      <c r="V27">
        <v>3.47887563705444</v>
      </c>
      <c r="W27" s="11">
        <v>0.0639739036560059</v>
      </c>
      <c r="X27">
        <v>0.388159275054932</v>
      </c>
      <c r="Y27">
        <v>0.388159275054932</v>
      </c>
      <c r="Z27">
        <v>0.6</v>
      </c>
      <c r="AA27">
        <v>0.8</v>
      </c>
      <c r="AB27">
        <v>0.571428571428571</v>
      </c>
      <c r="AC27">
        <v>0.666666666666667</v>
      </c>
      <c r="AD27">
        <v>0.2</v>
      </c>
      <c r="AE27">
        <v>0.2</v>
      </c>
    </row>
    <row r="28" spans="1:31">
      <c r="A28" s="5">
        <v>26</v>
      </c>
      <c r="B28">
        <v>18</v>
      </c>
      <c r="C28">
        <v>2</v>
      </c>
      <c r="D28">
        <v>10</v>
      </c>
      <c r="E28">
        <v>10</v>
      </c>
      <c r="F28">
        <v>10</v>
      </c>
      <c r="G28">
        <v>0</v>
      </c>
      <c r="H28">
        <v>8</v>
      </c>
      <c r="I28">
        <v>2</v>
      </c>
      <c r="J28">
        <v>0.9</v>
      </c>
      <c r="K28" s="4">
        <v>7.20049858093262</v>
      </c>
      <c r="L28" s="9">
        <v>0.931381225585937</v>
      </c>
      <c r="M28">
        <v>0.624353408813477</v>
      </c>
      <c r="N28">
        <v>6.30125427246094</v>
      </c>
      <c r="O28">
        <v>6</v>
      </c>
      <c r="P28">
        <v>6</v>
      </c>
      <c r="Q28">
        <v>15</v>
      </c>
      <c r="R28" s="15">
        <v>0.4</v>
      </c>
      <c r="S28" s="15">
        <f t="shared" si="0"/>
        <v>0.6</v>
      </c>
      <c r="T28">
        <v>3.92199516296387</v>
      </c>
      <c r="U28">
        <v>3.57343816757202</v>
      </c>
      <c r="V28">
        <v>3.50098347663879</v>
      </c>
      <c r="W28" s="11">
        <v>0.0724546909332275</v>
      </c>
      <c r="X28">
        <v>0.421011686325073</v>
      </c>
      <c r="Y28">
        <v>0.421011686325073</v>
      </c>
      <c r="Z28">
        <v>0.6</v>
      </c>
      <c r="AA28">
        <v>0.9</v>
      </c>
      <c r="AB28">
        <v>0.6</v>
      </c>
      <c r="AC28">
        <v>0.72</v>
      </c>
      <c r="AD28">
        <v>0.1</v>
      </c>
      <c r="AE28">
        <v>0.3</v>
      </c>
    </row>
    <row r="29" spans="1:31">
      <c r="A29" s="5">
        <v>27</v>
      </c>
      <c r="B29">
        <v>19</v>
      </c>
      <c r="C29">
        <v>1</v>
      </c>
      <c r="D29">
        <v>10</v>
      </c>
      <c r="E29">
        <v>10</v>
      </c>
      <c r="F29">
        <v>10</v>
      </c>
      <c r="G29">
        <v>0</v>
      </c>
      <c r="H29">
        <v>9</v>
      </c>
      <c r="I29">
        <v>1</v>
      </c>
      <c r="J29">
        <v>0.95</v>
      </c>
      <c r="K29" s="4">
        <v>9.87063980102539</v>
      </c>
      <c r="L29" s="9">
        <v>1.08830070495605</v>
      </c>
      <c r="M29">
        <v>0.9857177734375</v>
      </c>
      <c r="N29">
        <v>8.73230743408203</v>
      </c>
      <c r="O29">
        <v>4</v>
      </c>
      <c r="P29">
        <v>4</v>
      </c>
      <c r="Q29">
        <v>11</v>
      </c>
      <c r="R29" s="15">
        <v>0.3636</v>
      </c>
      <c r="S29" s="15">
        <f t="shared" si="0"/>
        <v>0.4</v>
      </c>
      <c r="T29">
        <v>3.6193904876709</v>
      </c>
      <c r="U29">
        <v>3.3460590839386</v>
      </c>
      <c r="V29">
        <v>3.23822164535522</v>
      </c>
      <c r="W29" s="11">
        <v>0.107837438583374</v>
      </c>
      <c r="X29">
        <v>0.381168842315674</v>
      </c>
      <c r="Y29">
        <v>0.381168842315674</v>
      </c>
      <c r="Z29">
        <v>0.4</v>
      </c>
      <c r="AA29">
        <v>0.7</v>
      </c>
      <c r="AB29">
        <v>0.636363636363636</v>
      </c>
      <c r="AC29">
        <v>0.666666666666667</v>
      </c>
      <c r="AD29">
        <v>0.3</v>
      </c>
      <c r="AE29">
        <v>0.3</v>
      </c>
    </row>
    <row r="30" spans="1:31">
      <c r="A30" s="5">
        <v>28</v>
      </c>
      <c r="B30">
        <v>17</v>
      </c>
      <c r="C30">
        <v>3</v>
      </c>
      <c r="D30">
        <v>10</v>
      </c>
      <c r="E30">
        <v>10</v>
      </c>
      <c r="F30">
        <v>9</v>
      </c>
      <c r="G30">
        <v>1</v>
      </c>
      <c r="H30">
        <v>8</v>
      </c>
      <c r="I30">
        <v>2</v>
      </c>
      <c r="J30">
        <v>0.85</v>
      </c>
      <c r="K30" s="4">
        <v>7.65665245056152</v>
      </c>
      <c r="L30" s="9">
        <v>1.70526885986328</v>
      </c>
      <c r="M30">
        <v>1.47204208374023</v>
      </c>
      <c r="N30">
        <v>6.27309989929199</v>
      </c>
      <c r="O30">
        <v>4</v>
      </c>
      <c r="P30">
        <v>4</v>
      </c>
      <c r="Q30">
        <v>11</v>
      </c>
      <c r="R30" s="15">
        <v>0.3636</v>
      </c>
      <c r="S30" s="15">
        <f t="shared" si="0"/>
        <v>0.4</v>
      </c>
      <c r="T30">
        <v>2.46031761169434</v>
      </c>
      <c r="U30">
        <v>2.26619172096252</v>
      </c>
      <c r="V30">
        <v>2.19670438766479</v>
      </c>
      <c r="W30" s="11">
        <v>0.0694873332977295</v>
      </c>
      <c r="X30">
        <v>0.263613224029541</v>
      </c>
      <c r="Y30">
        <v>0.263613224029541</v>
      </c>
      <c r="Z30">
        <v>0.4</v>
      </c>
      <c r="AA30">
        <v>0.7</v>
      </c>
      <c r="AB30">
        <v>0.636363636363636</v>
      </c>
      <c r="AC30">
        <v>0.666666666666667</v>
      </c>
      <c r="AD30">
        <v>0.3</v>
      </c>
      <c r="AE30">
        <v>0.3</v>
      </c>
    </row>
    <row r="31" spans="1:31">
      <c r="A31" s="5">
        <v>29</v>
      </c>
      <c r="B31">
        <v>19</v>
      </c>
      <c r="C31">
        <v>1</v>
      </c>
      <c r="D31">
        <v>10</v>
      </c>
      <c r="E31">
        <v>10</v>
      </c>
      <c r="F31">
        <v>9</v>
      </c>
      <c r="G31">
        <v>1</v>
      </c>
      <c r="H31">
        <v>10</v>
      </c>
      <c r="I31">
        <v>0</v>
      </c>
      <c r="J31">
        <v>0.95</v>
      </c>
      <c r="K31" s="4">
        <v>9999</v>
      </c>
      <c r="L31" s="9">
        <v>0.903680801391602</v>
      </c>
      <c r="M31">
        <v>9999</v>
      </c>
      <c r="N31">
        <v>9999</v>
      </c>
      <c r="O31">
        <v>7</v>
      </c>
      <c r="P31">
        <v>7</v>
      </c>
      <c r="Q31">
        <v>16</v>
      </c>
      <c r="R31" s="15">
        <v>0.4375</v>
      </c>
      <c r="S31" s="15">
        <f t="shared" si="0"/>
        <v>0.7</v>
      </c>
      <c r="T31">
        <v>3.71269607543945</v>
      </c>
      <c r="U31">
        <v>3.435063123703</v>
      </c>
      <c r="V31">
        <v>3.38412094116211</v>
      </c>
      <c r="W31" s="11">
        <v>0.0509421825408935</v>
      </c>
      <c r="X31">
        <v>0.328575134277344</v>
      </c>
      <c r="Y31">
        <v>0.328575134277344</v>
      </c>
      <c r="Z31">
        <v>0.7</v>
      </c>
      <c r="AA31">
        <v>0.9</v>
      </c>
      <c r="AB31">
        <v>0.5625</v>
      </c>
      <c r="AC31">
        <v>0.692307692307692</v>
      </c>
      <c r="AD31">
        <v>0.1</v>
      </c>
      <c r="AE31">
        <v>0.2</v>
      </c>
    </row>
    <row r="32" spans="1:31">
      <c r="A32" s="5">
        <v>30</v>
      </c>
      <c r="B32">
        <v>19</v>
      </c>
      <c r="C32">
        <v>1</v>
      </c>
      <c r="D32">
        <v>10</v>
      </c>
      <c r="E32">
        <v>10</v>
      </c>
      <c r="F32">
        <v>10</v>
      </c>
      <c r="G32">
        <v>0</v>
      </c>
      <c r="H32">
        <v>9</v>
      </c>
      <c r="I32">
        <v>1</v>
      </c>
      <c r="J32">
        <v>0.95</v>
      </c>
      <c r="K32" s="4">
        <v>10.2467727661133</v>
      </c>
      <c r="L32" s="9">
        <v>1.8103141784668</v>
      </c>
      <c r="M32">
        <v>1.67639350891113</v>
      </c>
      <c r="N32">
        <v>8.03465270996094</v>
      </c>
      <c r="O32">
        <v>7</v>
      </c>
      <c r="P32">
        <v>7</v>
      </c>
      <c r="Q32">
        <v>17</v>
      </c>
      <c r="R32" s="15">
        <v>0.4118</v>
      </c>
      <c r="S32" s="15">
        <f t="shared" si="0"/>
        <v>0.7</v>
      </c>
      <c r="T32">
        <v>4.02245140075684</v>
      </c>
      <c r="U32">
        <v>3.75803875923157</v>
      </c>
      <c r="V32">
        <v>3.57295179367065</v>
      </c>
      <c r="W32" s="11">
        <v>0.185086965560913</v>
      </c>
      <c r="X32">
        <v>0.449499607086182</v>
      </c>
      <c r="Y32">
        <v>0.449499607086182</v>
      </c>
      <c r="Z32">
        <v>0.7</v>
      </c>
      <c r="AA32">
        <v>1</v>
      </c>
      <c r="AB32">
        <v>0.588235294117647</v>
      </c>
      <c r="AC32">
        <v>0.740740740740741</v>
      </c>
      <c r="AD32">
        <v>0</v>
      </c>
      <c r="AE32">
        <v>0.3</v>
      </c>
    </row>
    <row r="33" spans="1:31">
      <c r="A33" s="5">
        <v>31</v>
      </c>
      <c r="B33">
        <v>19</v>
      </c>
      <c r="C33">
        <v>1</v>
      </c>
      <c r="D33">
        <v>10</v>
      </c>
      <c r="E33">
        <v>10</v>
      </c>
      <c r="F33">
        <v>10</v>
      </c>
      <c r="G33">
        <v>0</v>
      </c>
      <c r="H33">
        <v>9</v>
      </c>
      <c r="I33">
        <v>1</v>
      </c>
      <c r="J33">
        <v>0.95</v>
      </c>
      <c r="K33" s="4">
        <v>10.0325984954834</v>
      </c>
      <c r="L33" s="9">
        <v>0.792133331298828</v>
      </c>
      <c r="M33">
        <v>0.65953254699707</v>
      </c>
      <c r="N33">
        <v>8.94119644165039</v>
      </c>
      <c r="O33">
        <v>7</v>
      </c>
      <c r="P33">
        <v>7</v>
      </c>
      <c r="Q33">
        <v>16</v>
      </c>
      <c r="R33" s="15">
        <v>0.4375</v>
      </c>
      <c r="S33" s="15">
        <f t="shared" si="0"/>
        <v>0.7</v>
      </c>
      <c r="T33">
        <v>3.83601951599121</v>
      </c>
      <c r="U33">
        <v>3.54497194290161</v>
      </c>
      <c r="V33">
        <v>3.45013666152954</v>
      </c>
      <c r="W33" s="11">
        <v>0.0948352813720703</v>
      </c>
      <c r="X33">
        <v>0.38588285446167</v>
      </c>
      <c r="Y33">
        <v>0.38588285446167</v>
      </c>
      <c r="Z33">
        <v>0.7</v>
      </c>
      <c r="AA33">
        <v>0.9</v>
      </c>
      <c r="AB33">
        <v>0.5625</v>
      </c>
      <c r="AC33">
        <v>0.692307692307692</v>
      </c>
      <c r="AD33">
        <v>0.1</v>
      </c>
      <c r="AE33">
        <v>0.2</v>
      </c>
    </row>
    <row r="34" spans="1:31">
      <c r="A34" s="5">
        <v>32</v>
      </c>
      <c r="B34">
        <v>17</v>
      </c>
      <c r="C34">
        <v>3</v>
      </c>
      <c r="D34">
        <v>10</v>
      </c>
      <c r="E34">
        <v>10</v>
      </c>
      <c r="F34">
        <v>10</v>
      </c>
      <c r="G34">
        <v>0</v>
      </c>
      <c r="H34">
        <v>7</v>
      </c>
      <c r="I34">
        <v>3</v>
      </c>
      <c r="J34">
        <v>0.85</v>
      </c>
      <c r="K34" s="4">
        <v>7.00987815856934</v>
      </c>
      <c r="L34" s="9">
        <v>0.914091110229492</v>
      </c>
      <c r="M34">
        <v>0.548776626586914</v>
      </c>
      <c r="N34">
        <v>7.49055099487305</v>
      </c>
      <c r="O34">
        <v>6</v>
      </c>
      <c r="P34">
        <v>6</v>
      </c>
      <c r="Q34">
        <v>14</v>
      </c>
      <c r="R34" s="15">
        <v>0.4286</v>
      </c>
      <c r="S34" s="15">
        <f t="shared" si="0"/>
        <v>0.6</v>
      </c>
      <c r="T34">
        <v>3.73675918579102</v>
      </c>
      <c r="U34">
        <v>3.28605389595032</v>
      </c>
      <c r="V34">
        <v>3.31833338737488</v>
      </c>
      <c r="W34" s="11">
        <v>0.0322794914245605</v>
      </c>
      <c r="X34">
        <v>0.418425798416138</v>
      </c>
      <c r="Y34">
        <v>0.418425798416138</v>
      </c>
      <c r="Z34">
        <v>0.6</v>
      </c>
      <c r="AA34">
        <v>0.8</v>
      </c>
      <c r="AB34">
        <v>0.571428571428571</v>
      </c>
      <c r="AC34">
        <v>0.666666666666667</v>
      </c>
      <c r="AD34">
        <v>0.2</v>
      </c>
      <c r="AE34">
        <v>0.2</v>
      </c>
    </row>
    <row r="35" spans="1:31">
      <c r="A35" s="5">
        <v>33</v>
      </c>
      <c r="B35">
        <v>17</v>
      </c>
      <c r="C35">
        <v>3</v>
      </c>
      <c r="D35">
        <v>10</v>
      </c>
      <c r="E35">
        <v>10</v>
      </c>
      <c r="F35">
        <v>10</v>
      </c>
      <c r="G35">
        <v>0</v>
      </c>
      <c r="H35">
        <v>7</v>
      </c>
      <c r="I35">
        <v>3</v>
      </c>
      <c r="J35">
        <v>0.85</v>
      </c>
      <c r="K35" s="4">
        <v>5.81960868835449</v>
      </c>
      <c r="L35" s="9">
        <v>1.34465789794922</v>
      </c>
      <c r="M35">
        <v>0.934164047241211</v>
      </c>
      <c r="N35">
        <v>5.02447509765625</v>
      </c>
      <c r="O35">
        <v>5</v>
      </c>
      <c r="P35">
        <v>5</v>
      </c>
      <c r="Q35">
        <v>15</v>
      </c>
      <c r="R35" s="15">
        <v>0.3333</v>
      </c>
      <c r="S35" s="15">
        <f t="shared" si="0"/>
        <v>0.5</v>
      </c>
      <c r="T35">
        <v>3.2437686920166</v>
      </c>
      <c r="U35">
        <v>2.93474769592285</v>
      </c>
      <c r="V35">
        <v>2.86672186851501</v>
      </c>
      <c r="W35" s="11">
        <v>0.0680258274078369</v>
      </c>
      <c r="X35">
        <v>0.377046823501587</v>
      </c>
      <c r="Y35">
        <v>0.377046823501587</v>
      </c>
      <c r="Z35">
        <v>0.5</v>
      </c>
      <c r="AA35">
        <v>1</v>
      </c>
      <c r="AB35">
        <v>0.666666666666667</v>
      </c>
      <c r="AC35">
        <v>0.8</v>
      </c>
      <c r="AD35">
        <v>0</v>
      </c>
      <c r="AE35">
        <v>0.5</v>
      </c>
    </row>
    <row r="36" spans="1:31">
      <c r="A36" s="5">
        <v>34</v>
      </c>
      <c r="B36">
        <v>18</v>
      </c>
      <c r="C36">
        <v>2</v>
      </c>
      <c r="D36">
        <v>10</v>
      </c>
      <c r="E36">
        <v>10</v>
      </c>
      <c r="F36">
        <v>10</v>
      </c>
      <c r="G36">
        <v>0</v>
      </c>
      <c r="H36">
        <v>8</v>
      </c>
      <c r="I36">
        <v>2</v>
      </c>
      <c r="J36">
        <v>0.9</v>
      </c>
      <c r="K36" s="4">
        <v>7.79927825927734</v>
      </c>
      <c r="L36" s="9">
        <v>2.2674560546875</v>
      </c>
      <c r="M36">
        <v>2.07476615905762</v>
      </c>
      <c r="N36">
        <v>5.95134353637695</v>
      </c>
      <c r="O36">
        <v>7</v>
      </c>
      <c r="P36">
        <v>7</v>
      </c>
      <c r="Q36">
        <v>17</v>
      </c>
      <c r="R36" s="15">
        <v>0.4118</v>
      </c>
      <c r="S36" s="15">
        <f t="shared" si="0"/>
        <v>0.7</v>
      </c>
      <c r="T36">
        <v>3.13784217834473</v>
      </c>
      <c r="U36">
        <v>2.9325258731842</v>
      </c>
      <c r="V36">
        <v>2.76069188117981</v>
      </c>
      <c r="W36" s="11">
        <v>0.171833992004395</v>
      </c>
      <c r="X36">
        <v>0.377150297164917</v>
      </c>
      <c r="Y36">
        <v>0.377150297164917</v>
      </c>
      <c r="Z36">
        <v>0.7</v>
      </c>
      <c r="AA36">
        <v>1</v>
      </c>
      <c r="AB36">
        <v>0.588235294117647</v>
      </c>
      <c r="AC36">
        <v>0.740740740740741</v>
      </c>
      <c r="AD36">
        <v>0</v>
      </c>
      <c r="AE36">
        <v>0.3</v>
      </c>
    </row>
    <row r="37" spans="1:31">
      <c r="A37" s="5">
        <v>35</v>
      </c>
      <c r="B37">
        <v>19</v>
      </c>
      <c r="C37">
        <v>1</v>
      </c>
      <c r="D37">
        <v>10</v>
      </c>
      <c r="E37">
        <v>10</v>
      </c>
      <c r="F37">
        <v>10</v>
      </c>
      <c r="G37">
        <v>0</v>
      </c>
      <c r="H37">
        <v>9</v>
      </c>
      <c r="I37">
        <v>1</v>
      </c>
      <c r="J37">
        <v>0.95</v>
      </c>
      <c r="K37" s="4">
        <v>10.0861263275147</v>
      </c>
      <c r="L37" s="9">
        <v>1.25870513916016</v>
      </c>
      <c r="M37">
        <v>1.19042015075684</v>
      </c>
      <c r="N37">
        <v>9.12538146972656</v>
      </c>
      <c r="O37">
        <v>9</v>
      </c>
      <c r="P37">
        <v>9</v>
      </c>
      <c r="Q37">
        <v>18</v>
      </c>
      <c r="R37" s="15">
        <v>0.5</v>
      </c>
      <c r="S37" s="15">
        <f t="shared" si="0"/>
        <v>0.9</v>
      </c>
      <c r="T37">
        <v>3.88026809692383</v>
      </c>
      <c r="U37">
        <v>3.56421184539795</v>
      </c>
      <c r="V37">
        <v>3.4779007434845</v>
      </c>
      <c r="W37" s="11">
        <v>0.0863111019134521</v>
      </c>
      <c r="X37">
        <v>0.402367353439331</v>
      </c>
      <c r="Y37">
        <v>0.402367353439331</v>
      </c>
      <c r="Z37">
        <v>0.9</v>
      </c>
      <c r="AA37">
        <v>0.9</v>
      </c>
      <c r="AB37">
        <v>0.5</v>
      </c>
      <c r="AC37">
        <v>0.642857142857143</v>
      </c>
      <c r="AD37">
        <v>0.1</v>
      </c>
      <c r="AE37">
        <v>0</v>
      </c>
    </row>
    <row r="38" spans="1:31">
      <c r="A38" s="5">
        <v>36</v>
      </c>
      <c r="B38">
        <v>18</v>
      </c>
      <c r="C38">
        <v>2</v>
      </c>
      <c r="D38">
        <v>10</v>
      </c>
      <c r="E38">
        <v>10</v>
      </c>
      <c r="F38">
        <v>10</v>
      </c>
      <c r="G38">
        <v>0</v>
      </c>
      <c r="H38">
        <v>8</v>
      </c>
      <c r="I38">
        <v>2</v>
      </c>
      <c r="J38">
        <v>0.9</v>
      </c>
      <c r="K38" s="4">
        <v>7.38046836853027</v>
      </c>
      <c r="L38" s="9">
        <v>2.05478477478027</v>
      </c>
      <c r="M38">
        <v>1.67789459228516</v>
      </c>
      <c r="N38">
        <v>4.77267265319824</v>
      </c>
      <c r="O38">
        <v>4</v>
      </c>
      <c r="P38">
        <v>4</v>
      </c>
      <c r="Q38">
        <v>14</v>
      </c>
      <c r="R38" s="15">
        <v>0.2857</v>
      </c>
      <c r="S38" s="15">
        <f t="shared" si="0"/>
        <v>0.4</v>
      </c>
      <c r="T38">
        <v>3.65640830993652</v>
      </c>
      <c r="U38">
        <v>3.41129922866821</v>
      </c>
      <c r="V38">
        <v>3.20849680900574</v>
      </c>
      <c r="W38" s="11">
        <v>0.202802419662476</v>
      </c>
      <c r="X38">
        <v>0.447911500930786</v>
      </c>
      <c r="Y38">
        <v>0.447911500930786</v>
      </c>
      <c r="Z38">
        <v>0.4</v>
      </c>
      <c r="AA38">
        <v>1</v>
      </c>
      <c r="AB38">
        <v>0.714285714285714</v>
      </c>
      <c r="AC38">
        <v>0.833333333333333</v>
      </c>
      <c r="AD38">
        <v>0</v>
      </c>
      <c r="AE38">
        <v>0.6</v>
      </c>
    </row>
    <row r="39" spans="1:31">
      <c r="A39" s="5">
        <v>37</v>
      </c>
      <c r="B39">
        <v>17</v>
      </c>
      <c r="C39">
        <v>3</v>
      </c>
      <c r="D39">
        <v>10</v>
      </c>
      <c r="E39">
        <v>10</v>
      </c>
      <c r="F39">
        <v>10</v>
      </c>
      <c r="G39">
        <v>0</v>
      </c>
      <c r="H39">
        <v>7</v>
      </c>
      <c r="I39">
        <v>3</v>
      </c>
      <c r="J39">
        <v>0.85</v>
      </c>
      <c r="K39" s="4">
        <v>5.88865852355957</v>
      </c>
      <c r="L39" s="9">
        <v>2.73973846435547</v>
      </c>
      <c r="M39">
        <v>2.54092979431152</v>
      </c>
      <c r="N39">
        <v>3.83577728271484</v>
      </c>
      <c r="O39">
        <v>4</v>
      </c>
      <c r="P39">
        <v>4</v>
      </c>
      <c r="Q39">
        <v>14</v>
      </c>
      <c r="R39" s="15">
        <v>0.2857</v>
      </c>
      <c r="S39" s="15">
        <f t="shared" si="0"/>
        <v>0.4</v>
      </c>
      <c r="T39">
        <v>2.82833671569824</v>
      </c>
      <c r="U39">
        <v>2.63887071609497</v>
      </c>
      <c r="V39">
        <v>2.47447466850281</v>
      </c>
      <c r="W39" s="11">
        <v>0.164396047592163</v>
      </c>
      <c r="X39">
        <v>0.353862047195435</v>
      </c>
      <c r="Y39">
        <v>0.353862047195435</v>
      </c>
      <c r="Z39">
        <v>0.4</v>
      </c>
      <c r="AA39">
        <v>1</v>
      </c>
      <c r="AB39">
        <v>0.714285714285714</v>
      </c>
      <c r="AC39">
        <v>0.833333333333333</v>
      </c>
      <c r="AD39">
        <v>0</v>
      </c>
      <c r="AE39">
        <v>0.6</v>
      </c>
    </row>
    <row r="40" spans="1:31">
      <c r="A40" s="5">
        <v>38</v>
      </c>
      <c r="B40">
        <v>19</v>
      </c>
      <c r="C40">
        <v>1</v>
      </c>
      <c r="D40">
        <v>10</v>
      </c>
      <c r="E40">
        <v>10</v>
      </c>
      <c r="F40">
        <v>10</v>
      </c>
      <c r="G40">
        <v>0</v>
      </c>
      <c r="H40">
        <v>9</v>
      </c>
      <c r="I40">
        <v>1</v>
      </c>
      <c r="J40">
        <v>0.95</v>
      </c>
      <c r="K40" s="4">
        <v>10.2333297729492</v>
      </c>
      <c r="L40" s="9">
        <v>0.920808792114258</v>
      </c>
      <c r="M40">
        <v>0.819250106811523</v>
      </c>
      <c r="N40">
        <v>9.33165168762207</v>
      </c>
      <c r="O40">
        <v>8</v>
      </c>
      <c r="P40">
        <v>8</v>
      </c>
      <c r="Q40">
        <v>18</v>
      </c>
      <c r="R40" s="15">
        <v>0.4444</v>
      </c>
      <c r="S40" s="15">
        <f t="shared" si="0"/>
        <v>0.8</v>
      </c>
      <c r="T40">
        <v>4.01142311096191</v>
      </c>
      <c r="U40">
        <v>3.67767286300659</v>
      </c>
      <c r="V40">
        <v>3.58986783027649</v>
      </c>
      <c r="W40" s="11">
        <v>0.0878050327301025</v>
      </c>
      <c r="X40">
        <v>0.421555280685425</v>
      </c>
      <c r="Y40">
        <v>0.421555280685425</v>
      </c>
      <c r="Z40">
        <v>0.8</v>
      </c>
      <c r="AA40">
        <v>1</v>
      </c>
      <c r="AB40">
        <v>0.555555555555556</v>
      </c>
      <c r="AC40">
        <v>0.714285714285714</v>
      </c>
      <c r="AD40">
        <v>0</v>
      </c>
      <c r="AE40">
        <v>0.2</v>
      </c>
    </row>
    <row r="41" spans="1:31">
      <c r="A41" s="5">
        <v>39</v>
      </c>
      <c r="B41">
        <v>18</v>
      </c>
      <c r="C41">
        <v>2</v>
      </c>
      <c r="D41">
        <v>10</v>
      </c>
      <c r="E41">
        <v>10</v>
      </c>
      <c r="F41">
        <v>10</v>
      </c>
      <c r="G41">
        <v>0</v>
      </c>
      <c r="H41">
        <v>8</v>
      </c>
      <c r="I41">
        <v>2</v>
      </c>
      <c r="J41">
        <v>0.9</v>
      </c>
      <c r="K41" s="4">
        <v>6.08477973937988</v>
      </c>
      <c r="L41" s="9">
        <v>0.643947601318359</v>
      </c>
      <c r="M41">
        <v>0.714527130126953</v>
      </c>
      <c r="N41">
        <v>7.1539421081543</v>
      </c>
      <c r="O41">
        <v>7</v>
      </c>
      <c r="P41">
        <v>7</v>
      </c>
      <c r="Q41">
        <v>15</v>
      </c>
      <c r="R41" s="15">
        <v>0.4667</v>
      </c>
      <c r="S41" s="15">
        <f t="shared" si="0"/>
        <v>0.7</v>
      </c>
      <c r="T41">
        <v>3.60898399353027</v>
      </c>
      <c r="U41">
        <v>3.21957755088806</v>
      </c>
      <c r="V41">
        <v>3.29354786872864</v>
      </c>
      <c r="W41" s="11">
        <v>0.0739703178405762</v>
      </c>
      <c r="X41">
        <v>0.315436124801636</v>
      </c>
      <c r="Y41">
        <v>0.315436124801636</v>
      </c>
      <c r="Z41">
        <v>0.7</v>
      </c>
      <c r="AA41">
        <v>0.8</v>
      </c>
      <c r="AB41">
        <v>0.533333333333333</v>
      </c>
      <c r="AC41">
        <v>0.64</v>
      </c>
      <c r="AD41">
        <v>0.2</v>
      </c>
      <c r="AE41">
        <v>0.1</v>
      </c>
    </row>
    <row r="42" spans="1:31">
      <c r="A42" s="5">
        <v>40</v>
      </c>
      <c r="B42">
        <v>17</v>
      </c>
      <c r="C42">
        <v>3</v>
      </c>
      <c r="D42">
        <v>10</v>
      </c>
      <c r="E42">
        <v>10</v>
      </c>
      <c r="F42">
        <v>9</v>
      </c>
      <c r="G42">
        <v>1</v>
      </c>
      <c r="H42">
        <v>8</v>
      </c>
      <c r="I42">
        <v>2</v>
      </c>
      <c r="J42">
        <v>0.85</v>
      </c>
      <c r="K42" s="4">
        <v>8.01934051513672</v>
      </c>
      <c r="L42" s="9">
        <v>1.82939147949219</v>
      </c>
      <c r="M42">
        <v>1.49921607971191</v>
      </c>
      <c r="N42">
        <v>6.08656692504883</v>
      </c>
      <c r="O42">
        <v>6</v>
      </c>
      <c r="P42">
        <v>6</v>
      </c>
      <c r="Q42">
        <v>15</v>
      </c>
      <c r="R42" s="15">
        <v>0.4</v>
      </c>
      <c r="S42" s="15">
        <f t="shared" si="0"/>
        <v>0.6</v>
      </c>
      <c r="T42">
        <v>3.05672454833984</v>
      </c>
      <c r="U42">
        <v>2.80530095100403</v>
      </c>
      <c r="V42">
        <v>2.71086621284485</v>
      </c>
      <c r="W42" s="11">
        <v>0.0944347381591797</v>
      </c>
      <c r="X42">
        <v>0.345858335494995</v>
      </c>
      <c r="Y42">
        <v>0.345858335494995</v>
      </c>
      <c r="Z42">
        <v>0.6</v>
      </c>
      <c r="AA42">
        <v>0.9</v>
      </c>
      <c r="AB42">
        <v>0.6</v>
      </c>
      <c r="AC42">
        <v>0.72</v>
      </c>
      <c r="AD42">
        <v>0.1</v>
      </c>
      <c r="AE42">
        <v>0.3</v>
      </c>
    </row>
    <row r="43" spans="1:31">
      <c r="A43" s="5">
        <v>41</v>
      </c>
      <c r="B43">
        <v>19</v>
      </c>
      <c r="C43">
        <v>1</v>
      </c>
      <c r="D43">
        <v>10</v>
      </c>
      <c r="E43">
        <v>10</v>
      </c>
      <c r="F43">
        <v>10</v>
      </c>
      <c r="G43">
        <v>0</v>
      </c>
      <c r="H43">
        <v>9</v>
      </c>
      <c r="I43">
        <v>1</v>
      </c>
      <c r="J43">
        <v>0.95</v>
      </c>
      <c r="K43" s="4">
        <v>11.0247116088867</v>
      </c>
      <c r="L43" s="9">
        <v>0.829212188720703</v>
      </c>
      <c r="M43">
        <v>0.615507125854492</v>
      </c>
      <c r="N43">
        <v>9.19135475158691</v>
      </c>
      <c r="O43">
        <v>7</v>
      </c>
      <c r="P43">
        <v>7</v>
      </c>
      <c r="Q43">
        <v>17</v>
      </c>
      <c r="R43" s="15">
        <v>0.4118</v>
      </c>
      <c r="S43" s="15">
        <f t="shared" si="0"/>
        <v>0.7</v>
      </c>
      <c r="T43">
        <v>4.78162574768066</v>
      </c>
      <c r="U43">
        <v>4.41128349304199</v>
      </c>
      <c r="V43">
        <v>4.25963163375854</v>
      </c>
      <c r="W43" s="11">
        <v>0.151651859283447</v>
      </c>
      <c r="X43">
        <v>0.521994113922119</v>
      </c>
      <c r="Y43">
        <v>0.521994113922119</v>
      </c>
      <c r="Z43">
        <v>0.7</v>
      </c>
      <c r="AA43">
        <v>1</v>
      </c>
      <c r="AB43">
        <v>0.588235294117647</v>
      </c>
      <c r="AC43">
        <v>0.740740740740741</v>
      </c>
      <c r="AD43">
        <v>0</v>
      </c>
      <c r="AE43">
        <v>0.3</v>
      </c>
    </row>
    <row r="44" spans="1:31">
      <c r="A44" s="5">
        <v>42</v>
      </c>
      <c r="B44">
        <v>18</v>
      </c>
      <c r="C44">
        <v>2</v>
      </c>
      <c r="D44">
        <v>10</v>
      </c>
      <c r="E44">
        <v>10</v>
      </c>
      <c r="F44">
        <v>10</v>
      </c>
      <c r="G44">
        <v>0</v>
      </c>
      <c r="H44">
        <v>8</v>
      </c>
      <c r="I44">
        <v>2</v>
      </c>
      <c r="J44">
        <v>0.9</v>
      </c>
      <c r="K44" s="4">
        <v>5.72520065307617</v>
      </c>
      <c r="L44" s="9">
        <v>1.08408355712891</v>
      </c>
      <c r="M44">
        <v>1.05560874938965</v>
      </c>
      <c r="N44">
        <v>5.6590404510498</v>
      </c>
      <c r="O44">
        <v>8</v>
      </c>
      <c r="P44">
        <v>8</v>
      </c>
      <c r="Q44">
        <v>18</v>
      </c>
      <c r="R44" s="15">
        <v>0.4444</v>
      </c>
      <c r="S44" s="15">
        <f t="shared" si="0"/>
        <v>0.8</v>
      </c>
      <c r="T44">
        <v>3.14947128295898</v>
      </c>
      <c r="U44">
        <v>2.85927605628967</v>
      </c>
      <c r="V44">
        <v>2.84977006912231</v>
      </c>
      <c r="W44" s="11">
        <v>0.0095059871673584</v>
      </c>
      <c r="X44">
        <v>0.29970121383667</v>
      </c>
      <c r="Y44">
        <v>0.29970121383667</v>
      </c>
      <c r="Z44">
        <v>0.8</v>
      </c>
      <c r="AA44">
        <v>1</v>
      </c>
      <c r="AB44">
        <v>0.555555555555556</v>
      </c>
      <c r="AC44">
        <v>0.714285714285714</v>
      </c>
      <c r="AD44">
        <v>0</v>
      </c>
      <c r="AE44">
        <v>0.2</v>
      </c>
    </row>
    <row r="45" spans="1:31">
      <c r="A45" s="5">
        <v>43</v>
      </c>
      <c r="B45">
        <v>20</v>
      </c>
      <c r="C45">
        <v>0</v>
      </c>
      <c r="D45">
        <v>10</v>
      </c>
      <c r="E45">
        <v>10</v>
      </c>
      <c r="F45">
        <v>10</v>
      </c>
      <c r="G45">
        <v>0</v>
      </c>
      <c r="H45">
        <v>10</v>
      </c>
      <c r="I45">
        <v>0</v>
      </c>
      <c r="J45">
        <v>1</v>
      </c>
      <c r="K45" s="4">
        <v>9999</v>
      </c>
      <c r="L45" s="9">
        <v>1.89901351928711</v>
      </c>
      <c r="M45">
        <v>9999</v>
      </c>
      <c r="N45">
        <v>9999</v>
      </c>
      <c r="O45">
        <v>9</v>
      </c>
      <c r="P45">
        <v>9</v>
      </c>
      <c r="Q45">
        <v>19</v>
      </c>
      <c r="R45" s="15">
        <v>0.4737</v>
      </c>
      <c r="S45" s="15">
        <f t="shared" si="0"/>
        <v>0.9</v>
      </c>
      <c r="T45">
        <v>4.73479461669922</v>
      </c>
      <c r="U45">
        <v>4.43228912353516</v>
      </c>
      <c r="V45">
        <v>4.22338771820068</v>
      </c>
      <c r="W45" s="11">
        <v>0.208901405334473</v>
      </c>
      <c r="X45">
        <v>0.511406898498535</v>
      </c>
      <c r="Y45">
        <v>0.511406898498535</v>
      </c>
      <c r="Z45">
        <v>0.9</v>
      </c>
      <c r="AA45">
        <v>1</v>
      </c>
      <c r="AB45">
        <v>0.526315789473684</v>
      </c>
      <c r="AC45">
        <v>0.689655172413793</v>
      </c>
      <c r="AD45">
        <v>0</v>
      </c>
      <c r="AE45">
        <v>0.1</v>
      </c>
    </row>
    <row r="46" spans="1:31">
      <c r="A46" s="5">
        <v>44</v>
      </c>
      <c r="B46">
        <v>18</v>
      </c>
      <c r="C46">
        <v>2</v>
      </c>
      <c r="D46">
        <v>10</v>
      </c>
      <c r="E46">
        <v>10</v>
      </c>
      <c r="F46">
        <v>10</v>
      </c>
      <c r="G46">
        <v>0</v>
      </c>
      <c r="H46">
        <v>8</v>
      </c>
      <c r="I46">
        <v>2</v>
      </c>
      <c r="J46">
        <v>0.9</v>
      </c>
      <c r="K46" s="4">
        <v>7.05508804321289</v>
      </c>
      <c r="L46" s="9">
        <v>1.89373970031738</v>
      </c>
      <c r="M46">
        <v>1.69791793823242</v>
      </c>
      <c r="N46">
        <v>5.47259330749512</v>
      </c>
      <c r="O46">
        <v>6</v>
      </c>
      <c r="P46">
        <v>6</v>
      </c>
      <c r="Q46">
        <v>16</v>
      </c>
      <c r="R46" s="15">
        <v>0.375</v>
      </c>
      <c r="S46" s="15">
        <f t="shared" si="0"/>
        <v>0.6</v>
      </c>
      <c r="T46">
        <v>3.63743019104004</v>
      </c>
      <c r="U46">
        <v>3.36262583732605</v>
      </c>
      <c r="V46">
        <v>3.23361253738403</v>
      </c>
      <c r="W46" s="11">
        <v>0.129013299942017</v>
      </c>
      <c r="X46">
        <v>0.403817653656006</v>
      </c>
      <c r="Y46">
        <v>0.403817653656006</v>
      </c>
      <c r="Z46">
        <v>0.6</v>
      </c>
      <c r="AA46">
        <v>1</v>
      </c>
      <c r="AB46">
        <v>0.625</v>
      </c>
      <c r="AC46">
        <v>0.769230769230769</v>
      </c>
      <c r="AD46">
        <v>0</v>
      </c>
      <c r="AE46">
        <v>0.4</v>
      </c>
    </row>
    <row r="47" spans="1:31">
      <c r="A47" s="5">
        <v>45</v>
      </c>
      <c r="B47">
        <v>19</v>
      </c>
      <c r="C47">
        <v>1</v>
      </c>
      <c r="D47">
        <v>10</v>
      </c>
      <c r="E47">
        <v>10</v>
      </c>
      <c r="F47">
        <v>10</v>
      </c>
      <c r="G47">
        <v>0</v>
      </c>
      <c r="H47">
        <v>9</v>
      </c>
      <c r="I47">
        <v>1</v>
      </c>
      <c r="J47">
        <v>0.95</v>
      </c>
      <c r="K47" s="4">
        <v>8.37756729125977</v>
      </c>
      <c r="L47" s="9">
        <v>1.22539138793945</v>
      </c>
      <c r="M47">
        <v>1.17762565612793</v>
      </c>
      <c r="N47">
        <v>7.46917343139648</v>
      </c>
      <c r="O47">
        <v>8</v>
      </c>
      <c r="P47">
        <v>8</v>
      </c>
      <c r="Q47">
        <v>18</v>
      </c>
      <c r="R47" s="15">
        <v>0.4444</v>
      </c>
      <c r="S47" s="15">
        <f t="shared" si="0"/>
        <v>0.8</v>
      </c>
      <c r="T47">
        <v>3.24771308898926</v>
      </c>
      <c r="U47">
        <v>3.00037550926208</v>
      </c>
      <c r="V47">
        <v>2.95997405052185</v>
      </c>
      <c r="W47" s="11">
        <v>0.0404014587402344</v>
      </c>
      <c r="X47">
        <v>0.287739038467407</v>
      </c>
      <c r="Y47">
        <v>0.287739038467407</v>
      </c>
      <c r="Z47">
        <v>0.8</v>
      </c>
      <c r="AA47">
        <v>1</v>
      </c>
      <c r="AB47">
        <v>0.555555555555556</v>
      </c>
      <c r="AC47">
        <v>0.714285714285714</v>
      </c>
      <c r="AD47">
        <v>0</v>
      </c>
      <c r="AE47">
        <v>0.2</v>
      </c>
    </row>
    <row r="48" spans="1:31">
      <c r="A48" s="5">
        <v>46</v>
      </c>
      <c r="B48">
        <v>18</v>
      </c>
      <c r="C48">
        <v>2</v>
      </c>
      <c r="D48">
        <v>10</v>
      </c>
      <c r="E48">
        <v>10</v>
      </c>
      <c r="F48">
        <v>10</v>
      </c>
      <c r="G48">
        <v>0</v>
      </c>
      <c r="H48">
        <v>8</v>
      </c>
      <c r="I48">
        <v>2</v>
      </c>
      <c r="J48">
        <v>0.9</v>
      </c>
      <c r="K48" s="4">
        <v>7.44791412353516</v>
      </c>
      <c r="L48" s="9">
        <v>1.0282154083252</v>
      </c>
      <c r="M48">
        <v>0.622165679931641</v>
      </c>
      <c r="N48">
        <v>5.99441528320312</v>
      </c>
      <c r="O48">
        <v>6</v>
      </c>
      <c r="P48">
        <v>6</v>
      </c>
      <c r="Q48">
        <v>16</v>
      </c>
      <c r="R48" s="15">
        <v>0.375</v>
      </c>
      <c r="S48" s="15">
        <f t="shared" si="0"/>
        <v>0.6</v>
      </c>
      <c r="T48">
        <v>3.98751449584961</v>
      </c>
      <c r="U48">
        <v>3.64871144294739</v>
      </c>
      <c r="V48">
        <v>3.5240159034729</v>
      </c>
      <c r="W48" s="11">
        <v>0.124695539474487</v>
      </c>
      <c r="X48">
        <v>0.463498592376709</v>
      </c>
      <c r="Y48">
        <v>0.463498592376709</v>
      </c>
      <c r="Z48">
        <v>0.6</v>
      </c>
      <c r="AA48">
        <v>1</v>
      </c>
      <c r="AB48">
        <v>0.625</v>
      </c>
      <c r="AC48">
        <v>0.769230769230769</v>
      </c>
      <c r="AD48">
        <v>0</v>
      </c>
      <c r="AE48">
        <v>0.4</v>
      </c>
    </row>
    <row r="49" spans="1:31">
      <c r="A49" s="5">
        <v>47</v>
      </c>
      <c r="B49">
        <v>16</v>
      </c>
      <c r="C49">
        <v>4</v>
      </c>
      <c r="D49">
        <v>10</v>
      </c>
      <c r="E49">
        <v>10</v>
      </c>
      <c r="F49">
        <v>10</v>
      </c>
      <c r="G49">
        <v>0</v>
      </c>
      <c r="H49">
        <v>6</v>
      </c>
      <c r="I49">
        <v>4</v>
      </c>
      <c r="J49">
        <v>0.8</v>
      </c>
      <c r="K49" s="4">
        <v>6.38980484008789</v>
      </c>
      <c r="L49" s="9">
        <v>3.28873443603516</v>
      </c>
      <c r="M49">
        <v>2.65519523620605</v>
      </c>
      <c r="N49">
        <v>3.58461952209473</v>
      </c>
      <c r="O49">
        <v>2</v>
      </c>
      <c r="P49">
        <v>2</v>
      </c>
      <c r="Q49">
        <v>10</v>
      </c>
      <c r="R49" s="15">
        <v>0.2</v>
      </c>
      <c r="S49" s="15">
        <f t="shared" si="0"/>
        <v>0.2</v>
      </c>
      <c r="T49">
        <v>3.01664161682129</v>
      </c>
      <c r="U49">
        <v>2.82581686973572</v>
      </c>
      <c r="V49">
        <v>2.61242341995239</v>
      </c>
      <c r="W49" s="11">
        <v>0.213393449783325</v>
      </c>
      <c r="X49">
        <v>0.404218196868896</v>
      </c>
      <c r="Y49">
        <v>0.404218196868896</v>
      </c>
      <c r="Z49">
        <v>0.2</v>
      </c>
      <c r="AA49">
        <v>0.8</v>
      </c>
      <c r="AB49">
        <v>0.8</v>
      </c>
      <c r="AC49">
        <v>0.8</v>
      </c>
      <c r="AD49">
        <v>0.2</v>
      </c>
      <c r="AE49">
        <v>0.6</v>
      </c>
    </row>
    <row r="50" spans="1:31">
      <c r="A50" s="5">
        <v>48</v>
      </c>
      <c r="B50">
        <v>16</v>
      </c>
      <c r="C50">
        <v>4</v>
      </c>
      <c r="D50">
        <v>10</v>
      </c>
      <c r="E50">
        <v>10</v>
      </c>
      <c r="F50">
        <v>10</v>
      </c>
      <c r="G50">
        <v>0</v>
      </c>
      <c r="H50">
        <v>6</v>
      </c>
      <c r="I50">
        <v>4</v>
      </c>
      <c r="J50">
        <v>0.8</v>
      </c>
      <c r="K50" s="4">
        <v>5.09125137329102</v>
      </c>
      <c r="L50" s="9">
        <v>1.59131240844727</v>
      </c>
      <c r="M50">
        <v>0.936178207397461</v>
      </c>
      <c r="N50">
        <v>4.19539451599121</v>
      </c>
      <c r="O50">
        <v>4</v>
      </c>
      <c r="P50">
        <v>4</v>
      </c>
      <c r="Q50">
        <v>13</v>
      </c>
      <c r="R50" s="15">
        <v>0.3077</v>
      </c>
      <c r="S50" s="15">
        <f t="shared" si="0"/>
        <v>0.4</v>
      </c>
      <c r="T50">
        <v>2.98599624633789</v>
      </c>
      <c r="U50">
        <v>2.72475695610046</v>
      </c>
      <c r="V50">
        <v>2.63969969749451</v>
      </c>
      <c r="W50" s="11">
        <v>0.085057258605957</v>
      </c>
      <c r="X50">
        <v>0.346296548843384</v>
      </c>
      <c r="Y50">
        <v>0.346296548843384</v>
      </c>
      <c r="Z50">
        <v>0.4</v>
      </c>
      <c r="AA50">
        <v>0.9</v>
      </c>
      <c r="AB50">
        <v>0.692307692307692</v>
      </c>
      <c r="AC50">
        <v>0.782608695652174</v>
      </c>
      <c r="AD50">
        <v>0.1</v>
      </c>
      <c r="AE50">
        <v>0.5</v>
      </c>
    </row>
    <row r="51" spans="1:31">
      <c r="A51" s="5">
        <v>49</v>
      </c>
      <c r="B51">
        <v>19</v>
      </c>
      <c r="C51">
        <v>1</v>
      </c>
      <c r="D51">
        <v>10</v>
      </c>
      <c r="E51">
        <v>10</v>
      </c>
      <c r="F51">
        <v>10</v>
      </c>
      <c r="G51">
        <v>0</v>
      </c>
      <c r="H51">
        <v>9</v>
      </c>
      <c r="I51">
        <v>1</v>
      </c>
      <c r="J51">
        <v>0.95</v>
      </c>
      <c r="K51" s="4">
        <v>10.185977935791</v>
      </c>
      <c r="L51" s="9">
        <v>0.695898056030273</v>
      </c>
      <c r="M51">
        <v>0.55952262878418</v>
      </c>
      <c r="N51">
        <v>9.18076133728027</v>
      </c>
      <c r="O51">
        <v>7</v>
      </c>
      <c r="P51">
        <v>7</v>
      </c>
      <c r="Q51">
        <v>17</v>
      </c>
      <c r="R51" s="15">
        <v>0.4118</v>
      </c>
      <c r="S51" s="15">
        <f t="shared" si="0"/>
        <v>0.7</v>
      </c>
      <c r="T51">
        <v>4.50112533569336</v>
      </c>
      <c r="U51">
        <v>4.1234827041626</v>
      </c>
      <c r="V51">
        <v>4.04776477813721</v>
      </c>
      <c r="W51" s="11">
        <v>0.0757179260253906</v>
      </c>
      <c r="X51">
        <v>0.453360557556152</v>
      </c>
      <c r="Y51">
        <v>0.453360557556152</v>
      </c>
      <c r="Z51">
        <v>0.7</v>
      </c>
      <c r="AA51">
        <v>1</v>
      </c>
      <c r="AB51">
        <v>0.588235294117647</v>
      </c>
      <c r="AC51">
        <v>0.740740740740741</v>
      </c>
      <c r="AD51">
        <v>0</v>
      </c>
      <c r="AE51">
        <v>0.3</v>
      </c>
    </row>
    <row r="52" spans="1:31">
      <c r="A52" s="5">
        <v>50</v>
      </c>
      <c r="B52">
        <v>19</v>
      </c>
      <c r="C52">
        <v>1</v>
      </c>
      <c r="D52">
        <v>10</v>
      </c>
      <c r="E52">
        <v>10</v>
      </c>
      <c r="F52">
        <v>10</v>
      </c>
      <c r="G52">
        <v>0</v>
      </c>
      <c r="H52">
        <v>9</v>
      </c>
      <c r="I52">
        <v>1</v>
      </c>
      <c r="J52">
        <v>0.95</v>
      </c>
      <c r="K52" s="4">
        <v>9.89748001098633</v>
      </c>
      <c r="L52" s="9">
        <v>1.23304557800293</v>
      </c>
      <c r="M52">
        <v>1.13738632202148</v>
      </c>
      <c r="N52">
        <v>8.67059707641602</v>
      </c>
      <c r="O52">
        <v>7</v>
      </c>
      <c r="P52">
        <v>7</v>
      </c>
      <c r="Q52">
        <v>17</v>
      </c>
      <c r="R52" s="15">
        <v>0.4118</v>
      </c>
      <c r="S52" s="15">
        <f t="shared" si="0"/>
        <v>0.7</v>
      </c>
      <c r="T52">
        <v>3.56963539123535</v>
      </c>
      <c r="U52">
        <v>3.30868244171143</v>
      </c>
      <c r="V52">
        <v>3.18236184120178</v>
      </c>
      <c r="W52" s="11">
        <v>0.126320600509644</v>
      </c>
      <c r="X52">
        <v>0.387273550033569</v>
      </c>
      <c r="Y52">
        <v>0.387273550033569</v>
      </c>
      <c r="Z52">
        <v>0.7</v>
      </c>
      <c r="AA52">
        <v>1</v>
      </c>
      <c r="AB52">
        <v>0.588235294117647</v>
      </c>
      <c r="AC52">
        <v>0.740740740740741</v>
      </c>
      <c r="AD52">
        <v>0</v>
      </c>
      <c r="AE52">
        <v>0.3</v>
      </c>
    </row>
    <row r="53" spans="1:31">
      <c r="A53" s="5">
        <v>51</v>
      </c>
      <c r="B53">
        <v>20</v>
      </c>
      <c r="C53">
        <v>0</v>
      </c>
      <c r="D53">
        <v>10</v>
      </c>
      <c r="E53">
        <v>10</v>
      </c>
      <c r="F53">
        <v>10</v>
      </c>
      <c r="G53">
        <v>0</v>
      </c>
      <c r="H53">
        <v>10</v>
      </c>
      <c r="I53">
        <v>0</v>
      </c>
      <c r="J53">
        <v>1</v>
      </c>
      <c r="K53" s="4">
        <v>9999</v>
      </c>
      <c r="L53" s="9">
        <v>0.763280868530273</v>
      </c>
      <c r="M53">
        <v>9999</v>
      </c>
      <c r="N53">
        <v>9999</v>
      </c>
      <c r="O53">
        <v>8</v>
      </c>
      <c r="P53">
        <v>8</v>
      </c>
      <c r="Q53">
        <v>18</v>
      </c>
      <c r="R53" s="15">
        <v>0.4444</v>
      </c>
      <c r="S53" s="15">
        <f t="shared" si="0"/>
        <v>0.8</v>
      </c>
      <c r="T53">
        <v>4.22702026367187</v>
      </c>
      <c r="U53">
        <v>3.92570948600769</v>
      </c>
      <c r="V53">
        <v>3.81870722770691</v>
      </c>
      <c r="W53" s="11">
        <v>0.107002258300781</v>
      </c>
      <c r="X53">
        <v>0.408313035964966</v>
      </c>
      <c r="Y53">
        <v>0.408313035964966</v>
      </c>
      <c r="Z53">
        <v>0.8</v>
      </c>
      <c r="AA53">
        <v>1</v>
      </c>
      <c r="AB53">
        <v>0.555555555555556</v>
      </c>
      <c r="AC53">
        <v>0.714285714285714</v>
      </c>
      <c r="AD53">
        <v>0</v>
      </c>
      <c r="AE53">
        <v>0.2</v>
      </c>
    </row>
    <row r="54" spans="1:31">
      <c r="A54" s="5">
        <v>52</v>
      </c>
      <c r="B54">
        <v>19</v>
      </c>
      <c r="C54">
        <v>1</v>
      </c>
      <c r="D54">
        <v>10</v>
      </c>
      <c r="E54">
        <v>10</v>
      </c>
      <c r="F54">
        <v>10</v>
      </c>
      <c r="G54">
        <v>0</v>
      </c>
      <c r="H54">
        <v>9</v>
      </c>
      <c r="I54">
        <v>1</v>
      </c>
      <c r="J54">
        <v>0.95</v>
      </c>
      <c r="K54" s="4">
        <v>11.2428169250488</v>
      </c>
      <c r="L54" s="9">
        <v>0.883398056030273</v>
      </c>
      <c r="M54">
        <v>0.753362655639648</v>
      </c>
      <c r="N54">
        <v>10.210111618042</v>
      </c>
      <c r="O54">
        <v>8</v>
      </c>
      <c r="P54">
        <v>8</v>
      </c>
      <c r="Q54">
        <v>18</v>
      </c>
      <c r="R54" s="15">
        <v>0.4444</v>
      </c>
      <c r="S54" s="15">
        <f t="shared" si="0"/>
        <v>0.8</v>
      </c>
      <c r="T54">
        <v>4.67343902587891</v>
      </c>
      <c r="U54">
        <v>4.28212356567383</v>
      </c>
      <c r="V54">
        <v>4.18479061126709</v>
      </c>
      <c r="W54" s="11">
        <v>0.0973329544067383</v>
      </c>
      <c r="X54">
        <v>0.488648414611816</v>
      </c>
      <c r="Y54">
        <v>0.488648414611816</v>
      </c>
      <c r="Z54">
        <v>0.8</v>
      </c>
      <c r="AA54">
        <v>1</v>
      </c>
      <c r="AB54">
        <v>0.555555555555556</v>
      </c>
      <c r="AC54">
        <v>0.714285714285714</v>
      </c>
      <c r="AD54">
        <v>0</v>
      </c>
      <c r="AE54">
        <v>0.2</v>
      </c>
    </row>
    <row r="55" spans="1:31">
      <c r="A55" s="5">
        <v>53</v>
      </c>
      <c r="B55">
        <v>20</v>
      </c>
      <c r="C55">
        <v>0</v>
      </c>
      <c r="D55">
        <v>10</v>
      </c>
      <c r="E55">
        <v>10</v>
      </c>
      <c r="F55">
        <v>10</v>
      </c>
      <c r="G55">
        <v>0</v>
      </c>
      <c r="H55">
        <v>10</v>
      </c>
      <c r="I55">
        <v>0</v>
      </c>
      <c r="J55">
        <v>1</v>
      </c>
      <c r="K55" s="4">
        <v>9999</v>
      </c>
      <c r="L55" s="9">
        <v>0.862852096557617</v>
      </c>
      <c r="M55">
        <v>9999</v>
      </c>
      <c r="N55">
        <v>9999</v>
      </c>
      <c r="O55">
        <v>6</v>
      </c>
      <c r="P55">
        <v>6</v>
      </c>
      <c r="Q55">
        <v>15</v>
      </c>
      <c r="R55" s="15">
        <v>0.4</v>
      </c>
      <c r="S55" s="15">
        <f t="shared" si="0"/>
        <v>0.6</v>
      </c>
      <c r="T55">
        <v>4.4928092956543</v>
      </c>
      <c r="U55">
        <v>4.20266008377075</v>
      </c>
      <c r="V55">
        <v>4.01789474487305</v>
      </c>
      <c r="W55" s="11">
        <v>0.184765338897705</v>
      </c>
      <c r="X55">
        <v>0.47491455078125</v>
      </c>
      <c r="Y55">
        <v>0.47491455078125</v>
      </c>
      <c r="Z55">
        <v>0.6</v>
      </c>
      <c r="AA55">
        <v>0.9</v>
      </c>
      <c r="AB55">
        <v>0.6</v>
      </c>
      <c r="AC55">
        <v>0.72</v>
      </c>
      <c r="AD55">
        <v>0.1</v>
      </c>
      <c r="AE55">
        <v>0.3</v>
      </c>
    </row>
    <row r="56" spans="1:31">
      <c r="A56" s="5">
        <v>54</v>
      </c>
      <c r="B56">
        <v>19</v>
      </c>
      <c r="C56">
        <v>1</v>
      </c>
      <c r="D56">
        <v>10</v>
      </c>
      <c r="E56">
        <v>10</v>
      </c>
      <c r="F56">
        <v>10</v>
      </c>
      <c r="G56">
        <v>0</v>
      </c>
      <c r="H56">
        <v>9</v>
      </c>
      <c r="I56">
        <v>1</v>
      </c>
      <c r="J56">
        <v>0.95</v>
      </c>
      <c r="K56" s="4">
        <v>9.97076606750488</v>
      </c>
      <c r="L56" s="9">
        <v>1.32061004638672</v>
      </c>
      <c r="M56">
        <v>1.17691421508789</v>
      </c>
      <c r="N56">
        <v>8.17433166503906</v>
      </c>
      <c r="O56">
        <v>7</v>
      </c>
      <c r="P56">
        <v>7</v>
      </c>
      <c r="Q56">
        <v>17</v>
      </c>
      <c r="R56" s="15">
        <v>0.4118</v>
      </c>
      <c r="S56" s="15">
        <f t="shared" si="0"/>
        <v>0.7</v>
      </c>
      <c r="T56">
        <v>3.92732238769531</v>
      </c>
      <c r="U56">
        <v>3.65288639068603</v>
      </c>
      <c r="V56">
        <v>3.50164794921875</v>
      </c>
      <c r="W56" s="11">
        <v>0.151238441467285</v>
      </c>
      <c r="X56">
        <v>0.425674438476562</v>
      </c>
      <c r="Y56">
        <v>0.425674438476562</v>
      </c>
      <c r="Z56">
        <v>0.7</v>
      </c>
      <c r="AA56">
        <v>1</v>
      </c>
      <c r="AB56">
        <v>0.588235294117647</v>
      </c>
      <c r="AC56">
        <v>0.740740740740741</v>
      </c>
      <c r="AD56">
        <v>0</v>
      </c>
      <c r="AE56">
        <v>0.3</v>
      </c>
    </row>
    <row r="57" spans="1:31">
      <c r="A57" s="5">
        <v>55</v>
      </c>
      <c r="B57">
        <v>17</v>
      </c>
      <c r="C57">
        <v>3</v>
      </c>
      <c r="D57">
        <v>10</v>
      </c>
      <c r="E57">
        <v>10</v>
      </c>
      <c r="F57">
        <v>10</v>
      </c>
      <c r="G57">
        <v>0</v>
      </c>
      <c r="H57">
        <v>7</v>
      </c>
      <c r="I57">
        <v>3</v>
      </c>
      <c r="J57">
        <v>0.85</v>
      </c>
      <c r="K57" s="4">
        <v>5.68926239013672</v>
      </c>
      <c r="L57" s="9">
        <v>0.9197998046875</v>
      </c>
      <c r="M57">
        <v>0.771312713623047</v>
      </c>
      <c r="N57">
        <v>6.31856727600098</v>
      </c>
      <c r="O57">
        <v>7</v>
      </c>
      <c r="P57">
        <v>7</v>
      </c>
      <c r="Q57">
        <v>17</v>
      </c>
      <c r="R57" s="15">
        <v>0.4118</v>
      </c>
      <c r="S57" s="15">
        <f t="shared" si="0"/>
        <v>0.7</v>
      </c>
      <c r="T57">
        <v>3.32362747192383</v>
      </c>
      <c r="U57">
        <v>2.95089101791382</v>
      </c>
      <c r="V57">
        <v>2.98720479011536</v>
      </c>
      <c r="W57" s="11">
        <v>0.0363137722015381</v>
      </c>
      <c r="X57">
        <v>0.336422681808472</v>
      </c>
      <c r="Y57">
        <v>0.336422681808472</v>
      </c>
      <c r="Z57">
        <v>0.7</v>
      </c>
      <c r="AA57">
        <v>1</v>
      </c>
      <c r="AB57">
        <v>0.588235294117647</v>
      </c>
      <c r="AC57">
        <v>0.740740740740741</v>
      </c>
      <c r="AD57">
        <v>0</v>
      </c>
      <c r="AE57">
        <v>0.3</v>
      </c>
    </row>
    <row r="58" spans="1:31">
      <c r="A58" s="5">
        <v>56</v>
      </c>
      <c r="B58">
        <v>19</v>
      </c>
      <c r="C58">
        <v>1</v>
      </c>
      <c r="D58">
        <v>10</v>
      </c>
      <c r="E58">
        <v>10</v>
      </c>
      <c r="F58">
        <v>10</v>
      </c>
      <c r="G58">
        <v>0</v>
      </c>
      <c r="H58">
        <v>9</v>
      </c>
      <c r="I58">
        <v>1</v>
      </c>
      <c r="J58">
        <v>0.95</v>
      </c>
      <c r="K58" s="4">
        <v>11.0079898834228</v>
      </c>
      <c r="L58" s="9">
        <v>2.46775436401367</v>
      </c>
      <c r="M58">
        <v>2.29214859008789</v>
      </c>
      <c r="N58">
        <v>7.73306846618652</v>
      </c>
      <c r="O58">
        <v>3</v>
      </c>
      <c r="P58">
        <v>3</v>
      </c>
      <c r="Q58">
        <v>13</v>
      </c>
      <c r="R58" s="15">
        <v>0.2308</v>
      </c>
      <c r="S58" s="15">
        <f t="shared" si="0"/>
        <v>0.3</v>
      </c>
      <c r="T58">
        <v>3.90030670166016</v>
      </c>
      <c r="U58">
        <v>3.69257616996765</v>
      </c>
      <c r="V58">
        <v>3.42653846740723</v>
      </c>
      <c r="W58" s="11">
        <v>0.266037702560425</v>
      </c>
      <c r="X58">
        <v>0.47376823425293</v>
      </c>
      <c r="Y58">
        <v>0.47376823425293</v>
      </c>
      <c r="Z58">
        <v>0.3</v>
      </c>
      <c r="AA58">
        <v>1</v>
      </c>
      <c r="AB58">
        <v>0.769230769230769</v>
      </c>
      <c r="AC58">
        <v>0.869565217391304</v>
      </c>
      <c r="AD58">
        <v>0</v>
      </c>
      <c r="AE58">
        <v>0.7</v>
      </c>
    </row>
    <row r="59" spans="1:31">
      <c r="A59" s="5">
        <v>57</v>
      </c>
      <c r="B59">
        <v>19</v>
      </c>
      <c r="C59">
        <v>1</v>
      </c>
      <c r="D59">
        <v>10</v>
      </c>
      <c r="E59">
        <v>10</v>
      </c>
      <c r="F59">
        <v>10</v>
      </c>
      <c r="G59">
        <v>0</v>
      </c>
      <c r="H59">
        <v>9</v>
      </c>
      <c r="I59">
        <v>1</v>
      </c>
      <c r="J59">
        <v>0.95</v>
      </c>
      <c r="K59" s="4">
        <v>10.1078205108643</v>
      </c>
      <c r="L59" s="9">
        <v>0.8604736328125</v>
      </c>
      <c r="M59">
        <v>0.729015350341797</v>
      </c>
      <c r="N59">
        <v>8.96022796630859</v>
      </c>
      <c r="O59">
        <v>7</v>
      </c>
      <c r="P59">
        <v>7</v>
      </c>
      <c r="Q59">
        <v>17</v>
      </c>
      <c r="R59" s="15">
        <v>0.4118</v>
      </c>
      <c r="S59" s="15">
        <f t="shared" si="0"/>
        <v>0.7</v>
      </c>
      <c r="T59">
        <v>3.77171325683594</v>
      </c>
      <c r="U59">
        <v>3.48090887069702</v>
      </c>
      <c r="V59">
        <v>3.38848495483398</v>
      </c>
      <c r="W59" s="11">
        <v>0.0924239158630371</v>
      </c>
      <c r="X59">
        <v>0.383228302001953</v>
      </c>
      <c r="Y59">
        <v>0.383228302001953</v>
      </c>
      <c r="Z59">
        <v>0.7</v>
      </c>
      <c r="AA59">
        <v>1</v>
      </c>
      <c r="AB59">
        <v>0.588235294117647</v>
      </c>
      <c r="AC59">
        <v>0.740740740740741</v>
      </c>
      <c r="AD59">
        <v>0</v>
      </c>
      <c r="AE59">
        <v>0.3</v>
      </c>
    </row>
    <row r="60" spans="1:31">
      <c r="A60" s="5">
        <v>58</v>
      </c>
      <c r="B60">
        <v>20</v>
      </c>
      <c r="C60">
        <v>0</v>
      </c>
      <c r="D60">
        <v>10</v>
      </c>
      <c r="E60">
        <v>10</v>
      </c>
      <c r="F60">
        <v>10</v>
      </c>
      <c r="G60">
        <v>0</v>
      </c>
      <c r="H60">
        <v>10</v>
      </c>
      <c r="I60">
        <v>0</v>
      </c>
      <c r="J60">
        <v>1</v>
      </c>
      <c r="K60" s="4">
        <v>9999</v>
      </c>
      <c r="L60" s="9">
        <v>0.892644882202148</v>
      </c>
      <c r="M60">
        <v>9999</v>
      </c>
      <c r="N60">
        <v>9999</v>
      </c>
      <c r="O60">
        <v>7</v>
      </c>
      <c r="P60">
        <v>7</v>
      </c>
      <c r="Q60">
        <v>17</v>
      </c>
      <c r="R60" s="15">
        <v>0.4118</v>
      </c>
      <c r="S60" s="15">
        <f t="shared" si="0"/>
        <v>0.7</v>
      </c>
      <c r="T60">
        <v>4.25502014160156</v>
      </c>
      <c r="U60">
        <v>3.97127270698547</v>
      </c>
      <c r="V60">
        <v>3.8246111869812</v>
      </c>
      <c r="W60" s="11">
        <v>0.146661520004272</v>
      </c>
      <c r="X60">
        <v>0.430408954620361</v>
      </c>
      <c r="Y60">
        <v>0.430408954620361</v>
      </c>
      <c r="Z60">
        <v>0.7</v>
      </c>
      <c r="AA60">
        <v>1</v>
      </c>
      <c r="AB60">
        <v>0.588235294117647</v>
      </c>
      <c r="AC60">
        <v>0.740740740740741</v>
      </c>
      <c r="AD60">
        <v>0</v>
      </c>
      <c r="AE60">
        <v>0.3</v>
      </c>
    </row>
    <row r="61" spans="1:31">
      <c r="A61" s="5">
        <v>59</v>
      </c>
      <c r="B61">
        <v>20</v>
      </c>
      <c r="C61">
        <v>0</v>
      </c>
      <c r="D61">
        <v>10</v>
      </c>
      <c r="E61">
        <v>10</v>
      </c>
      <c r="F61">
        <v>10</v>
      </c>
      <c r="G61">
        <v>0</v>
      </c>
      <c r="H61">
        <v>10</v>
      </c>
      <c r="I61">
        <v>0</v>
      </c>
      <c r="J61">
        <v>1</v>
      </c>
      <c r="K61" s="4">
        <v>9999</v>
      </c>
      <c r="L61" s="9">
        <v>0.781351089477539</v>
      </c>
      <c r="M61">
        <v>9999</v>
      </c>
      <c r="N61">
        <v>9999</v>
      </c>
      <c r="O61">
        <v>7</v>
      </c>
      <c r="P61">
        <v>7</v>
      </c>
      <c r="Q61">
        <v>17</v>
      </c>
      <c r="R61" s="15">
        <v>0.4118</v>
      </c>
      <c r="S61" s="15">
        <f t="shared" si="0"/>
        <v>0.7</v>
      </c>
      <c r="T61">
        <v>4.3027515411377</v>
      </c>
      <c r="U61">
        <v>3.993891954422</v>
      </c>
      <c r="V61">
        <v>3.88676333427429</v>
      </c>
      <c r="W61" s="11">
        <v>0.107128620147705</v>
      </c>
      <c r="X61">
        <v>0.415988206863403</v>
      </c>
      <c r="Y61">
        <v>0.415988206863403</v>
      </c>
      <c r="Z61">
        <v>0.7</v>
      </c>
      <c r="AA61">
        <v>1</v>
      </c>
      <c r="AB61">
        <v>0.588235294117647</v>
      </c>
      <c r="AC61">
        <v>0.740740740740741</v>
      </c>
      <c r="AD61">
        <v>0</v>
      </c>
      <c r="AE61">
        <v>0.3</v>
      </c>
    </row>
    <row r="62" spans="1:31">
      <c r="A62" s="5">
        <v>60</v>
      </c>
      <c r="B62">
        <v>17</v>
      </c>
      <c r="C62">
        <v>3</v>
      </c>
      <c r="D62">
        <v>10</v>
      </c>
      <c r="E62">
        <v>10</v>
      </c>
      <c r="F62">
        <v>10</v>
      </c>
      <c r="G62">
        <v>0</v>
      </c>
      <c r="H62">
        <v>7</v>
      </c>
      <c r="I62">
        <v>3</v>
      </c>
      <c r="J62">
        <v>0.85</v>
      </c>
      <c r="K62" s="4">
        <v>6.0510196685791</v>
      </c>
      <c r="L62" s="9">
        <v>1.29405403137207</v>
      </c>
      <c r="M62">
        <v>0.840627670288086</v>
      </c>
      <c r="N62">
        <v>5.28425025939941</v>
      </c>
      <c r="O62">
        <v>6</v>
      </c>
      <c r="P62">
        <v>6</v>
      </c>
      <c r="Q62">
        <v>16</v>
      </c>
      <c r="R62" s="15">
        <v>0.375</v>
      </c>
      <c r="S62" s="15">
        <f t="shared" si="0"/>
        <v>0.6</v>
      </c>
      <c r="T62">
        <v>3.63797187805176</v>
      </c>
      <c r="U62">
        <v>3.29317140579224</v>
      </c>
      <c r="V62">
        <v>3.23995590209961</v>
      </c>
      <c r="W62" s="11">
        <v>0.053215503692627</v>
      </c>
      <c r="X62">
        <v>0.398015975952148</v>
      </c>
      <c r="Y62">
        <v>0.398015975952148</v>
      </c>
      <c r="Z62">
        <v>0.6</v>
      </c>
      <c r="AA62">
        <v>1</v>
      </c>
      <c r="AB62">
        <v>0.625</v>
      </c>
      <c r="AC62">
        <v>0.769230769230769</v>
      </c>
      <c r="AD62">
        <v>0</v>
      </c>
      <c r="AE62">
        <v>0.4</v>
      </c>
    </row>
    <row r="63" spans="1:31">
      <c r="A63" s="5">
        <v>61</v>
      </c>
      <c r="B63">
        <v>19</v>
      </c>
      <c r="C63">
        <v>1</v>
      </c>
      <c r="D63">
        <v>10</v>
      </c>
      <c r="E63">
        <v>10</v>
      </c>
      <c r="F63">
        <v>10</v>
      </c>
      <c r="G63">
        <v>0</v>
      </c>
      <c r="H63">
        <v>9</v>
      </c>
      <c r="I63">
        <v>1</v>
      </c>
      <c r="J63">
        <v>0.95</v>
      </c>
      <c r="K63" s="4">
        <v>10.6257991790772</v>
      </c>
      <c r="L63" s="9">
        <v>1.14323806762695</v>
      </c>
      <c r="M63">
        <v>0.99237060546875</v>
      </c>
      <c r="N63">
        <v>9.02749633789062</v>
      </c>
      <c r="O63">
        <v>5</v>
      </c>
      <c r="P63">
        <v>5</v>
      </c>
      <c r="Q63">
        <v>14</v>
      </c>
      <c r="R63" s="15">
        <v>0.3571</v>
      </c>
      <c r="S63" s="15">
        <f t="shared" si="0"/>
        <v>0.5</v>
      </c>
      <c r="T63">
        <v>3.97028923034668</v>
      </c>
      <c r="U63">
        <v>3.67376279830933</v>
      </c>
      <c r="V63">
        <v>3.51807713508606</v>
      </c>
      <c r="W63" s="11">
        <v>0.155685663223267</v>
      </c>
      <c r="X63">
        <v>0.45221209526062</v>
      </c>
      <c r="Y63">
        <v>0.45221209526062</v>
      </c>
      <c r="Z63">
        <v>0.5</v>
      </c>
      <c r="AA63">
        <v>0.9</v>
      </c>
      <c r="AB63">
        <v>0.642857142857143</v>
      </c>
      <c r="AC63">
        <v>0.75</v>
      </c>
      <c r="AD63">
        <v>0.1</v>
      </c>
      <c r="AE63">
        <v>0.4</v>
      </c>
    </row>
    <row r="64" spans="1:31">
      <c r="A64" s="5">
        <v>62</v>
      </c>
      <c r="B64">
        <v>17</v>
      </c>
      <c r="C64">
        <v>3</v>
      </c>
      <c r="D64">
        <v>10</v>
      </c>
      <c r="E64">
        <v>10</v>
      </c>
      <c r="F64">
        <v>10</v>
      </c>
      <c r="G64">
        <v>0</v>
      </c>
      <c r="H64">
        <v>7</v>
      </c>
      <c r="I64">
        <v>3</v>
      </c>
      <c r="J64">
        <v>0.85</v>
      </c>
      <c r="K64" s="4">
        <v>6.43674087524414</v>
      </c>
      <c r="L64" s="9">
        <v>2.19828605651856</v>
      </c>
      <c r="M64">
        <v>1.60877799987793</v>
      </c>
      <c r="N64">
        <v>4.08989334106445</v>
      </c>
      <c r="O64">
        <v>4</v>
      </c>
      <c r="P64">
        <v>4</v>
      </c>
      <c r="Q64">
        <v>14</v>
      </c>
      <c r="R64" s="15">
        <v>0.2857</v>
      </c>
      <c r="S64" s="15">
        <f t="shared" si="0"/>
        <v>0.4</v>
      </c>
      <c r="T64">
        <v>3.19769287109375</v>
      </c>
      <c r="U64">
        <v>2.98229598999023</v>
      </c>
      <c r="V64">
        <v>2.81377530097961</v>
      </c>
      <c r="W64" s="11">
        <v>0.16852068901062</v>
      </c>
      <c r="X64">
        <v>0.383917570114136</v>
      </c>
      <c r="Y64">
        <v>0.383917570114136</v>
      </c>
      <c r="Z64">
        <v>0.4</v>
      </c>
      <c r="AA64">
        <v>1</v>
      </c>
      <c r="AB64">
        <v>0.714285714285714</v>
      </c>
      <c r="AC64">
        <v>0.833333333333333</v>
      </c>
      <c r="AD64">
        <v>0</v>
      </c>
      <c r="AE64">
        <v>0.6</v>
      </c>
    </row>
    <row r="65" spans="1:31">
      <c r="A65" s="5">
        <v>63</v>
      </c>
      <c r="B65">
        <v>17</v>
      </c>
      <c r="C65">
        <v>3</v>
      </c>
      <c r="D65">
        <v>10</v>
      </c>
      <c r="E65">
        <v>10</v>
      </c>
      <c r="F65">
        <v>10</v>
      </c>
      <c r="G65">
        <v>0</v>
      </c>
      <c r="H65">
        <v>7</v>
      </c>
      <c r="I65">
        <v>3</v>
      </c>
      <c r="J65">
        <v>0.85</v>
      </c>
      <c r="K65" s="4">
        <v>7.43708038330078</v>
      </c>
      <c r="L65" s="9">
        <v>1.48202133178711</v>
      </c>
      <c r="M65">
        <v>0.755367279052734</v>
      </c>
      <c r="N65">
        <v>6.08505249023437</v>
      </c>
      <c r="O65">
        <v>6</v>
      </c>
      <c r="P65">
        <v>6</v>
      </c>
      <c r="Q65">
        <v>16</v>
      </c>
      <c r="R65" s="15">
        <v>0.375</v>
      </c>
      <c r="S65" s="15">
        <f t="shared" si="0"/>
        <v>0.6</v>
      </c>
      <c r="T65">
        <v>3.68939018249512</v>
      </c>
      <c r="U65">
        <v>3.33024024963379</v>
      </c>
      <c r="V65">
        <v>3.20700597763061</v>
      </c>
      <c r="W65" s="11">
        <v>0.123234272003174</v>
      </c>
      <c r="X65">
        <v>0.482384204864502</v>
      </c>
      <c r="Y65">
        <v>0.482384204864502</v>
      </c>
      <c r="Z65">
        <v>0.6</v>
      </c>
      <c r="AA65">
        <v>1</v>
      </c>
      <c r="AB65">
        <v>0.625</v>
      </c>
      <c r="AC65">
        <v>0.769230769230769</v>
      </c>
      <c r="AD65">
        <v>0</v>
      </c>
      <c r="AE65">
        <v>0.4</v>
      </c>
    </row>
    <row r="66" spans="1:31">
      <c r="A66" s="5">
        <v>64</v>
      </c>
      <c r="B66">
        <v>19</v>
      </c>
      <c r="C66">
        <v>1</v>
      </c>
      <c r="D66">
        <v>10</v>
      </c>
      <c r="E66">
        <v>10</v>
      </c>
      <c r="F66">
        <v>10</v>
      </c>
      <c r="G66">
        <v>0</v>
      </c>
      <c r="H66">
        <v>9</v>
      </c>
      <c r="I66">
        <v>1</v>
      </c>
      <c r="J66">
        <v>0.95</v>
      </c>
      <c r="K66" s="4">
        <v>9.65124130249023</v>
      </c>
      <c r="L66" s="9">
        <v>1.28952598571777</v>
      </c>
      <c r="M66">
        <v>1.15951538085937</v>
      </c>
      <c r="N66">
        <v>7.99066734313965</v>
      </c>
      <c r="O66">
        <v>5</v>
      </c>
      <c r="P66">
        <v>5</v>
      </c>
      <c r="Q66">
        <v>14</v>
      </c>
      <c r="R66" s="15">
        <v>0.3571</v>
      </c>
      <c r="S66" s="15">
        <f t="shared" ref="S66:S129" si="1">O66/E66</f>
        <v>0.5</v>
      </c>
      <c r="T66">
        <v>3.68314933776855</v>
      </c>
      <c r="U66">
        <v>3.42205047607422</v>
      </c>
      <c r="V66">
        <v>3.30166482925415</v>
      </c>
      <c r="W66" s="11">
        <v>0.120385646820068</v>
      </c>
      <c r="X66">
        <v>0.381484508514404</v>
      </c>
      <c r="Y66">
        <v>0.381484508514404</v>
      </c>
      <c r="Z66">
        <v>0.5</v>
      </c>
      <c r="AA66">
        <v>0.9</v>
      </c>
      <c r="AB66">
        <v>0.642857142857143</v>
      </c>
      <c r="AC66">
        <v>0.75</v>
      </c>
      <c r="AD66">
        <v>0.1</v>
      </c>
      <c r="AE66">
        <v>0.4</v>
      </c>
    </row>
    <row r="67" spans="1:31">
      <c r="A67" s="5">
        <v>65</v>
      </c>
      <c r="B67">
        <v>20</v>
      </c>
      <c r="C67">
        <v>0</v>
      </c>
      <c r="D67">
        <v>10</v>
      </c>
      <c r="E67">
        <v>10</v>
      </c>
      <c r="F67">
        <v>10</v>
      </c>
      <c r="G67">
        <v>0</v>
      </c>
      <c r="H67">
        <v>10</v>
      </c>
      <c r="I67">
        <v>0</v>
      </c>
      <c r="J67">
        <v>1</v>
      </c>
      <c r="K67" s="4">
        <v>9999</v>
      </c>
      <c r="L67" s="9">
        <v>0.853315353393555</v>
      </c>
      <c r="M67">
        <v>9999</v>
      </c>
      <c r="N67">
        <v>9999</v>
      </c>
      <c r="O67">
        <v>8</v>
      </c>
      <c r="P67">
        <v>8</v>
      </c>
      <c r="Q67">
        <v>18</v>
      </c>
      <c r="R67" s="15">
        <v>0.4444</v>
      </c>
      <c r="S67" s="15">
        <f t="shared" si="1"/>
        <v>0.8</v>
      </c>
      <c r="T67">
        <v>4.04557800292969</v>
      </c>
      <c r="U67">
        <v>3.75337839126587</v>
      </c>
      <c r="V67">
        <v>3.66607904434204</v>
      </c>
      <c r="W67" s="11">
        <v>0.0872993469238281</v>
      </c>
      <c r="X67">
        <v>0.379498958587646</v>
      </c>
      <c r="Y67">
        <v>0.379498958587646</v>
      </c>
      <c r="Z67">
        <v>0.8</v>
      </c>
      <c r="AA67">
        <v>1</v>
      </c>
      <c r="AB67">
        <v>0.555555555555556</v>
      </c>
      <c r="AC67">
        <v>0.714285714285714</v>
      </c>
      <c r="AD67">
        <v>0</v>
      </c>
      <c r="AE67">
        <v>0.2</v>
      </c>
    </row>
    <row r="68" spans="1:31">
      <c r="A68" s="5">
        <v>66</v>
      </c>
      <c r="B68">
        <v>17</v>
      </c>
      <c r="C68">
        <v>3</v>
      </c>
      <c r="D68">
        <v>10</v>
      </c>
      <c r="E68">
        <v>10</v>
      </c>
      <c r="F68">
        <v>10</v>
      </c>
      <c r="G68">
        <v>0</v>
      </c>
      <c r="H68">
        <v>7</v>
      </c>
      <c r="I68">
        <v>3</v>
      </c>
      <c r="J68">
        <v>0.85</v>
      </c>
      <c r="K68" s="4">
        <v>7.23930549621582</v>
      </c>
      <c r="L68" s="9">
        <v>1.33141899108887</v>
      </c>
      <c r="M68">
        <v>0.733076095581055</v>
      </c>
      <c r="N68">
        <v>6.44536018371582</v>
      </c>
      <c r="O68">
        <v>6</v>
      </c>
      <c r="P68">
        <v>6</v>
      </c>
      <c r="Q68">
        <v>16</v>
      </c>
      <c r="R68" s="15">
        <v>0.375</v>
      </c>
      <c r="S68" s="15">
        <f t="shared" si="1"/>
        <v>0.6</v>
      </c>
      <c r="T68">
        <v>3.76811218261719</v>
      </c>
      <c r="U68">
        <v>3.37094306945801</v>
      </c>
      <c r="V68">
        <v>3.29817509651184</v>
      </c>
      <c r="W68" s="11">
        <v>0.072767972946167</v>
      </c>
      <c r="X68">
        <v>0.469937086105347</v>
      </c>
      <c r="Y68">
        <v>0.469937086105347</v>
      </c>
      <c r="Z68">
        <v>0.6</v>
      </c>
      <c r="AA68">
        <v>1</v>
      </c>
      <c r="AB68">
        <v>0.625</v>
      </c>
      <c r="AC68">
        <v>0.769230769230769</v>
      </c>
      <c r="AD68">
        <v>0</v>
      </c>
      <c r="AE68">
        <v>0.4</v>
      </c>
    </row>
    <row r="69" spans="1:31">
      <c r="A69" s="5">
        <v>67</v>
      </c>
      <c r="B69">
        <v>17</v>
      </c>
      <c r="C69">
        <v>3</v>
      </c>
      <c r="D69">
        <v>10</v>
      </c>
      <c r="E69">
        <v>10</v>
      </c>
      <c r="F69">
        <v>10</v>
      </c>
      <c r="G69">
        <v>0</v>
      </c>
      <c r="H69">
        <v>7</v>
      </c>
      <c r="I69">
        <v>3</v>
      </c>
      <c r="J69">
        <v>0.85</v>
      </c>
      <c r="K69" s="4">
        <v>6.97584533691406</v>
      </c>
      <c r="L69" s="9">
        <v>1.43239402770996</v>
      </c>
      <c r="M69">
        <v>1.48643684387207</v>
      </c>
      <c r="N69">
        <v>8.0993537902832</v>
      </c>
      <c r="O69">
        <v>7</v>
      </c>
      <c r="P69">
        <v>7</v>
      </c>
      <c r="Q69">
        <v>17</v>
      </c>
      <c r="R69" s="15">
        <v>0.4118</v>
      </c>
      <c r="S69" s="15">
        <f t="shared" si="1"/>
        <v>0.7</v>
      </c>
      <c r="T69">
        <v>3.85037803649902</v>
      </c>
      <c r="U69">
        <v>3.37372374534607</v>
      </c>
      <c r="V69">
        <v>3.43346333503723</v>
      </c>
      <c r="W69" s="11">
        <v>0.0597395896911621</v>
      </c>
      <c r="X69">
        <v>0.416914701461792</v>
      </c>
      <c r="Y69">
        <v>0.416914701461792</v>
      </c>
      <c r="Z69">
        <v>0.7</v>
      </c>
      <c r="AA69">
        <v>1</v>
      </c>
      <c r="AB69">
        <v>0.588235294117647</v>
      </c>
      <c r="AC69">
        <v>0.740740740740741</v>
      </c>
      <c r="AD69">
        <v>0</v>
      </c>
      <c r="AE69">
        <v>0.3</v>
      </c>
    </row>
    <row r="70" spans="1:31">
      <c r="A70" s="5">
        <v>68</v>
      </c>
      <c r="B70">
        <v>20</v>
      </c>
      <c r="C70">
        <v>0</v>
      </c>
      <c r="D70">
        <v>10</v>
      </c>
      <c r="E70">
        <v>10</v>
      </c>
      <c r="F70">
        <v>10</v>
      </c>
      <c r="G70">
        <v>0</v>
      </c>
      <c r="H70">
        <v>10</v>
      </c>
      <c r="I70">
        <v>0</v>
      </c>
      <c r="J70">
        <v>1</v>
      </c>
      <c r="K70" s="4">
        <v>9999</v>
      </c>
      <c r="L70" s="9">
        <v>0.482078552246094</v>
      </c>
      <c r="M70">
        <v>9999</v>
      </c>
      <c r="N70">
        <v>9999</v>
      </c>
      <c r="O70">
        <v>10</v>
      </c>
      <c r="P70">
        <v>10</v>
      </c>
      <c r="Q70">
        <v>20</v>
      </c>
      <c r="R70" s="15">
        <v>0.5</v>
      </c>
      <c r="S70" s="15">
        <f t="shared" si="1"/>
        <v>1</v>
      </c>
      <c r="T70">
        <v>5.22106170654297</v>
      </c>
      <c r="U70">
        <v>4.79129123687744</v>
      </c>
      <c r="V70">
        <v>4.7376275062561</v>
      </c>
      <c r="W70" s="11">
        <v>0.0536637306213379</v>
      </c>
      <c r="X70">
        <v>0.483434200286865</v>
      </c>
      <c r="Y70">
        <v>0.483434200286865</v>
      </c>
      <c r="Z70">
        <v>1</v>
      </c>
      <c r="AA70">
        <v>1</v>
      </c>
      <c r="AB70">
        <v>0.5</v>
      </c>
      <c r="AC70">
        <v>0.666666666666667</v>
      </c>
      <c r="AD70">
        <v>0</v>
      </c>
      <c r="AE70">
        <v>0</v>
      </c>
    </row>
    <row r="71" spans="1:31">
      <c r="A71" s="5">
        <v>69</v>
      </c>
      <c r="B71">
        <v>19</v>
      </c>
      <c r="C71">
        <v>1</v>
      </c>
      <c r="D71">
        <v>10</v>
      </c>
      <c r="E71">
        <v>10</v>
      </c>
      <c r="F71">
        <v>10</v>
      </c>
      <c r="G71">
        <v>0</v>
      </c>
      <c r="H71">
        <v>9</v>
      </c>
      <c r="I71">
        <v>1</v>
      </c>
      <c r="J71">
        <v>0.95</v>
      </c>
      <c r="K71" s="4">
        <v>10.0285949707031</v>
      </c>
      <c r="L71" s="9">
        <v>0.747514724731445</v>
      </c>
      <c r="M71">
        <v>0.625762939453125</v>
      </c>
      <c r="N71">
        <v>9.09481048583984</v>
      </c>
      <c r="O71">
        <v>6</v>
      </c>
      <c r="P71">
        <v>6</v>
      </c>
      <c r="Q71">
        <v>14</v>
      </c>
      <c r="R71" s="15">
        <v>0.4286</v>
      </c>
      <c r="S71" s="15">
        <f t="shared" si="1"/>
        <v>0.6</v>
      </c>
      <c r="T71">
        <v>3.83040618896484</v>
      </c>
      <c r="U71">
        <v>3.52026915550232</v>
      </c>
      <c r="V71">
        <v>3.42554235458374</v>
      </c>
      <c r="W71" s="11">
        <v>0.0947268009185791</v>
      </c>
      <c r="X71">
        <v>0.404863834381104</v>
      </c>
      <c r="Y71">
        <v>0.404863834381104</v>
      </c>
      <c r="Z71">
        <v>0.6</v>
      </c>
      <c r="AA71">
        <v>0.8</v>
      </c>
      <c r="AB71">
        <v>0.571428571428571</v>
      </c>
      <c r="AC71">
        <v>0.666666666666667</v>
      </c>
      <c r="AD71">
        <v>0.2</v>
      </c>
      <c r="AE71">
        <v>0.2</v>
      </c>
    </row>
    <row r="72" spans="1:31">
      <c r="A72" s="5">
        <v>70</v>
      </c>
      <c r="B72">
        <v>17</v>
      </c>
      <c r="C72">
        <v>3</v>
      </c>
      <c r="D72">
        <v>10</v>
      </c>
      <c r="E72">
        <v>10</v>
      </c>
      <c r="F72">
        <v>10</v>
      </c>
      <c r="G72">
        <v>0</v>
      </c>
      <c r="H72">
        <v>7</v>
      </c>
      <c r="I72">
        <v>3</v>
      </c>
      <c r="J72">
        <v>0.85</v>
      </c>
      <c r="K72" s="4">
        <v>6.20821762084961</v>
      </c>
      <c r="L72" s="9">
        <v>1.50602722167969</v>
      </c>
      <c r="M72">
        <v>1.01017951965332</v>
      </c>
      <c r="N72">
        <v>5.0645694732666</v>
      </c>
      <c r="O72">
        <v>4</v>
      </c>
      <c r="P72">
        <v>4</v>
      </c>
      <c r="Q72">
        <v>12</v>
      </c>
      <c r="R72" s="15">
        <v>0.3333</v>
      </c>
      <c r="S72" s="15">
        <f t="shared" si="1"/>
        <v>0.4</v>
      </c>
      <c r="T72">
        <v>3.08554649353027</v>
      </c>
      <c r="U72">
        <v>2.82622003555298</v>
      </c>
      <c r="V72">
        <v>2.7313539981842</v>
      </c>
      <c r="W72" s="11">
        <v>0.0948660373687744</v>
      </c>
      <c r="X72">
        <v>0.354192495346069</v>
      </c>
      <c r="Y72">
        <v>0.354192495346069</v>
      </c>
      <c r="Z72">
        <v>0.4</v>
      </c>
      <c r="AA72">
        <v>0.8</v>
      </c>
      <c r="AB72">
        <v>0.666666666666667</v>
      </c>
      <c r="AC72">
        <v>0.727272727272727</v>
      </c>
      <c r="AD72">
        <v>0.2</v>
      </c>
      <c r="AE72">
        <v>0.4</v>
      </c>
    </row>
    <row r="73" spans="1:31">
      <c r="A73" s="5">
        <v>71</v>
      </c>
      <c r="B73">
        <v>18</v>
      </c>
      <c r="C73">
        <v>2</v>
      </c>
      <c r="D73">
        <v>10</v>
      </c>
      <c r="E73">
        <v>10</v>
      </c>
      <c r="F73">
        <v>10</v>
      </c>
      <c r="G73">
        <v>0</v>
      </c>
      <c r="H73">
        <v>8</v>
      </c>
      <c r="I73">
        <v>2</v>
      </c>
      <c r="J73">
        <v>0.9</v>
      </c>
      <c r="K73" s="4">
        <v>7.40899276733398</v>
      </c>
      <c r="L73" s="9">
        <v>1.43877410888672</v>
      </c>
      <c r="M73">
        <v>1.16422653198242</v>
      </c>
      <c r="N73">
        <v>6.09002113342285</v>
      </c>
      <c r="O73">
        <v>7</v>
      </c>
      <c r="P73">
        <v>7</v>
      </c>
      <c r="Q73">
        <v>17</v>
      </c>
      <c r="R73" s="15">
        <v>0.4118</v>
      </c>
      <c r="S73" s="15">
        <f t="shared" si="1"/>
        <v>0.7</v>
      </c>
      <c r="T73">
        <v>3.65265464782715</v>
      </c>
      <c r="U73">
        <v>3.35487127304077</v>
      </c>
      <c r="V73">
        <v>3.24499082565308</v>
      </c>
      <c r="W73" s="11">
        <v>0.109880447387695</v>
      </c>
      <c r="X73">
        <v>0.407663822174072</v>
      </c>
      <c r="Y73">
        <v>0.407663822174072</v>
      </c>
      <c r="Z73">
        <v>0.7</v>
      </c>
      <c r="AA73">
        <v>1</v>
      </c>
      <c r="AB73">
        <v>0.588235294117647</v>
      </c>
      <c r="AC73">
        <v>0.740740740740741</v>
      </c>
      <c r="AD73">
        <v>0</v>
      </c>
      <c r="AE73">
        <v>0.3</v>
      </c>
    </row>
    <row r="74" spans="1:31">
      <c r="A74" s="5">
        <v>72</v>
      </c>
      <c r="B74">
        <v>19</v>
      </c>
      <c r="C74">
        <v>1</v>
      </c>
      <c r="D74">
        <v>10</v>
      </c>
      <c r="E74">
        <v>10</v>
      </c>
      <c r="F74">
        <v>10</v>
      </c>
      <c r="G74">
        <v>0</v>
      </c>
      <c r="H74">
        <v>9</v>
      </c>
      <c r="I74">
        <v>1</v>
      </c>
      <c r="J74">
        <v>0.95</v>
      </c>
      <c r="K74" s="4">
        <v>10.280424118042</v>
      </c>
      <c r="L74" s="9">
        <v>1.19344139099121</v>
      </c>
      <c r="M74">
        <v>1.01746940612793</v>
      </c>
      <c r="N74">
        <v>8.33690643310547</v>
      </c>
      <c r="O74">
        <v>7</v>
      </c>
      <c r="P74">
        <v>7</v>
      </c>
      <c r="Q74">
        <v>15</v>
      </c>
      <c r="R74" s="15">
        <v>0.4667</v>
      </c>
      <c r="S74" s="15">
        <f t="shared" si="1"/>
        <v>0.7</v>
      </c>
      <c r="T74">
        <v>4.19150733947754</v>
      </c>
      <c r="U74">
        <v>3.89750242233276</v>
      </c>
      <c r="V74">
        <v>3.73928308486938</v>
      </c>
      <c r="W74" s="11">
        <v>0.158219337463379</v>
      </c>
      <c r="X74">
        <v>0.452224254608154</v>
      </c>
      <c r="Y74">
        <v>0.452224254608154</v>
      </c>
      <c r="Z74">
        <v>0.7</v>
      </c>
      <c r="AA74">
        <v>0.8</v>
      </c>
      <c r="AB74">
        <v>0.533333333333333</v>
      </c>
      <c r="AC74">
        <v>0.64</v>
      </c>
      <c r="AD74">
        <v>0.2</v>
      </c>
      <c r="AE74">
        <v>0.1</v>
      </c>
    </row>
    <row r="75" spans="1:31">
      <c r="A75" s="5">
        <v>73</v>
      </c>
      <c r="B75">
        <v>16</v>
      </c>
      <c r="C75">
        <v>4</v>
      </c>
      <c r="D75">
        <v>10</v>
      </c>
      <c r="E75">
        <v>10</v>
      </c>
      <c r="F75">
        <v>10</v>
      </c>
      <c r="G75">
        <v>0</v>
      </c>
      <c r="H75">
        <v>6</v>
      </c>
      <c r="I75">
        <v>4</v>
      </c>
      <c r="J75">
        <v>0.8</v>
      </c>
      <c r="K75" s="4">
        <v>6.37898635864258</v>
      </c>
      <c r="L75" s="9">
        <v>1.3029842376709</v>
      </c>
      <c r="M75">
        <v>0.837583541870117</v>
      </c>
      <c r="N75">
        <v>7.2965145111084</v>
      </c>
      <c r="O75">
        <v>6</v>
      </c>
      <c r="P75">
        <v>6</v>
      </c>
      <c r="Q75">
        <v>16</v>
      </c>
      <c r="R75" s="15">
        <v>0.375</v>
      </c>
      <c r="S75" s="15">
        <f t="shared" si="1"/>
        <v>0.6</v>
      </c>
      <c r="T75">
        <v>3.37005996704102</v>
      </c>
      <c r="U75">
        <v>2.91171383857727</v>
      </c>
      <c r="V75">
        <v>2.95935487747192</v>
      </c>
      <c r="W75" s="11">
        <v>0.0476410388946533</v>
      </c>
      <c r="X75">
        <v>0.410705089569092</v>
      </c>
      <c r="Y75">
        <v>0.410705089569092</v>
      </c>
      <c r="Z75">
        <v>0.6</v>
      </c>
      <c r="AA75">
        <v>1</v>
      </c>
      <c r="AB75">
        <v>0.625</v>
      </c>
      <c r="AC75">
        <v>0.769230769230769</v>
      </c>
      <c r="AD75">
        <v>0</v>
      </c>
      <c r="AE75">
        <v>0.4</v>
      </c>
    </row>
    <row r="76" spans="1:31">
      <c r="A76" s="5">
        <v>74</v>
      </c>
      <c r="B76">
        <v>19</v>
      </c>
      <c r="C76">
        <v>1</v>
      </c>
      <c r="D76">
        <v>10</v>
      </c>
      <c r="E76">
        <v>10</v>
      </c>
      <c r="F76">
        <v>9</v>
      </c>
      <c r="G76">
        <v>1</v>
      </c>
      <c r="H76">
        <v>10</v>
      </c>
      <c r="I76">
        <v>0</v>
      </c>
      <c r="J76">
        <v>0.95</v>
      </c>
      <c r="K76" s="4">
        <v>9999</v>
      </c>
      <c r="L76" s="9">
        <v>0.927766799926758</v>
      </c>
      <c r="M76">
        <v>9999</v>
      </c>
      <c r="N76">
        <v>9999</v>
      </c>
      <c r="O76">
        <v>10</v>
      </c>
      <c r="P76">
        <v>10</v>
      </c>
      <c r="Q76">
        <v>18</v>
      </c>
      <c r="R76" s="15">
        <v>0.5556</v>
      </c>
      <c r="S76" s="15">
        <f t="shared" si="1"/>
        <v>1</v>
      </c>
      <c r="T76">
        <v>4.40181159973145</v>
      </c>
      <c r="U76">
        <v>3.95356178283691</v>
      </c>
      <c r="V76">
        <v>4.1050820350647</v>
      </c>
      <c r="W76" s="11">
        <v>0.151520252227783</v>
      </c>
      <c r="X76">
        <v>0.296729564666748</v>
      </c>
      <c r="Y76">
        <v>0.296729564666748</v>
      </c>
      <c r="Z76">
        <v>1</v>
      </c>
      <c r="AA76">
        <v>0.8</v>
      </c>
      <c r="AB76">
        <v>0.444444444444444</v>
      </c>
      <c r="AC76">
        <v>0.571428571428571</v>
      </c>
      <c r="AD76">
        <v>0.2</v>
      </c>
      <c r="AE76">
        <v>-0.2</v>
      </c>
    </row>
    <row r="77" spans="1:31">
      <c r="A77" s="5">
        <v>75</v>
      </c>
      <c r="B77">
        <v>18</v>
      </c>
      <c r="C77">
        <v>2</v>
      </c>
      <c r="D77">
        <v>10</v>
      </c>
      <c r="E77">
        <v>10</v>
      </c>
      <c r="F77">
        <v>10</v>
      </c>
      <c r="G77">
        <v>0</v>
      </c>
      <c r="H77">
        <v>8</v>
      </c>
      <c r="I77">
        <v>2</v>
      </c>
      <c r="J77">
        <v>0.9</v>
      </c>
      <c r="K77" s="4">
        <v>7.85711288452148</v>
      </c>
      <c r="L77" s="9">
        <v>1.95977401733398</v>
      </c>
      <c r="M77">
        <v>1.5081729888916</v>
      </c>
      <c r="N77">
        <v>5.1136531829834</v>
      </c>
      <c r="O77">
        <v>5</v>
      </c>
      <c r="P77">
        <v>5</v>
      </c>
      <c r="Q77">
        <v>15</v>
      </c>
      <c r="R77" s="15">
        <v>0.3333</v>
      </c>
      <c r="S77" s="15">
        <f t="shared" si="1"/>
        <v>0.5</v>
      </c>
      <c r="T77">
        <v>3.73113059997559</v>
      </c>
      <c r="U77">
        <v>3.49054074287415</v>
      </c>
      <c r="V77">
        <v>3.28769683837891</v>
      </c>
      <c r="W77" s="11">
        <v>0.202843904495239</v>
      </c>
      <c r="X77">
        <v>0.44343376159668</v>
      </c>
      <c r="Y77">
        <v>0.44343376159668</v>
      </c>
      <c r="Z77">
        <v>0.5</v>
      </c>
      <c r="AA77">
        <v>1</v>
      </c>
      <c r="AB77">
        <v>0.666666666666667</v>
      </c>
      <c r="AC77">
        <v>0.8</v>
      </c>
      <c r="AD77">
        <v>0</v>
      </c>
      <c r="AE77">
        <v>0.5</v>
      </c>
    </row>
    <row r="78" spans="1:31">
      <c r="A78" s="5">
        <v>76</v>
      </c>
      <c r="B78">
        <v>19</v>
      </c>
      <c r="C78">
        <v>1</v>
      </c>
      <c r="D78">
        <v>10</v>
      </c>
      <c r="E78">
        <v>10</v>
      </c>
      <c r="F78">
        <v>10</v>
      </c>
      <c r="G78">
        <v>0</v>
      </c>
      <c r="H78">
        <v>9</v>
      </c>
      <c r="I78">
        <v>1</v>
      </c>
      <c r="J78">
        <v>0.95</v>
      </c>
      <c r="K78" s="4">
        <v>9.62340354919434</v>
      </c>
      <c r="L78" s="9">
        <v>1.08572578430176</v>
      </c>
      <c r="M78">
        <v>0.960931777954102</v>
      </c>
      <c r="N78">
        <v>8.23837280273437</v>
      </c>
      <c r="O78">
        <v>6</v>
      </c>
      <c r="P78">
        <v>6</v>
      </c>
      <c r="Q78">
        <v>15</v>
      </c>
      <c r="R78" s="15">
        <v>0.4</v>
      </c>
      <c r="S78" s="15">
        <f t="shared" si="1"/>
        <v>0.6</v>
      </c>
      <c r="T78">
        <v>3.65797805786133</v>
      </c>
      <c r="U78">
        <v>3.39453125</v>
      </c>
      <c r="V78">
        <v>3.28046870231628</v>
      </c>
      <c r="W78" s="11">
        <v>0.114062547683716</v>
      </c>
      <c r="X78">
        <v>0.377509355545044</v>
      </c>
      <c r="Y78">
        <v>0.377509355545044</v>
      </c>
      <c r="Z78">
        <v>0.6</v>
      </c>
      <c r="AA78">
        <v>0.9</v>
      </c>
      <c r="AB78">
        <v>0.6</v>
      </c>
      <c r="AC78">
        <v>0.72</v>
      </c>
      <c r="AD78">
        <v>0.1</v>
      </c>
      <c r="AE78">
        <v>0.3</v>
      </c>
    </row>
    <row r="79" spans="1:31">
      <c r="A79" s="5">
        <v>77</v>
      </c>
      <c r="B79">
        <v>17</v>
      </c>
      <c r="C79">
        <v>3</v>
      </c>
      <c r="D79">
        <v>10</v>
      </c>
      <c r="E79">
        <v>10</v>
      </c>
      <c r="F79">
        <v>10</v>
      </c>
      <c r="G79">
        <v>0</v>
      </c>
      <c r="H79">
        <v>7</v>
      </c>
      <c r="I79">
        <v>3</v>
      </c>
      <c r="J79">
        <v>0.85</v>
      </c>
      <c r="K79" s="4">
        <v>6.76483726501465</v>
      </c>
      <c r="L79" s="9">
        <v>2.19599914550781</v>
      </c>
      <c r="M79">
        <v>1.52364540100098</v>
      </c>
      <c r="N79">
        <v>4.28574180603027</v>
      </c>
      <c r="O79">
        <v>4</v>
      </c>
      <c r="P79">
        <v>4</v>
      </c>
      <c r="Q79">
        <v>14</v>
      </c>
      <c r="R79" s="15">
        <v>0.2857</v>
      </c>
      <c r="S79" s="15">
        <f t="shared" si="1"/>
        <v>0.4</v>
      </c>
      <c r="T79">
        <v>3.29983711242676</v>
      </c>
      <c r="U79">
        <v>3.0693199634552</v>
      </c>
      <c r="V79">
        <v>2.88389730453491</v>
      </c>
      <c r="W79" s="11">
        <v>0.185422658920288</v>
      </c>
      <c r="X79">
        <v>0.415939807891846</v>
      </c>
      <c r="Y79">
        <v>0.415939807891846</v>
      </c>
      <c r="Z79">
        <v>0.4</v>
      </c>
      <c r="AA79">
        <v>1</v>
      </c>
      <c r="AB79">
        <v>0.714285714285714</v>
      </c>
      <c r="AC79">
        <v>0.833333333333333</v>
      </c>
      <c r="AD79">
        <v>0</v>
      </c>
      <c r="AE79">
        <v>0.6</v>
      </c>
    </row>
    <row r="80" spans="1:31">
      <c r="A80" s="5">
        <v>78</v>
      </c>
      <c r="B80">
        <v>19</v>
      </c>
      <c r="C80">
        <v>1</v>
      </c>
      <c r="D80">
        <v>10</v>
      </c>
      <c r="E80">
        <v>10</v>
      </c>
      <c r="F80">
        <v>10</v>
      </c>
      <c r="G80">
        <v>0</v>
      </c>
      <c r="H80">
        <v>9</v>
      </c>
      <c r="I80">
        <v>1</v>
      </c>
      <c r="J80">
        <v>0.95</v>
      </c>
      <c r="K80" s="4">
        <v>11.2678680419922</v>
      </c>
      <c r="L80" s="9">
        <v>0.992507934570312</v>
      </c>
      <c r="M80">
        <v>0.871532440185547</v>
      </c>
      <c r="N80">
        <v>10.2073211669922</v>
      </c>
      <c r="O80">
        <v>9</v>
      </c>
      <c r="P80">
        <v>9</v>
      </c>
      <c r="Q80">
        <v>18</v>
      </c>
      <c r="R80" s="15">
        <v>0.5</v>
      </c>
      <c r="S80" s="15">
        <f t="shared" si="1"/>
        <v>0.9</v>
      </c>
      <c r="T80">
        <v>4.75438117980957</v>
      </c>
      <c r="U80">
        <v>4.35092735290527</v>
      </c>
      <c r="V80">
        <v>4.25128555297852</v>
      </c>
      <c r="W80" s="11">
        <v>0.0996417999267578</v>
      </c>
      <c r="X80">
        <v>0.503095626831055</v>
      </c>
      <c r="Y80">
        <v>0.503095626831055</v>
      </c>
      <c r="Z80">
        <v>0.9</v>
      </c>
      <c r="AA80">
        <v>0.9</v>
      </c>
      <c r="AB80">
        <v>0.5</v>
      </c>
      <c r="AC80">
        <v>0.642857142857143</v>
      </c>
      <c r="AD80">
        <v>0.1</v>
      </c>
      <c r="AE80">
        <v>0</v>
      </c>
    </row>
    <row r="81" spans="1:31">
      <c r="A81" s="5">
        <v>79</v>
      </c>
      <c r="B81">
        <v>20</v>
      </c>
      <c r="C81">
        <v>0</v>
      </c>
      <c r="D81">
        <v>10</v>
      </c>
      <c r="E81">
        <v>10</v>
      </c>
      <c r="F81">
        <v>10</v>
      </c>
      <c r="G81">
        <v>0</v>
      </c>
      <c r="H81">
        <v>10</v>
      </c>
      <c r="I81">
        <v>0</v>
      </c>
      <c r="J81">
        <v>1</v>
      </c>
      <c r="K81" s="4">
        <v>9999</v>
      </c>
      <c r="L81" s="9">
        <v>0.904653549194336</v>
      </c>
      <c r="M81">
        <v>9999</v>
      </c>
      <c r="N81">
        <v>9999</v>
      </c>
      <c r="O81">
        <v>7</v>
      </c>
      <c r="P81">
        <v>7</v>
      </c>
      <c r="Q81">
        <v>16</v>
      </c>
      <c r="R81" s="15">
        <v>0.4375</v>
      </c>
      <c r="S81" s="15">
        <f t="shared" si="1"/>
        <v>0.7</v>
      </c>
      <c r="T81">
        <v>4.4958438873291</v>
      </c>
      <c r="U81">
        <v>4.18574857711792</v>
      </c>
      <c r="V81">
        <v>4.04067134857178</v>
      </c>
      <c r="W81" s="11">
        <v>0.145077228546143</v>
      </c>
      <c r="X81">
        <v>0.455172538757324</v>
      </c>
      <c r="Y81">
        <v>0.455172538757324</v>
      </c>
      <c r="Z81">
        <v>0.7</v>
      </c>
      <c r="AA81">
        <v>0.9</v>
      </c>
      <c r="AB81">
        <v>0.5625</v>
      </c>
      <c r="AC81">
        <v>0.692307692307692</v>
      </c>
      <c r="AD81">
        <v>0.1</v>
      </c>
      <c r="AE81">
        <v>0.2</v>
      </c>
    </row>
    <row r="82" spans="1:31">
      <c r="A82" s="5">
        <v>80</v>
      </c>
      <c r="B82">
        <v>17</v>
      </c>
      <c r="C82">
        <v>3</v>
      </c>
      <c r="D82">
        <v>10</v>
      </c>
      <c r="E82">
        <v>10</v>
      </c>
      <c r="F82">
        <v>10</v>
      </c>
      <c r="G82">
        <v>0</v>
      </c>
      <c r="H82">
        <v>7</v>
      </c>
      <c r="I82">
        <v>3</v>
      </c>
      <c r="J82">
        <v>0.85</v>
      </c>
      <c r="K82" s="4">
        <v>7.32690238952637</v>
      </c>
      <c r="L82" s="9">
        <v>1.13946342468262</v>
      </c>
      <c r="M82">
        <v>0.499259948730469</v>
      </c>
      <c r="N82">
        <v>6.7051830291748</v>
      </c>
      <c r="O82">
        <v>6</v>
      </c>
      <c r="P82">
        <v>6</v>
      </c>
      <c r="Q82">
        <v>16</v>
      </c>
      <c r="R82" s="15">
        <v>0.375</v>
      </c>
      <c r="S82" s="15">
        <f t="shared" si="1"/>
        <v>0.6</v>
      </c>
      <c r="T82">
        <v>3.68622779846191</v>
      </c>
      <c r="U82">
        <v>3.28877472877502</v>
      </c>
      <c r="V82">
        <v>3.23111581802368</v>
      </c>
      <c r="W82" s="11">
        <v>0.0576589107513428</v>
      </c>
      <c r="X82">
        <v>0.455111980438232</v>
      </c>
      <c r="Y82">
        <v>0.455111980438232</v>
      </c>
      <c r="Z82">
        <v>0.6</v>
      </c>
      <c r="AA82">
        <v>1</v>
      </c>
      <c r="AB82">
        <v>0.625</v>
      </c>
      <c r="AC82">
        <v>0.769230769230769</v>
      </c>
      <c r="AD82">
        <v>0</v>
      </c>
      <c r="AE82">
        <v>0.4</v>
      </c>
    </row>
    <row r="83" spans="1:31">
      <c r="A83" s="5">
        <v>81</v>
      </c>
      <c r="B83">
        <v>16</v>
      </c>
      <c r="C83">
        <v>4</v>
      </c>
      <c r="D83">
        <v>10</v>
      </c>
      <c r="E83">
        <v>10</v>
      </c>
      <c r="F83">
        <v>10</v>
      </c>
      <c r="G83">
        <v>0</v>
      </c>
      <c r="H83">
        <v>6</v>
      </c>
      <c r="I83">
        <v>4</v>
      </c>
      <c r="J83">
        <v>0.8</v>
      </c>
      <c r="K83" s="4">
        <v>5.22684097290039</v>
      </c>
      <c r="L83" s="9">
        <v>1.39222145080566</v>
      </c>
      <c r="M83">
        <v>1.2137393951416</v>
      </c>
      <c r="N83">
        <v>5.9448299407959</v>
      </c>
      <c r="O83">
        <v>5</v>
      </c>
      <c r="P83">
        <v>5</v>
      </c>
      <c r="Q83">
        <v>13</v>
      </c>
      <c r="R83" s="15">
        <v>0.3846</v>
      </c>
      <c r="S83" s="15">
        <f t="shared" si="1"/>
        <v>0.5</v>
      </c>
      <c r="T83">
        <v>3.06912994384766</v>
      </c>
      <c r="U83">
        <v>2.68255996704102</v>
      </c>
      <c r="V83">
        <v>2.71582293510437</v>
      </c>
      <c r="W83" s="11">
        <v>0.0332629680633545</v>
      </c>
      <c r="X83">
        <v>0.353307008743286</v>
      </c>
      <c r="Y83">
        <v>0.353307008743286</v>
      </c>
      <c r="Z83">
        <v>0.5</v>
      </c>
      <c r="AA83">
        <v>0.8</v>
      </c>
      <c r="AB83">
        <v>0.615384615384615</v>
      </c>
      <c r="AC83">
        <v>0.695652173913043</v>
      </c>
      <c r="AD83">
        <v>0.2</v>
      </c>
      <c r="AE83">
        <v>0.3</v>
      </c>
    </row>
    <row r="84" spans="1:31">
      <c r="A84" s="5">
        <v>82</v>
      </c>
      <c r="B84">
        <v>18</v>
      </c>
      <c r="C84">
        <v>2</v>
      </c>
      <c r="D84">
        <v>10</v>
      </c>
      <c r="E84">
        <v>10</v>
      </c>
      <c r="F84">
        <v>10</v>
      </c>
      <c r="G84">
        <v>0</v>
      </c>
      <c r="H84">
        <v>8</v>
      </c>
      <c r="I84">
        <v>2</v>
      </c>
      <c r="J84">
        <v>0.9</v>
      </c>
      <c r="K84" s="4">
        <v>7.04624176025391</v>
      </c>
      <c r="L84" s="9">
        <v>1.33107566833496</v>
      </c>
      <c r="M84">
        <v>1.06509590148926</v>
      </c>
      <c r="N84">
        <v>5.81407356262207</v>
      </c>
      <c r="O84">
        <v>6</v>
      </c>
      <c r="P84">
        <v>6</v>
      </c>
      <c r="Q84">
        <v>16</v>
      </c>
      <c r="R84" s="15">
        <v>0.375</v>
      </c>
      <c r="S84" s="15">
        <f t="shared" si="1"/>
        <v>0.6</v>
      </c>
      <c r="T84">
        <v>3.41574859619141</v>
      </c>
      <c r="U84">
        <v>3.13605880737305</v>
      </c>
      <c r="V84">
        <v>3.02554988861084</v>
      </c>
      <c r="W84" s="11">
        <v>0.110508918762207</v>
      </c>
      <c r="X84">
        <v>0.390198707580566</v>
      </c>
      <c r="Y84">
        <v>0.390198707580566</v>
      </c>
      <c r="Z84">
        <v>0.6</v>
      </c>
      <c r="AA84">
        <v>1</v>
      </c>
      <c r="AB84">
        <v>0.625</v>
      </c>
      <c r="AC84">
        <v>0.769230769230769</v>
      </c>
      <c r="AD84">
        <v>0</v>
      </c>
      <c r="AE84">
        <v>0.4</v>
      </c>
    </row>
    <row r="85" spans="1:31">
      <c r="A85" s="5">
        <v>83</v>
      </c>
      <c r="B85">
        <v>18</v>
      </c>
      <c r="C85">
        <v>2</v>
      </c>
      <c r="D85">
        <v>10</v>
      </c>
      <c r="E85">
        <v>10</v>
      </c>
      <c r="F85">
        <v>10</v>
      </c>
      <c r="G85">
        <v>0</v>
      </c>
      <c r="H85">
        <v>8</v>
      </c>
      <c r="I85">
        <v>2</v>
      </c>
      <c r="J85">
        <v>0.9</v>
      </c>
      <c r="K85" s="4">
        <v>7.67514991760254</v>
      </c>
      <c r="L85" s="9">
        <v>1.27358245849609</v>
      </c>
      <c r="M85">
        <v>0.930805206298828</v>
      </c>
      <c r="N85">
        <v>6.28809356689453</v>
      </c>
      <c r="O85">
        <v>7</v>
      </c>
      <c r="P85">
        <v>7</v>
      </c>
      <c r="Q85">
        <v>17</v>
      </c>
      <c r="R85" s="15">
        <v>0.4118</v>
      </c>
      <c r="S85" s="15">
        <f t="shared" si="1"/>
        <v>0.7</v>
      </c>
      <c r="T85">
        <v>3.68362808227539</v>
      </c>
      <c r="U85">
        <v>3.38397908210754</v>
      </c>
      <c r="V85">
        <v>3.26483154296875</v>
      </c>
      <c r="W85" s="11">
        <v>0.119147539138794</v>
      </c>
      <c r="X85">
        <v>0.418796539306641</v>
      </c>
      <c r="Y85">
        <v>0.418796539306641</v>
      </c>
      <c r="Z85">
        <v>0.7</v>
      </c>
      <c r="AA85">
        <v>1</v>
      </c>
      <c r="AB85">
        <v>0.588235294117647</v>
      </c>
      <c r="AC85">
        <v>0.740740740740741</v>
      </c>
      <c r="AD85">
        <v>0</v>
      </c>
      <c r="AE85">
        <v>0.3</v>
      </c>
    </row>
    <row r="86" spans="1:31">
      <c r="A86" s="5">
        <v>84</v>
      </c>
      <c r="B86">
        <v>17</v>
      </c>
      <c r="C86">
        <v>3</v>
      </c>
      <c r="D86">
        <v>10</v>
      </c>
      <c r="E86">
        <v>10</v>
      </c>
      <c r="F86">
        <v>10</v>
      </c>
      <c r="G86">
        <v>0</v>
      </c>
      <c r="H86">
        <v>7</v>
      </c>
      <c r="I86">
        <v>3</v>
      </c>
      <c r="J86">
        <v>0.85</v>
      </c>
      <c r="K86" s="4">
        <v>7.79148483276367</v>
      </c>
      <c r="L86" s="9">
        <v>2.34443283081055</v>
      </c>
      <c r="M86">
        <v>1.53893280029297</v>
      </c>
      <c r="N86">
        <v>5.09651374816895</v>
      </c>
      <c r="O86">
        <v>3</v>
      </c>
      <c r="P86">
        <v>3</v>
      </c>
      <c r="Q86">
        <v>12</v>
      </c>
      <c r="R86" s="15">
        <v>0.25</v>
      </c>
      <c r="S86" s="15">
        <f t="shared" si="1"/>
        <v>0.3</v>
      </c>
      <c r="T86">
        <v>3.77038764953613</v>
      </c>
      <c r="U86">
        <v>3.48172307014465</v>
      </c>
      <c r="V86">
        <v>3.24515295028686</v>
      </c>
      <c r="W86" s="11">
        <v>0.236570119857788</v>
      </c>
      <c r="X86">
        <v>0.525234699249268</v>
      </c>
      <c r="Y86">
        <v>0.525234699249268</v>
      </c>
      <c r="Z86">
        <v>0.3</v>
      </c>
      <c r="AA86">
        <v>0.9</v>
      </c>
      <c r="AB86">
        <v>0.75</v>
      </c>
      <c r="AC86">
        <v>0.818181818181818</v>
      </c>
      <c r="AD86">
        <v>0.1</v>
      </c>
      <c r="AE86">
        <v>0.6</v>
      </c>
    </row>
    <row r="87" spans="1:31">
      <c r="A87" s="5">
        <v>85</v>
      </c>
      <c r="B87">
        <v>19</v>
      </c>
      <c r="C87">
        <v>1</v>
      </c>
      <c r="D87">
        <v>10</v>
      </c>
      <c r="E87">
        <v>10</v>
      </c>
      <c r="F87">
        <v>10</v>
      </c>
      <c r="G87">
        <v>0</v>
      </c>
      <c r="H87">
        <v>9</v>
      </c>
      <c r="I87">
        <v>1</v>
      </c>
      <c r="J87">
        <v>0.95</v>
      </c>
      <c r="K87" s="4">
        <v>9.67426681518555</v>
      </c>
      <c r="L87" s="9">
        <v>1.15453147888184</v>
      </c>
      <c r="M87">
        <v>1.01817321777344</v>
      </c>
      <c r="N87">
        <v>8.10276222229004</v>
      </c>
      <c r="O87">
        <v>7</v>
      </c>
      <c r="P87">
        <v>7</v>
      </c>
      <c r="Q87">
        <v>17</v>
      </c>
      <c r="R87" s="15">
        <v>0.4118</v>
      </c>
      <c r="S87" s="15">
        <f t="shared" si="1"/>
        <v>0.7</v>
      </c>
      <c r="T87">
        <v>3.56271362304687</v>
      </c>
      <c r="U87">
        <v>3.31436419486999</v>
      </c>
      <c r="V87">
        <v>3.18829298019409</v>
      </c>
      <c r="W87" s="11">
        <v>0.126071214675903</v>
      </c>
      <c r="X87">
        <v>0.374420642852783</v>
      </c>
      <c r="Y87">
        <v>0.374420642852783</v>
      </c>
      <c r="Z87">
        <v>0.7</v>
      </c>
      <c r="AA87">
        <v>1</v>
      </c>
      <c r="AB87">
        <v>0.588235294117647</v>
      </c>
      <c r="AC87">
        <v>0.740740740740741</v>
      </c>
      <c r="AD87">
        <v>0</v>
      </c>
      <c r="AE87">
        <v>0.3</v>
      </c>
    </row>
    <row r="88" spans="1:31">
      <c r="A88" s="5">
        <v>86</v>
      </c>
      <c r="B88">
        <v>17</v>
      </c>
      <c r="C88">
        <v>3</v>
      </c>
      <c r="D88">
        <v>10</v>
      </c>
      <c r="E88">
        <v>10</v>
      </c>
      <c r="F88">
        <v>10</v>
      </c>
      <c r="G88">
        <v>0</v>
      </c>
      <c r="H88">
        <v>7</v>
      </c>
      <c r="I88">
        <v>3</v>
      </c>
      <c r="J88">
        <v>0.85</v>
      </c>
      <c r="K88" s="4">
        <v>6.54656028747559</v>
      </c>
      <c r="L88" s="9">
        <v>1.43948173522949</v>
      </c>
      <c r="M88">
        <v>0.952493667602539</v>
      </c>
      <c r="N88">
        <v>5.67252922058105</v>
      </c>
      <c r="O88">
        <v>5</v>
      </c>
      <c r="P88">
        <v>5</v>
      </c>
      <c r="Q88">
        <v>14</v>
      </c>
      <c r="R88" s="15">
        <v>0.3571</v>
      </c>
      <c r="S88" s="15">
        <f t="shared" si="1"/>
        <v>0.5</v>
      </c>
      <c r="T88">
        <v>3.73326110839844</v>
      </c>
      <c r="U88">
        <v>3.37700819969177</v>
      </c>
      <c r="V88">
        <v>3.30233311653137</v>
      </c>
      <c r="W88" s="11">
        <v>0.0746750831604004</v>
      </c>
      <c r="X88">
        <v>0.430927991867065</v>
      </c>
      <c r="Y88">
        <v>0.430927991867065</v>
      </c>
      <c r="Z88">
        <v>0.5</v>
      </c>
      <c r="AA88">
        <v>0.9</v>
      </c>
      <c r="AB88">
        <v>0.642857142857143</v>
      </c>
      <c r="AC88">
        <v>0.75</v>
      </c>
      <c r="AD88">
        <v>0.1</v>
      </c>
      <c r="AE88">
        <v>0.4</v>
      </c>
    </row>
    <row r="89" spans="1:31">
      <c r="A89" s="5">
        <v>87</v>
      </c>
      <c r="B89">
        <v>15</v>
      </c>
      <c r="C89">
        <v>5</v>
      </c>
      <c r="D89">
        <v>10</v>
      </c>
      <c r="E89">
        <v>10</v>
      </c>
      <c r="F89">
        <v>9</v>
      </c>
      <c r="G89">
        <v>1</v>
      </c>
      <c r="H89">
        <v>6</v>
      </c>
      <c r="I89">
        <v>4</v>
      </c>
      <c r="J89">
        <v>0.75</v>
      </c>
      <c r="K89" s="4">
        <v>5.965576171875</v>
      </c>
      <c r="L89" s="9">
        <v>1.96604919433594</v>
      </c>
      <c r="M89">
        <v>1.30701446533203</v>
      </c>
      <c r="N89">
        <v>5.0182933807373</v>
      </c>
      <c r="O89">
        <v>4</v>
      </c>
      <c r="P89">
        <v>4</v>
      </c>
      <c r="Q89">
        <v>12</v>
      </c>
      <c r="R89" s="15">
        <v>0.3333</v>
      </c>
      <c r="S89" s="15">
        <f t="shared" si="1"/>
        <v>0.4</v>
      </c>
      <c r="T89">
        <v>2.74654388427734</v>
      </c>
      <c r="U89">
        <v>2.45803046226501</v>
      </c>
      <c r="V89">
        <v>2.42247819900513</v>
      </c>
      <c r="W89" s="11">
        <v>0.0355522632598877</v>
      </c>
      <c r="X89">
        <v>0.324065685272217</v>
      </c>
      <c r="Y89">
        <v>0.324065685272217</v>
      </c>
      <c r="Z89">
        <v>0.4</v>
      </c>
      <c r="AA89">
        <v>0.8</v>
      </c>
      <c r="AB89">
        <v>0.666666666666667</v>
      </c>
      <c r="AC89">
        <v>0.727272727272727</v>
      </c>
      <c r="AD89">
        <v>0.2</v>
      </c>
      <c r="AE89">
        <v>0.4</v>
      </c>
    </row>
    <row r="90" spans="1:31">
      <c r="A90" s="5">
        <v>88</v>
      </c>
      <c r="B90">
        <v>16</v>
      </c>
      <c r="C90">
        <v>4</v>
      </c>
      <c r="D90">
        <v>10</v>
      </c>
      <c r="E90">
        <v>10</v>
      </c>
      <c r="F90">
        <v>9</v>
      </c>
      <c r="G90">
        <v>1</v>
      </c>
      <c r="H90">
        <v>7</v>
      </c>
      <c r="I90">
        <v>3</v>
      </c>
      <c r="J90">
        <v>0.8</v>
      </c>
      <c r="K90" s="4">
        <v>6.7324047088623</v>
      </c>
      <c r="L90" s="9">
        <v>1.61456680297852</v>
      </c>
      <c r="M90">
        <v>1.08119773864746</v>
      </c>
      <c r="N90">
        <v>5.53327941894531</v>
      </c>
      <c r="O90">
        <v>5</v>
      </c>
      <c r="P90">
        <v>5</v>
      </c>
      <c r="Q90">
        <v>13</v>
      </c>
      <c r="R90" s="15">
        <v>0.3846</v>
      </c>
      <c r="S90" s="15">
        <f t="shared" si="1"/>
        <v>0.5</v>
      </c>
      <c r="T90">
        <v>3.23104858398437</v>
      </c>
      <c r="U90">
        <v>2.92253375053406</v>
      </c>
      <c r="V90">
        <v>2.8886866569519</v>
      </c>
      <c r="W90" s="11">
        <v>0.0338470935821533</v>
      </c>
      <c r="X90">
        <v>0.342361927032471</v>
      </c>
      <c r="Y90">
        <v>0.342361927032471</v>
      </c>
      <c r="Z90">
        <v>0.5</v>
      </c>
      <c r="AA90">
        <v>0.8</v>
      </c>
      <c r="AB90">
        <v>0.615384615384615</v>
      </c>
      <c r="AC90">
        <v>0.695652173913043</v>
      </c>
      <c r="AD90">
        <v>0.2</v>
      </c>
      <c r="AE90">
        <v>0.3</v>
      </c>
    </row>
    <row r="91" spans="1:31">
      <c r="A91" s="5">
        <v>89</v>
      </c>
      <c r="B91">
        <v>18</v>
      </c>
      <c r="C91">
        <v>2</v>
      </c>
      <c r="D91">
        <v>10</v>
      </c>
      <c r="E91">
        <v>10</v>
      </c>
      <c r="F91">
        <v>10</v>
      </c>
      <c r="G91">
        <v>0</v>
      </c>
      <c r="H91">
        <v>8</v>
      </c>
      <c r="I91">
        <v>2</v>
      </c>
      <c r="J91">
        <v>0.9</v>
      </c>
      <c r="K91" s="4">
        <v>6.97077560424805</v>
      </c>
      <c r="L91" s="9">
        <v>1.72053337097168</v>
      </c>
      <c r="M91">
        <v>1.60125923156738</v>
      </c>
      <c r="N91">
        <v>5.9664134979248</v>
      </c>
      <c r="O91">
        <v>7</v>
      </c>
      <c r="P91">
        <v>7</v>
      </c>
      <c r="Q91">
        <v>16</v>
      </c>
      <c r="R91" s="15">
        <v>0.4375</v>
      </c>
      <c r="S91" s="15">
        <f t="shared" si="1"/>
        <v>0.7</v>
      </c>
      <c r="T91">
        <v>3.80342292785644</v>
      </c>
      <c r="U91">
        <v>3.48171353340149</v>
      </c>
      <c r="V91">
        <v>3.39324641227722</v>
      </c>
      <c r="W91" s="11">
        <v>0.0884671211242676</v>
      </c>
      <c r="X91">
        <v>0.410176515579224</v>
      </c>
      <c r="Y91">
        <v>0.410176515579224</v>
      </c>
      <c r="Z91">
        <v>0.7</v>
      </c>
      <c r="AA91">
        <v>0.9</v>
      </c>
      <c r="AB91">
        <v>0.5625</v>
      </c>
      <c r="AC91">
        <v>0.692307692307692</v>
      </c>
      <c r="AD91">
        <v>0.1</v>
      </c>
      <c r="AE91">
        <v>0.2</v>
      </c>
    </row>
    <row r="92" spans="1:31">
      <c r="A92" s="5">
        <v>90</v>
      </c>
      <c r="B92">
        <v>19</v>
      </c>
      <c r="C92">
        <v>1</v>
      </c>
      <c r="D92">
        <v>10</v>
      </c>
      <c r="E92">
        <v>10</v>
      </c>
      <c r="F92">
        <v>10</v>
      </c>
      <c r="G92">
        <v>0</v>
      </c>
      <c r="H92">
        <v>9</v>
      </c>
      <c r="I92">
        <v>1</v>
      </c>
      <c r="J92">
        <v>0.95</v>
      </c>
      <c r="K92" s="4">
        <v>10.1075839996338</v>
      </c>
      <c r="L92" s="9">
        <v>0.614130020141602</v>
      </c>
      <c r="M92">
        <v>0.511381149291992</v>
      </c>
      <c r="N92">
        <v>9.52082443237305</v>
      </c>
      <c r="O92">
        <v>8</v>
      </c>
      <c r="P92">
        <v>8</v>
      </c>
      <c r="Q92">
        <v>17</v>
      </c>
      <c r="R92" s="15">
        <v>0.4706</v>
      </c>
      <c r="S92" s="15">
        <f t="shared" si="1"/>
        <v>0.8</v>
      </c>
      <c r="T92">
        <v>4.15169715881348</v>
      </c>
      <c r="U92">
        <v>3.7891092300415</v>
      </c>
      <c r="V92">
        <v>3.73117065429687</v>
      </c>
      <c r="W92" s="11">
        <v>0.0579385757446289</v>
      </c>
      <c r="X92">
        <v>0.420526504516602</v>
      </c>
      <c r="Y92">
        <v>0.420526504516602</v>
      </c>
      <c r="Z92">
        <v>0.8</v>
      </c>
      <c r="AA92">
        <v>0.9</v>
      </c>
      <c r="AB92">
        <v>0.529411764705882</v>
      </c>
      <c r="AC92">
        <v>0.666666666666667</v>
      </c>
      <c r="AD92">
        <v>0.1</v>
      </c>
      <c r="AE92">
        <v>0.1</v>
      </c>
    </row>
    <row r="93" spans="1:31">
      <c r="A93" s="5">
        <v>91</v>
      </c>
      <c r="B93">
        <v>20</v>
      </c>
      <c r="C93">
        <v>0</v>
      </c>
      <c r="D93">
        <v>10</v>
      </c>
      <c r="E93">
        <v>10</v>
      </c>
      <c r="F93">
        <v>10</v>
      </c>
      <c r="G93">
        <v>0</v>
      </c>
      <c r="H93">
        <v>10</v>
      </c>
      <c r="I93">
        <v>0</v>
      </c>
      <c r="J93">
        <v>1</v>
      </c>
      <c r="K93" s="4">
        <v>9999</v>
      </c>
      <c r="L93" s="9">
        <v>1.27597808837891</v>
      </c>
      <c r="M93">
        <v>9999</v>
      </c>
      <c r="N93">
        <v>9999</v>
      </c>
      <c r="O93">
        <v>10</v>
      </c>
      <c r="P93">
        <v>10</v>
      </c>
      <c r="Q93">
        <v>20</v>
      </c>
      <c r="R93" s="15">
        <v>0.5</v>
      </c>
      <c r="S93" s="15">
        <f t="shared" si="1"/>
        <v>1</v>
      </c>
      <c r="T93">
        <v>4.20392990112305</v>
      </c>
      <c r="U93">
        <v>3.93733978271484</v>
      </c>
      <c r="V93">
        <v>3.76677012443542</v>
      </c>
      <c r="W93" s="11">
        <v>0.170569658279419</v>
      </c>
      <c r="X93">
        <v>0.437159776687622</v>
      </c>
      <c r="Y93">
        <v>0.437159776687622</v>
      </c>
      <c r="Z93">
        <v>1</v>
      </c>
      <c r="AA93">
        <v>1</v>
      </c>
      <c r="AB93">
        <v>0.5</v>
      </c>
      <c r="AC93">
        <v>0.666666666666667</v>
      </c>
      <c r="AD93">
        <v>0</v>
      </c>
      <c r="AE93">
        <v>0</v>
      </c>
    </row>
    <row r="94" spans="1:31">
      <c r="A94" s="5">
        <v>92</v>
      </c>
      <c r="B94">
        <v>18</v>
      </c>
      <c r="C94">
        <v>2</v>
      </c>
      <c r="D94">
        <v>10</v>
      </c>
      <c r="E94">
        <v>10</v>
      </c>
      <c r="F94">
        <v>10</v>
      </c>
      <c r="G94">
        <v>0</v>
      </c>
      <c r="H94">
        <v>8</v>
      </c>
      <c r="I94">
        <v>2</v>
      </c>
      <c r="J94">
        <v>0.9</v>
      </c>
      <c r="K94" s="4">
        <v>7.06573867797852</v>
      </c>
      <c r="L94" s="9">
        <v>1.13097763061523</v>
      </c>
      <c r="M94">
        <v>1.01388359069824</v>
      </c>
      <c r="N94">
        <v>6.83296966552734</v>
      </c>
      <c r="O94">
        <v>6</v>
      </c>
      <c r="P94">
        <v>6</v>
      </c>
      <c r="Q94">
        <v>14</v>
      </c>
      <c r="R94" s="15">
        <v>0.4286</v>
      </c>
      <c r="S94" s="15">
        <f t="shared" si="1"/>
        <v>0.6</v>
      </c>
      <c r="T94">
        <v>3.97513961791992</v>
      </c>
      <c r="U94">
        <v>3.59908699989319</v>
      </c>
      <c r="V94">
        <v>3.57068681716919</v>
      </c>
      <c r="W94" s="11">
        <v>0.028400182723999</v>
      </c>
      <c r="X94">
        <v>0.404452800750732</v>
      </c>
      <c r="Y94">
        <v>0.404452800750732</v>
      </c>
      <c r="Z94">
        <v>0.6</v>
      </c>
      <c r="AA94">
        <v>0.8</v>
      </c>
      <c r="AB94">
        <v>0.571428571428571</v>
      </c>
      <c r="AC94">
        <v>0.666666666666667</v>
      </c>
      <c r="AD94">
        <v>0.2</v>
      </c>
      <c r="AE94">
        <v>0.2</v>
      </c>
    </row>
    <row r="95" spans="1:31">
      <c r="A95" s="5">
        <v>93</v>
      </c>
      <c r="B95">
        <v>19</v>
      </c>
      <c r="C95">
        <v>1</v>
      </c>
      <c r="D95">
        <v>10</v>
      </c>
      <c r="E95">
        <v>10</v>
      </c>
      <c r="F95">
        <v>10</v>
      </c>
      <c r="G95">
        <v>0</v>
      </c>
      <c r="H95">
        <v>9</v>
      </c>
      <c r="I95">
        <v>1</v>
      </c>
      <c r="J95">
        <v>0.95</v>
      </c>
      <c r="K95" s="4">
        <v>10.4066944122315</v>
      </c>
      <c r="L95" s="9">
        <v>1.28925704956055</v>
      </c>
      <c r="M95">
        <v>1.12779426574707</v>
      </c>
      <c r="N95">
        <v>8.51591873168945</v>
      </c>
      <c r="O95">
        <v>6</v>
      </c>
      <c r="P95">
        <v>6</v>
      </c>
      <c r="Q95">
        <v>16</v>
      </c>
      <c r="R95" s="15">
        <v>0.375</v>
      </c>
      <c r="S95" s="15">
        <f t="shared" si="1"/>
        <v>0.6</v>
      </c>
      <c r="T95">
        <v>3.78498268127441</v>
      </c>
      <c r="U95">
        <v>3.53165054321289</v>
      </c>
      <c r="V95">
        <v>3.34699487686157</v>
      </c>
      <c r="W95" s="11">
        <v>0.184655666351318</v>
      </c>
      <c r="X95">
        <v>0.437987804412842</v>
      </c>
      <c r="Y95">
        <v>0.437987804412842</v>
      </c>
      <c r="Z95">
        <v>0.6</v>
      </c>
      <c r="AA95">
        <v>1</v>
      </c>
      <c r="AB95">
        <v>0.625</v>
      </c>
      <c r="AC95">
        <v>0.769230769230769</v>
      </c>
      <c r="AD95">
        <v>0</v>
      </c>
      <c r="AE95">
        <v>0.4</v>
      </c>
    </row>
    <row r="96" spans="1:31">
      <c r="A96" s="5">
        <v>94</v>
      </c>
      <c r="B96">
        <v>18</v>
      </c>
      <c r="C96">
        <v>2</v>
      </c>
      <c r="D96">
        <v>10</v>
      </c>
      <c r="E96">
        <v>10</v>
      </c>
      <c r="F96">
        <v>10</v>
      </c>
      <c r="G96">
        <v>0</v>
      </c>
      <c r="H96">
        <v>8</v>
      </c>
      <c r="I96">
        <v>2</v>
      </c>
      <c r="J96">
        <v>0.9</v>
      </c>
      <c r="K96" s="4">
        <v>6.99563407897949</v>
      </c>
      <c r="L96" s="9">
        <v>0.894683837890625</v>
      </c>
      <c r="M96">
        <v>0.686126708984375</v>
      </c>
      <c r="N96">
        <v>6.58339309692383</v>
      </c>
      <c r="O96">
        <v>6</v>
      </c>
      <c r="P96">
        <v>6</v>
      </c>
      <c r="Q96">
        <v>15</v>
      </c>
      <c r="R96" s="15">
        <v>0.4</v>
      </c>
      <c r="S96" s="15">
        <f t="shared" si="1"/>
        <v>0.6</v>
      </c>
      <c r="T96">
        <v>3.63293838500977</v>
      </c>
      <c r="U96">
        <v>3.28671884536743</v>
      </c>
      <c r="V96">
        <v>3.24048757553101</v>
      </c>
      <c r="W96" s="11">
        <v>0.0462312698364258</v>
      </c>
      <c r="X96">
        <v>0.39245080947876</v>
      </c>
      <c r="Y96">
        <v>0.39245080947876</v>
      </c>
      <c r="Z96">
        <v>0.6</v>
      </c>
      <c r="AA96">
        <v>0.9</v>
      </c>
      <c r="AB96">
        <v>0.6</v>
      </c>
      <c r="AC96">
        <v>0.72</v>
      </c>
      <c r="AD96">
        <v>0.1</v>
      </c>
      <c r="AE96">
        <v>0.3</v>
      </c>
    </row>
    <row r="97" spans="1:31">
      <c r="A97" s="5">
        <v>95</v>
      </c>
      <c r="B97">
        <v>18</v>
      </c>
      <c r="C97">
        <v>2</v>
      </c>
      <c r="D97">
        <v>10</v>
      </c>
      <c r="E97">
        <v>10</v>
      </c>
      <c r="F97">
        <v>10</v>
      </c>
      <c r="G97">
        <v>0</v>
      </c>
      <c r="H97">
        <v>8</v>
      </c>
      <c r="I97">
        <v>2</v>
      </c>
      <c r="J97">
        <v>0.9</v>
      </c>
      <c r="K97" s="4">
        <v>6.87766265869141</v>
      </c>
      <c r="L97" s="9">
        <v>1.12471771240234</v>
      </c>
      <c r="M97">
        <v>0.823202133178711</v>
      </c>
      <c r="N97">
        <v>5.6836051940918</v>
      </c>
      <c r="O97">
        <v>5</v>
      </c>
      <c r="P97">
        <v>5</v>
      </c>
      <c r="Q97">
        <v>14</v>
      </c>
      <c r="R97" s="15">
        <v>0.3571</v>
      </c>
      <c r="S97" s="15">
        <f t="shared" si="1"/>
        <v>0.5</v>
      </c>
      <c r="T97">
        <v>3.36219787597656</v>
      </c>
      <c r="U97">
        <v>3.0828812122345</v>
      </c>
      <c r="V97">
        <v>2.97545099258423</v>
      </c>
      <c r="W97" s="11">
        <v>0.107430219650269</v>
      </c>
      <c r="X97">
        <v>0.386746883392334</v>
      </c>
      <c r="Y97">
        <v>0.386746883392334</v>
      </c>
      <c r="Z97">
        <v>0.5</v>
      </c>
      <c r="AA97">
        <v>0.9</v>
      </c>
      <c r="AB97">
        <v>0.642857142857143</v>
      </c>
      <c r="AC97">
        <v>0.75</v>
      </c>
      <c r="AD97">
        <v>0.1</v>
      </c>
      <c r="AE97">
        <v>0.4</v>
      </c>
    </row>
    <row r="98" spans="1:31">
      <c r="A98" s="5">
        <v>96</v>
      </c>
      <c r="B98">
        <v>17</v>
      </c>
      <c r="C98">
        <v>3</v>
      </c>
      <c r="D98">
        <v>10</v>
      </c>
      <c r="E98">
        <v>10</v>
      </c>
      <c r="F98">
        <v>10</v>
      </c>
      <c r="G98">
        <v>0</v>
      </c>
      <c r="H98">
        <v>7</v>
      </c>
      <c r="I98">
        <v>3</v>
      </c>
      <c r="J98">
        <v>0.85</v>
      </c>
      <c r="K98" s="4">
        <v>5.74261093139648</v>
      </c>
      <c r="L98" s="9">
        <v>1.61087608337402</v>
      </c>
      <c r="M98">
        <v>1.20277786254883</v>
      </c>
      <c r="N98">
        <v>4.54215049743652</v>
      </c>
      <c r="O98">
        <v>6</v>
      </c>
      <c r="P98">
        <v>6</v>
      </c>
      <c r="Q98">
        <v>16</v>
      </c>
      <c r="R98" s="15">
        <v>0.375</v>
      </c>
      <c r="S98" s="15">
        <f t="shared" si="1"/>
        <v>0.6</v>
      </c>
      <c r="T98">
        <v>3.05898284912109</v>
      </c>
      <c r="U98">
        <v>2.798011302948</v>
      </c>
      <c r="V98">
        <v>2.70229864120483</v>
      </c>
      <c r="W98" s="11">
        <v>0.0957126617431641</v>
      </c>
      <c r="X98">
        <v>0.35668420791626</v>
      </c>
      <c r="Y98">
        <v>0.35668420791626</v>
      </c>
      <c r="Z98">
        <v>0.6</v>
      </c>
      <c r="AA98">
        <v>1</v>
      </c>
      <c r="AB98">
        <v>0.625</v>
      </c>
      <c r="AC98">
        <v>0.769230769230769</v>
      </c>
      <c r="AD98">
        <v>0</v>
      </c>
      <c r="AE98">
        <v>0.4</v>
      </c>
    </row>
    <row r="99" spans="1:31">
      <c r="A99" s="5">
        <v>97</v>
      </c>
      <c r="B99">
        <v>18</v>
      </c>
      <c r="C99">
        <v>2</v>
      </c>
      <c r="D99">
        <v>10</v>
      </c>
      <c r="E99">
        <v>10</v>
      </c>
      <c r="F99">
        <v>10</v>
      </c>
      <c r="G99">
        <v>0</v>
      </c>
      <c r="H99">
        <v>8</v>
      </c>
      <c r="I99">
        <v>2</v>
      </c>
      <c r="J99">
        <v>0.9</v>
      </c>
      <c r="K99" s="4">
        <v>8.7938404083252</v>
      </c>
      <c r="L99" s="9">
        <v>2.09990119934082</v>
      </c>
      <c r="M99">
        <v>1.68595314025879</v>
      </c>
      <c r="N99">
        <v>6.29766464233398</v>
      </c>
      <c r="O99">
        <v>5</v>
      </c>
      <c r="P99">
        <v>5</v>
      </c>
      <c r="Q99">
        <v>15</v>
      </c>
      <c r="R99" s="15">
        <v>0.3333</v>
      </c>
      <c r="S99" s="15">
        <f t="shared" si="1"/>
        <v>0.5</v>
      </c>
      <c r="T99">
        <v>3.64662933349609</v>
      </c>
      <c r="U99">
        <v>3.40152192115784</v>
      </c>
      <c r="V99">
        <v>3.16915655136108</v>
      </c>
      <c r="W99" s="11">
        <v>0.232365369796753</v>
      </c>
      <c r="X99">
        <v>0.47747278213501</v>
      </c>
      <c r="Y99">
        <v>0.47747278213501</v>
      </c>
      <c r="Z99">
        <v>0.5</v>
      </c>
      <c r="AA99">
        <v>1</v>
      </c>
      <c r="AB99">
        <v>0.666666666666667</v>
      </c>
      <c r="AC99">
        <v>0.8</v>
      </c>
      <c r="AD99">
        <v>0</v>
      </c>
      <c r="AE99">
        <v>0.5</v>
      </c>
    </row>
    <row r="100" spans="1:31">
      <c r="A100" s="5">
        <v>98</v>
      </c>
      <c r="B100">
        <v>16</v>
      </c>
      <c r="C100">
        <v>4</v>
      </c>
      <c r="D100">
        <v>10</v>
      </c>
      <c r="E100">
        <v>10</v>
      </c>
      <c r="F100">
        <v>10</v>
      </c>
      <c r="G100">
        <v>0</v>
      </c>
      <c r="H100">
        <v>6</v>
      </c>
      <c r="I100">
        <v>4</v>
      </c>
      <c r="J100">
        <v>0.8</v>
      </c>
      <c r="K100" s="4">
        <v>5.76643562316895</v>
      </c>
      <c r="L100" s="9">
        <v>1.12874603271484</v>
      </c>
      <c r="M100">
        <v>0.943637847900391</v>
      </c>
      <c r="N100">
        <v>7.26670265197754</v>
      </c>
      <c r="O100">
        <v>6</v>
      </c>
      <c r="P100">
        <v>6</v>
      </c>
      <c r="Q100">
        <v>15</v>
      </c>
      <c r="R100" s="15">
        <v>0.4</v>
      </c>
      <c r="S100" s="15">
        <f t="shared" si="1"/>
        <v>0.6</v>
      </c>
      <c r="T100">
        <v>3.39654731750488</v>
      </c>
      <c r="U100">
        <v>2.91133403778076</v>
      </c>
      <c r="V100">
        <v>3.00522780418396</v>
      </c>
      <c r="W100" s="11">
        <v>0.0938937664031982</v>
      </c>
      <c r="X100">
        <v>0.391319513320923</v>
      </c>
      <c r="Y100">
        <v>0.391319513320923</v>
      </c>
      <c r="Z100">
        <v>0.6</v>
      </c>
      <c r="AA100">
        <v>0.9</v>
      </c>
      <c r="AB100">
        <v>0.6</v>
      </c>
      <c r="AC100">
        <v>0.72</v>
      </c>
      <c r="AD100">
        <v>0.1</v>
      </c>
      <c r="AE100">
        <v>0.3</v>
      </c>
    </row>
    <row r="101" spans="1:31">
      <c r="A101" s="5">
        <v>99</v>
      </c>
      <c r="B101">
        <v>17</v>
      </c>
      <c r="C101">
        <v>3</v>
      </c>
      <c r="D101">
        <v>10</v>
      </c>
      <c r="E101">
        <v>10</v>
      </c>
      <c r="F101">
        <v>10</v>
      </c>
      <c r="G101">
        <v>0</v>
      </c>
      <c r="H101">
        <v>7</v>
      </c>
      <c r="I101">
        <v>3</v>
      </c>
      <c r="J101">
        <v>0.85</v>
      </c>
      <c r="K101" s="4">
        <v>7.71062469482422</v>
      </c>
      <c r="L101" s="9">
        <v>2.03985214233398</v>
      </c>
      <c r="M101">
        <v>1.37749862670898</v>
      </c>
      <c r="N101">
        <v>5.89325523376465</v>
      </c>
      <c r="O101">
        <v>5</v>
      </c>
      <c r="P101">
        <v>5</v>
      </c>
      <c r="Q101">
        <v>14</v>
      </c>
      <c r="R101" s="15">
        <v>0.3571</v>
      </c>
      <c r="S101" s="15">
        <f t="shared" si="1"/>
        <v>0.5</v>
      </c>
      <c r="T101">
        <v>3.28007507324219</v>
      </c>
      <c r="U101">
        <v>3.01269316673279</v>
      </c>
      <c r="V101">
        <v>2.85604023933411</v>
      </c>
      <c r="W101" s="11">
        <v>0.156652927398682</v>
      </c>
      <c r="X101">
        <v>0.424034833908081</v>
      </c>
      <c r="Y101">
        <v>0.424034833908081</v>
      </c>
      <c r="Z101">
        <v>0.5</v>
      </c>
      <c r="AA101">
        <v>0.9</v>
      </c>
      <c r="AB101">
        <v>0.642857142857143</v>
      </c>
      <c r="AC101">
        <v>0.75</v>
      </c>
      <c r="AD101">
        <v>0.1</v>
      </c>
      <c r="AE101">
        <v>0.4</v>
      </c>
    </row>
    <row r="102" spans="1:31">
      <c r="A102" s="5">
        <v>100</v>
      </c>
      <c r="B102">
        <v>18</v>
      </c>
      <c r="C102">
        <v>2</v>
      </c>
      <c r="D102">
        <v>10</v>
      </c>
      <c r="E102">
        <v>10</v>
      </c>
      <c r="F102">
        <v>10</v>
      </c>
      <c r="G102">
        <v>0</v>
      </c>
      <c r="H102">
        <v>8</v>
      </c>
      <c r="I102">
        <v>2</v>
      </c>
      <c r="J102">
        <v>0.9</v>
      </c>
      <c r="K102" s="4">
        <v>6.46049880981445</v>
      </c>
      <c r="L102" s="9">
        <v>0.716590881347656</v>
      </c>
      <c r="M102">
        <v>0.537040710449219</v>
      </c>
      <c r="N102">
        <v>6.28215026855469</v>
      </c>
      <c r="O102">
        <v>6</v>
      </c>
      <c r="P102">
        <v>6</v>
      </c>
      <c r="Q102">
        <v>14</v>
      </c>
      <c r="R102" s="15">
        <v>0.4286</v>
      </c>
      <c r="S102" s="15">
        <f t="shared" si="1"/>
        <v>0.6</v>
      </c>
      <c r="T102">
        <v>3.78560256958008</v>
      </c>
      <c r="U102">
        <v>3.41704201698303</v>
      </c>
      <c r="V102">
        <v>3.40948367118835</v>
      </c>
      <c r="W102" s="11">
        <v>0.00755834579467773</v>
      </c>
      <c r="X102">
        <v>0.376118898391724</v>
      </c>
      <c r="Y102">
        <v>0.376118898391724</v>
      </c>
      <c r="Z102">
        <v>0.6</v>
      </c>
      <c r="AA102">
        <v>0.8</v>
      </c>
      <c r="AB102">
        <v>0.571428571428571</v>
      </c>
      <c r="AC102">
        <v>0.666666666666667</v>
      </c>
      <c r="AD102">
        <v>0.2</v>
      </c>
      <c r="AE102">
        <v>0.2</v>
      </c>
    </row>
    <row r="103" spans="1:31">
      <c r="A103" s="5">
        <v>101</v>
      </c>
      <c r="B103">
        <v>19</v>
      </c>
      <c r="C103">
        <v>1</v>
      </c>
      <c r="D103">
        <v>10</v>
      </c>
      <c r="E103">
        <v>10</v>
      </c>
      <c r="F103">
        <v>10</v>
      </c>
      <c r="G103">
        <v>0</v>
      </c>
      <c r="H103">
        <v>9</v>
      </c>
      <c r="I103">
        <v>1</v>
      </c>
      <c r="J103">
        <v>0.95</v>
      </c>
      <c r="K103" s="4">
        <v>10.2330207824707</v>
      </c>
      <c r="L103" s="9">
        <v>0.646524429321289</v>
      </c>
      <c r="M103">
        <v>0.623281478881836</v>
      </c>
      <c r="N103">
        <v>10.4192333221435</v>
      </c>
      <c r="O103">
        <v>8</v>
      </c>
      <c r="P103">
        <v>8</v>
      </c>
      <c r="Q103">
        <v>18</v>
      </c>
      <c r="R103" s="15">
        <v>0.4444</v>
      </c>
      <c r="S103" s="15">
        <f t="shared" si="1"/>
        <v>0.8</v>
      </c>
      <c r="T103">
        <v>4.52705955505371</v>
      </c>
      <c r="U103">
        <v>4.0852313041687</v>
      </c>
      <c r="V103">
        <v>4.09425210952759</v>
      </c>
      <c r="W103" s="11">
        <v>0.00902080535888672</v>
      </c>
      <c r="X103">
        <v>0.432807445526123</v>
      </c>
      <c r="Y103">
        <v>0.432807445526123</v>
      </c>
      <c r="Z103">
        <v>0.8</v>
      </c>
      <c r="AA103">
        <v>1</v>
      </c>
      <c r="AB103">
        <v>0.555555555555556</v>
      </c>
      <c r="AC103">
        <v>0.714285714285714</v>
      </c>
      <c r="AD103">
        <v>0</v>
      </c>
      <c r="AE103">
        <v>0.2</v>
      </c>
    </row>
    <row r="104" spans="1:31">
      <c r="A104" s="5">
        <v>102</v>
      </c>
      <c r="B104">
        <v>17</v>
      </c>
      <c r="C104">
        <v>3</v>
      </c>
      <c r="D104">
        <v>10</v>
      </c>
      <c r="E104">
        <v>10</v>
      </c>
      <c r="F104">
        <v>10</v>
      </c>
      <c r="G104">
        <v>0</v>
      </c>
      <c r="H104">
        <v>7</v>
      </c>
      <c r="I104">
        <v>3</v>
      </c>
      <c r="J104">
        <v>0.85</v>
      </c>
      <c r="K104" s="4">
        <v>6.0604362487793</v>
      </c>
      <c r="L104" s="9">
        <v>1.95474052429199</v>
      </c>
      <c r="M104">
        <v>1.70595741271973</v>
      </c>
      <c r="N104">
        <v>5.03600311279297</v>
      </c>
      <c r="O104">
        <v>7</v>
      </c>
      <c r="P104">
        <v>7</v>
      </c>
      <c r="Q104">
        <v>17</v>
      </c>
      <c r="R104" s="15">
        <v>0.4118</v>
      </c>
      <c r="S104" s="15">
        <f t="shared" si="1"/>
        <v>0.7</v>
      </c>
      <c r="T104">
        <v>2.88082122802734</v>
      </c>
      <c r="U104">
        <v>2.63592147827148</v>
      </c>
      <c r="V104">
        <v>2.53333616256714</v>
      </c>
      <c r="W104" s="11">
        <v>0.102585315704346</v>
      </c>
      <c r="X104">
        <v>0.347485065460205</v>
      </c>
      <c r="Y104">
        <v>0.347485065460205</v>
      </c>
      <c r="Z104">
        <v>0.7</v>
      </c>
      <c r="AA104">
        <v>1</v>
      </c>
      <c r="AB104">
        <v>0.588235294117647</v>
      </c>
      <c r="AC104">
        <v>0.740740740740741</v>
      </c>
      <c r="AD104">
        <v>0</v>
      </c>
      <c r="AE104">
        <v>0.3</v>
      </c>
    </row>
    <row r="105" spans="1:31">
      <c r="A105" s="5">
        <v>103</v>
      </c>
      <c r="B105">
        <v>17</v>
      </c>
      <c r="C105">
        <v>3</v>
      </c>
      <c r="D105">
        <v>10</v>
      </c>
      <c r="E105">
        <v>10</v>
      </c>
      <c r="F105">
        <v>10</v>
      </c>
      <c r="G105">
        <v>0</v>
      </c>
      <c r="H105">
        <v>7</v>
      </c>
      <c r="I105">
        <v>3</v>
      </c>
      <c r="J105">
        <v>0.85</v>
      </c>
      <c r="K105" s="4">
        <v>6.86710739135742</v>
      </c>
      <c r="L105" s="9">
        <v>1.27258682250977</v>
      </c>
      <c r="M105">
        <v>0.720121383666992</v>
      </c>
      <c r="N105">
        <v>6.15061950683594</v>
      </c>
      <c r="O105">
        <v>6</v>
      </c>
      <c r="P105">
        <v>6</v>
      </c>
      <c r="Q105">
        <v>16</v>
      </c>
      <c r="R105" s="15">
        <v>0.375</v>
      </c>
      <c r="S105" s="15">
        <f t="shared" si="1"/>
        <v>0.6</v>
      </c>
      <c r="T105">
        <v>3.94917678833008</v>
      </c>
      <c r="U105">
        <v>3.54741358757019</v>
      </c>
      <c r="V105">
        <v>3.47806811332703</v>
      </c>
      <c r="W105" s="11">
        <v>0.0693454742431641</v>
      </c>
      <c r="X105">
        <v>0.471108675003052</v>
      </c>
      <c r="Y105">
        <v>0.471108675003052</v>
      </c>
      <c r="Z105">
        <v>0.6</v>
      </c>
      <c r="AA105">
        <v>1</v>
      </c>
      <c r="AB105">
        <v>0.625</v>
      </c>
      <c r="AC105">
        <v>0.769230769230769</v>
      </c>
      <c r="AD105">
        <v>0</v>
      </c>
      <c r="AE105">
        <v>0.4</v>
      </c>
    </row>
    <row r="106" spans="1:31">
      <c r="A106" s="5">
        <v>104</v>
      </c>
      <c r="B106">
        <v>18</v>
      </c>
      <c r="C106">
        <v>2</v>
      </c>
      <c r="D106">
        <v>10</v>
      </c>
      <c r="E106">
        <v>10</v>
      </c>
      <c r="F106">
        <v>10</v>
      </c>
      <c r="G106">
        <v>0</v>
      </c>
      <c r="H106">
        <v>8</v>
      </c>
      <c r="I106">
        <v>2</v>
      </c>
      <c r="J106">
        <v>0.9</v>
      </c>
      <c r="K106" s="4">
        <v>6.71245765686035</v>
      </c>
      <c r="L106" s="9">
        <v>0.742002487182617</v>
      </c>
      <c r="M106">
        <v>0.60429573059082</v>
      </c>
      <c r="N106">
        <v>6.77452278137207</v>
      </c>
      <c r="O106">
        <v>8</v>
      </c>
      <c r="P106">
        <v>8</v>
      </c>
      <c r="Q106">
        <v>18</v>
      </c>
      <c r="R106" s="15">
        <v>0.4444</v>
      </c>
      <c r="S106" s="15">
        <f t="shared" si="1"/>
        <v>0.8</v>
      </c>
      <c r="T106">
        <v>4.0041675567627</v>
      </c>
      <c r="U106">
        <v>3.6131637096405</v>
      </c>
      <c r="V106">
        <v>3.61483526229858</v>
      </c>
      <c r="W106" s="11">
        <v>0.00167155265808105</v>
      </c>
      <c r="X106">
        <v>0.389332294464111</v>
      </c>
      <c r="Y106">
        <v>0.389332294464111</v>
      </c>
      <c r="Z106">
        <v>0.8</v>
      </c>
      <c r="AA106">
        <v>1</v>
      </c>
      <c r="AB106">
        <v>0.555555555555556</v>
      </c>
      <c r="AC106">
        <v>0.714285714285714</v>
      </c>
      <c r="AD106">
        <v>0</v>
      </c>
      <c r="AE106">
        <v>0.2</v>
      </c>
    </row>
    <row r="107" spans="1:31">
      <c r="A107" s="5">
        <v>105</v>
      </c>
      <c r="B107">
        <v>19</v>
      </c>
      <c r="C107">
        <v>1</v>
      </c>
      <c r="D107">
        <v>10</v>
      </c>
      <c r="E107">
        <v>10</v>
      </c>
      <c r="F107">
        <v>10</v>
      </c>
      <c r="G107">
        <v>0</v>
      </c>
      <c r="H107">
        <v>9</v>
      </c>
      <c r="I107">
        <v>1</v>
      </c>
      <c r="J107">
        <v>0.95</v>
      </c>
      <c r="K107" s="4">
        <v>10.3260917663574</v>
      </c>
      <c r="L107" s="9">
        <v>1.71701431274414</v>
      </c>
      <c r="M107">
        <v>1.61215782165527</v>
      </c>
      <c r="N107">
        <v>8.51708984375</v>
      </c>
      <c r="O107">
        <v>7</v>
      </c>
      <c r="P107">
        <v>7</v>
      </c>
      <c r="Q107">
        <v>17</v>
      </c>
      <c r="R107" s="15">
        <v>0.4118</v>
      </c>
      <c r="S107" s="15">
        <f t="shared" si="1"/>
        <v>0.7</v>
      </c>
      <c r="T107">
        <v>3.6671028137207</v>
      </c>
      <c r="U107">
        <v>3.42255115509033</v>
      </c>
      <c r="V107">
        <v>3.24774885177612</v>
      </c>
      <c r="W107" s="11">
        <v>0.174802303314209</v>
      </c>
      <c r="X107">
        <v>0.41935396194458</v>
      </c>
      <c r="Y107">
        <v>0.41935396194458</v>
      </c>
      <c r="Z107">
        <v>0.7</v>
      </c>
      <c r="AA107">
        <v>1</v>
      </c>
      <c r="AB107">
        <v>0.588235294117647</v>
      </c>
      <c r="AC107">
        <v>0.740740740740741</v>
      </c>
      <c r="AD107">
        <v>0</v>
      </c>
      <c r="AE107">
        <v>0.3</v>
      </c>
    </row>
    <row r="108" spans="1:31">
      <c r="A108" s="5">
        <v>106</v>
      </c>
      <c r="B108">
        <v>19</v>
      </c>
      <c r="C108">
        <v>1</v>
      </c>
      <c r="D108">
        <v>10</v>
      </c>
      <c r="E108">
        <v>10</v>
      </c>
      <c r="F108">
        <v>10</v>
      </c>
      <c r="G108">
        <v>0</v>
      </c>
      <c r="H108">
        <v>9</v>
      </c>
      <c r="I108">
        <v>1</v>
      </c>
      <c r="J108">
        <v>0.95</v>
      </c>
      <c r="K108" s="4">
        <v>11.0809917449951</v>
      </c>
      <c r="L108" s="9">
        <v>1.19580459594727</v>
      </c>
      <c r="M108">
        <v>0.999795913696289</v>
      </c>
      <c r="N108">
        <v>9.0234489440918</v>
      </c>
      <c r="O108">
        <v>6</v>
      </c>
      <c r="P108">
        <v>6</v>
      </c>
      <c r="Q108">
        <v>16</v>
      </c>
      <c r="R108" s="15">
        <v>0.375</v>
      </c>
      <c r="S108" s="15">
        <f t="shared" si="1"/>
        <v>0.6</v>
      </c>
      <c r="T108">
        <v>4.2790470123291</v>
      </c>
      <c r="U108">
        <v>3.97639465332031</v>
      </c>
      <c r="V108">
        <v>3.77619099617004</v>
      </c>
      <c r="W108" s="11">
        <v>0.200203657150269</v>
      </c>
      <c r="X108">
        <v>0.502856016159058</v>
      </c>
      <c r="Y108">
        <v>0.502856016159058</v>
      </c>
      <c r="Z108">
        <v>0.6</v>
      </c>
      <c r="AA108">
        <v>1</v>
      </c>
      <c r="AB108">
        <v>0.625</v>
      </c>
      <c r="AC108">
        <v>0.769230769230769</v>
      </c>
      <c r="AD108">
        <v>0</v>
      </c>
      <c r="AE108">
        <v>0.4</v>
      </c>
    </row>
    <row r="109" spans="1:31">
      <c r="A109" s="5">
        <v>107</v>
      </c>
      <c r="B109">
        <v>18</v>
      </c>
      <c r="C109">
        <v>2</v>
      </c>
      <c r="D109">
        <v>10</v>
      </c>
      <c r="E109">
        <v>10</v>
      </c>
      <c r="F109">
        <v>9</v>
      </c>
      <c r="G109">
        <v>1</v>
      </c>
      <c r="H109">
        <v>9</v>
      </c>
      <c r="I109">
        <v>1</v>
      </c>
      <c r="J109">
        <v>0.9</v>
      </c>
      <c r="K109" s="4">
        <v>9.53684234619141</v>
      </c>
      <c r="L109" s="9">
        <v>1.06167221069336</v>
      </c>
      <c r="M109">
        <v>0.985258102416992</v>
      </c>
      <c r="N109">
        <v>8.65270805358887</v>
      </c>
      <c r="O109">
        <v>6</v>
      </c>
      <c r="P109">
        <v>6</v>
      </c>
      <c r="Q109">
        <v>13</v>
      </c>
      <c r="R109" s="15">
        <v>0.4615</v>
      </c>
      <c r="S109" s="15">
        <f t="shared" si="1"/>
        <v>0.6</v>
      </c>
      <c r="T109">
        <v>3.38342475891113</v>
      </c>
      <c r="U109">
        <v>3.10681629180908</v>
      </c>
      <c r="V109">
        <v>3.0799720287323</v>
      </c>
      <c r="W109" s="11">
        <v>0.0268442630767822</v>
      </c>
      <c r="X109">
        <v>0.303452730178833</v>
      </c>
      <c r="Y109">
        <v>0.303452730178833</v>
      </c>
      <c r="Z109">
        <v>0.6</v>
      </c>
      <c r="AA109">
        <v>0.7</v>
      </c>
      <c r="AB109">
        <v>0.538461538461538</v>
      </c>
      <c r="AC109">
        <v>0.608695652173913</v>
      </c>
      <c r="AD109">
        <v>0.3</v>
      </c>
      <c r="AE109">
        <v>0.1</v>
      </c>
    </row>
    <row r="110" spans="1:31">
      <c r="A110" s="5">
        <v>108</v>
      </c>
      <c r="B110">
        <v>16</v>
      </c>
      <c r="C110">
        <v>4</v>
      </c>
      <c r="D110">
        <v>10</v>
      </c>
      <c r="E110">
        <v>10</v>
      </c>
      <c r="F110">
        <v>9</v>
      </c>
      <c r="G110">
        <v>1</v>
      </c>
      <c r="H110">
        <v>7</v>
      </c>
      <c r="I110">
        <v>3</v>
      </c>
      <c r="J110">
        <v>0.8</v>
      </c>
      <c r="K110" s="4">
        <v>7.3200740814209</v>
      </c>
      <c r="L110" s="9">
        <v>2.23398208618164</v>
      </c>
      <c r="M110">
        <v>1.72373008728027</v>
      </c>
      <c r="N110">
        <v>5.56501007080078</v>
      </c>
      <c r="O110">
        <v>5</v>
      </c>
      <c r="P110">
        <v>5</v>
      </c>
      <c r="Q110">
        <v>14</v>
      </c>
      <c r="R110" s="15">
        <v>0.3571</v>
      </c>
      <c r="S110" s="15">
        <f t="shared" si="1"/>
        <v>0.5</v>
      </c>
      <c r="T110">
        <v>3.43692398071289</v>
      </c>
      <c r="U110">
        <v>3.13051795959473</v>
      </c>
      <c r="V110">
        <v>3.05516624450684</v>
      </c>
      <c r="W110" s="11">
        <v>0.0753517150878906</v>
      </c>
      <c r="X110">
        <v>0.381757736206055</v>
      </c>
      <c r="Y110">
        <v>0.381757736206055</v>
      </c>
      <c r="Z110">
        <v>0.5</v>
      </c>
      <c r="AA110">
        <v>0.9</v>
      </c>
      <c r="AB110">
        <v>0.642857142857143</v>
      </c>
      <c r="AC110">
        <v>0.75</v>
      </c>
      <c r="AD110">
        <v>0.1</v>
      </c>
      <c r="AE110">
        <v>0.4</v>
      </c>
    </row>
    <row r="111" spans="1:31">
      <c r="A111" s="5">
        <v>109</v>
      </c>
      <c r="B111">
        <v>17</v>
      </c>
      <c r="C111">
        <v>3</v>
      </c>
      <c r="D111">
        <v>10</v>
      </c>
      <c r="E111">
        <v>10</v>
      </c>
      <c r="F111">
        <v>10</v>
      </c>
      <c r="G111">
        <v>0</v>
      </c>
      <c r="H111">
        <v>7</v>
      </c>
      <c r="I111">
        <v>3</v>
      </c>
      <c r="J111">
        <v>0.85</v>
      </c>
      <c r="K111" s="4">
        <v>5.98877334594727</v>
      </c>
      <c r="L111" s="9">
        <v>3.03443908691406</v>
      </c>
      <c r="M111">
        <v>2.90490341186523</v>
      </c>
      <c r="N111">
        <v>3.78869438171387</v>
      </c>
      <c r="O111">
        <v>6</v>
      </c>
      <c r="P111">
        <v>6</v>
      </c>
      <c r="Q111">
        <v>16</v>
      </c>
      <c r="R111" s="15">
        <v>0.375</v>
      </c>
      <c r="S111" s="15">
        <f t="shared" si="1"/>
        <v>0.6</v>
      </c>
      <c r="T111">
        <v>2.90083694458008</v>
      </c>
      <c r="U111">
        <v>2.7188286781311</v>
      </c>
      <c r="V111">
        <v>2.53711366653442</v>
      </c>
      <c r="W111" s="11">
        <v>0.18171501159668</v>
      </c>
      <c r="X111">
        <v>0.363723278045654</v>
      </c>
      <c r="Y111">
        <v>0.363723278045654</v>
      </c>
      <c r="Z111">
        <v>0.6</v>
      </c>
      <c r="AA111">
        <v>1</v>
      </c>
      <c r="AB111">
        <v>0.625</v>
      </c>
      <c r="AC111">
        <v>0.769230769230769</v>
      </c>
      <c r="AD111">
        <v>0</v>
      </c>
      <c r="AE111">
        <v>0.4</v>
      </c>
    </row>
    <row r="112" spans="1:31">
      <c r="A112" s="5">
        <v>110</v>
      </c>
      <c r="B112">
        <v>20</v>
      </c>
      <c r="C112">
        <v>0</v>
      </c>
      <c r="D112">
        <v>10</v>
      </c>
      <c r="E112">
        <v>10</v>
      </c>
      <c r="F112">
        <v>10</v>
      </c>
      <c r="G112">
        <v>0</v>
      </c>
      <c r="H112">
        <v>10</v>
      </c>
      <c r="I112">
        <v>0</v>
      </c>
      <c r="J112">
        <v>1</v>
      </c>
      <c r="K112" s="4">
        <v>9999</v>
      </c>
      <c r="L112" s="9">
        <v>2.75059127807617</v>
      </c>
      <c r="M112">
        <v>9999</v>
      </c>
      <c r="N112">
        <v>9999</v>
      </c>
      <c r="O112">
        <v>9</v>
      </c>
      <c r="P112">
        <v>9</v>
      </c>
      <c r="Q112">
        <v>19</v>
      </c>
      <c r="R112" s="15">
        <v>0.4737</v>
      </c>
      <c r="S112" s="15">
        <f t="shared" si="1"/>
        <v>0.9</v>
      </c>
      <c r="T112">
        <v>4.13161277770996</v>
      </c>
      <c r="U112">
        <v>3.91799473762512</v>
      </c>
      <c r="V112">
        <v>3.65541529655456</v>
      </c>
      <c r="W112" s="11">
        <v>0.262579441070557</v>
      </c>
      <c r="X112">
        <v>0.476197481155396</v>
      </c>
      <c r="Y112">
        <v>0.476197481155396</v>
      </c>
      <c r="Z112">
        <v>0.9</v>
      </c>
      <c r="AA112">
        <v>1</v>
      </c>
      <c r="AB112">
        <v>0.526315789473684</v>
      </c>
      <c r="AC112">
        <v>0.689655172413793</v>
      </c>
      <c r="AD112">
        <v>0</v>
      </c>
      <c r="AE112">
        <v>0.1</v>
      </c>
    </row>
    <row r="113" spans="1:31">
      <c r="A113" s="5">
        <v>111</v>
      </c>
      <c r="B113">
        <v>16</v>
      </c>
      <c r="C113">
        <v>4</v>
      </c>
      <c r="D113">
        <v>10</v>
      </c>
      <c r="E113">
        <v>10</v>
      </c>
      <c r="F113">
        <v>9</v>
      </c>
      <c r="G113">
        <v>1</v>
      </c>
      <c r="H113">
        <v>7</v>
      </c>
      <c r="I113">
        <v>3</v>
      </c>
      <c r="J113">
        <v>0.8</v>
      </c>
      <c r="K113" s="4">
        <v>5.90119934082031</v>
      </c>
      <c r="L113" s="9">
        <v>1.46022987365723</v>
      </c>
      <c r="M113">
        <v>1.03746795654297</v>
      </c>
      <c r="N113">
        <v>4.93503952026367</v>
      </c>
      <c r="O113">
        <v>5</v>
      </c>
      <c r="P113">
        <v>5</v>
      </c>
      <c r="Q113">
        <v>13</v>
      </c>
      <c r="R113" s="15">
        <v>0.3846</v>
      </c>
      <c r="S113" s="15">
        <f t="shared" si="1"/>
        <v>0.5</v>
      </c>
      <c r="T113">
        <v>2.83156013488769</v>
      </c>
      <c r="U113">
        <v>2.55749702453613</v>
      </c>
      <c r="V113">
        <v>2.5282130241394</v>
      </c>
      <c r="W113" s="11">
        <v>0.0292840003967285</v>
      </c>
      <c r="X113">
        <v>0.303347110748291</v>
      </c>
      <c r="Y113">
        <v>0.303347110748291</v>
      </c>
      <c r="Z113">
        <v>0.5</v>
      </c>
      <c r="AA113">
        <v>0.8</v>
      </c>
      <c r="AB113">
        <v>0.615384615384615</v>
      </c>
      <c r="AC113">
        <v>0.695652173913043</v>
      </c>
      <c r="AD113">
        <v>0.2</v>
      </c>
      <c r="AE113">
        <v>0.3</v>
      </c>
    </row>
    <row r="114" spans="1:31">
      <c r="A114" s="5">
        <v>112</v>
      </c>
      <c r="B114">
        <v>19</v>
      </c>
      <c r="C114">
        <v>1</v>
      </c>
      <c r="D114">
        <v>10</v>
      </c>
      <c r="E114">
        <v>10</v>
      </c>
      <c r="F114">
        <v>10</v>
      </c>
      <c r="G114">
        <v>0</v>
      </c>
      <c r="H114">
        <v>9</v>
      </c>
      <c r="I114">
        <v>1</v>
      </c>
      <c r="J114">
        <v>0.95</v>
      </c>
      <c r="K114" s="4">
        <v>10.0738563537598</v>
      </c>
      <c r="L114" s="9">
        <v>0.529277801513672</v>
      </c>
      <c r="M114">
        <v>0.522300720214844</v>
      </c>
      <c r="N114">
        <v>10.5352840423584</v>
      </c>
      <c r="O114">
        <v>9</v>
      </c>
      <c r="P114">
        <v>9</v>
      </c>
      <c r="Q114">
        <v>19</v>
      </c>
      <c r="R114" s="15">
        <v>0.4737</v>
      </c>
      <c r="S114" s="15">
        <f t="shared" si="1"/>
        <v>0.9</v>
      </c>
      <c r="T114">
        <v>4.54323959350586</v>
      </c>
      <c r="U114">
        <v>4.0840015411377</v>
      </c>
      <c r="V114">
        <v>4.12385272979736</v>
      </c>
      <c r="W114" s="11">
        <v>0.039851188659668</v>
      </c>
      <c r="X114">
        <v>0.419386863708496</v>
      </c>
      <c r="Y114">
        <v>0.419386863708496</v>
      </c>
      <c r="Z114">
        <v>0.9</v>
      </c>
      <c r="AA114">
        <v>1</v>
      </c>
      <c r="AB114">
        <v>0.526315789473684</v>
      </c>
      <c r="AC114">
        <v>0.689655172413793</v>
      </c>
      <c r="AD114">
        <v>0</v>
      </c>
      <c r="AE114">
        <v>0.1</v>
      </c>
    </row>
    <row r="115" spans="1:31">
      <c r="A115" s="5">
        <v>113</v>
      </c>
      <c r="B115">
        <v>19</v>
      </c>
      <c r="C115">
        <v>1</v>
      </c>
      <c r="D115">
        <v>10</v>
      </c>
      <c r="E115">
        <v>10</v>
      </c>
      <c r="F115">
        <v>10</v>
      </c>
      <c r="G115">
        <v>0</v>
      </c>
      <c r="H115">
        <v>9</v>
      </c>
      <c r="I115">
        <v>1</v>
      </c>
      <c r="J115">
        <v>0.95</v>
      </c>
      <c r="K115" s="4">
        <v>10.1873531341553</v>
      </c>
      <c r="L115" s="9">
        <v>1.50032997131348</v>
      </c>
      <c r="M115">
        <v>1.36506271362305</v>
      </c>
      <c r="N115">
        <v>8.29955863952637</v>
      </c>
      <c r="O115">
        <v>7</v>
      </c>
      <c r="P115">
        <v>7</v>
      </c>
      <c r="Q115">
        <v>17</v>
      </c>
      <c r="R115" s="15">
        <v>0.4118</v>
      </c>
      <c r="S115" s="15">
        <f t="shared" si="1"/>
        <v>0.7</v>
      </c>
      <c r="T115">
        <v>3.49669647216797</v>
      </c>
      <c r="U115">
        <v>3.27293419837952</v>
      </c>
      <c r="V115">
        <v>3.09587931632996</v>
      </c>
      <c r="W115" s="11">
        <v>0.17705488204956</v>
      </c>
      <c r="X115">
        <v>0.400817155838013</v>
      </c>
      <c r="Y115">
        <v>0.400817155838013</v>
      </c>
      <c r="Z115">
        <v>0.7</v>
      </c>
      <c r="AA115">
        <v>1</v>
      </c>
      <c r="AB115">
        <v>0.588235294117647</v>
      </c>
      <c r="AC115">
        <v>0.740740740740741</v>
      </c>
      <c r="AD115">
        <v>0</v>
      </c>
      <c r="AE115">
        <v>0.3</v>
      </c>
    </row>
    <row r="116" spans="1:31">
      <c r="A116" s="5">
        <v>114</v>
      </c>
      <c r="B116">
        <v>16</v>
      </c>
      <c r="C116">
        <v>4</v>
      </c>
      <c r="D116">
        <v>10</v>
      </c>
      <c r="E116">
        <v>10</v>
      </c>
      <c r="F116">
        <v>9</v>
      </c>
      <c r="G116">
        <v>1</v>
      </c>
      <c r="H116">
        <v>7</v>
      </c>
      <c r="I116">
        <v>3</v>
      </c>
      <c r="J116">
        <v>0.8</v>
      </c>
      <c r="K116" s="4">
        <v>8.22604179382324</v>
      </c>
      <c r="L116" s="9">
        <v>1.97331619262695</v>
      </c>
      <c r="M116">
        <v>1.27695655822754</v>
      </c>
      <c r="N116">
        <v>6.61124801635742</v>
      </c>
      <c r="O116">
        <v>5</v>
      </c>
      <c r="P116">
        <v>5</v>
      </c>
      <c r="Q116">
        <v>14</v>
      </c>
      <c r="R116" s="15">
        <v>0.3571</v>
      </c>
      <c r="S116" s="15">
        <f t="shared" si="1"/>
        <v>0.5</v>
      </c>
      <c r="T116">
        <v>3.45174598693848</v>
      </c>
      <c r="U116">
        <v>3.08734536170959</v>
      </c>
      <c r="V116">
        <v>3.05312347412109</v>
      </c>
      <c r="W116" s="11">
        <v>0.034221887588501</v>
      </c>
      <c r="X116">
        <v>0.398622512817383</v>
      </c>
      <c r="Y116">
        <v>0.398622512817383</v>
      </c>
      <c r="Z116">
        <v>0.5</v>
      </c>
      <c r="AA116">
        <v>0.9</v>
      </c>
      <c r="AB116">
        <v>0.642857142857143</v>
      </c>
      <c r="AC116">
        <v>0.75</v>
      </c>
      <c r="AD116">
        <v>0.1</v>
      </c>
      <c r="AE116">
        <v>0.4</v>
      </c>
    </row>
    <row r="117" spans="1:31">
      <c r="A117" s="5">
        <v>115</v>
      </c>
      <c r="B117">
        <v>16</v>
      </c>
      <c r="C117">
        <v>4</v>
      </c>
      <c r="D117">
        <v>10</v>
      </c>
      <c r="E117">
        <v>10</v>
      </c>
      <c r="F117">
        <v>10</v>
      </c>
      <c r="G117">
        <v>0</v>
      </c>
      <c r="H117">
        <v>6</v>
      </c>
      <c r="I117">
        <v>4</v>
      </c>
      <c r="J117">
        <v>0.8</v>
      </c>
      <c r="K117" s="4">
        <v>6.71426963806152</v>
      </c>
      <c r="L117" s="9">
        <v>1.49112319946289</v>
      </c>
      <c r="M117">
        <v>0.618156433105469</v>
      </c>
      <c r="N117">
        <v>6.52282333374023</v>
      </c>
      <c r="O117">
        <v>6</v>
      </c>
      <c r="P117">
        <v>6</v>
      </c>
      <c r="Q117">
        <v>16</v>
      </c>
      <c r="R117" s="15">
        <v>0.375</v>
      </c>
      <c r="S117" s="15">
        <f t="shared" si="1"/>
        <v>0.6</v>
      </c>
      <c r="T117">
        <v>2.93527793884277</v>
      </c>
      <c r="U117">
        <v>2.57135272026062</v>
      </c>
      <c r="V117">
        <v>2.54566478729248</v>
      </c>
      <c r="W117" s="11">
        <v>0.0256879329681396</v>
      </c>
      <c r="X117">
        <v>0.389613151550293</v>
      </c>
      <c r="Y117">
        <v>0.389613151550293</v>
      </c>
      <c r="Z117">
        <v>0.6</v>
      </c>
      <c r="AA117">
        <v>1</v>
      </c>
      <c r="AB117">
        <v>0.625</v>
      </c>
      <c r="AC117">
        <v>0.769230769230769</v>
      </c>
      <c r="AD117">
        <v>0</v>
      </c>
      <c r="AE117">
        <v>0.4</v>
      </c>
    </row>
    <row r="118" spans="1:31">
      <c r="A118" s="5">
        <v>116</v>
      </c>
      <c r="B118">
        <v>17</v>
      </c>
      <c r="C118">
        <v>3</v>
      </c>
      <c r="D118">
        <v>10</v>
      </c>
      <c r="E118">
        <v>10</v>
      </c>
      <c r="F118">
        <v>10</v>
      </c>
      <c r="G118">
        <v>0</v>
      </c>
      <c r="H118">
        <v>7</v>
      </c>
      <c r="I118">
        <v>3</v>
      </c>
      <c r="J118">
        <v>0.85</v>
      </c>
      <c r="K118" s="4">
        <v>6.92535781860352</v>
      </c>
      <c r="L118" s="9">
        <v>2.09585952758789</v>
      </c>
      <c r="M118">
        <v>1.63667106628418</v>
      </c>
      <c r="N118">
        <v>5.36865234375</v>
      </c>
      <c r="O118">
        <v>4</v>
      </c>
      <c r="P118">
        <v>4</v>
      </c>
      <c r="Q118">
        <v>13</v>
      </c>
      <c r="R118" s="15">
        <v>0.3077</v>
      </c>
      <c r="S118" s="15">
        <f t="shared" si="1"/>
        <v>0.4</v>
      </c>
      <c r="T118">
        <v>3.02155685424805</v>
      </c>
      <c r="U118">
        <v>2.7689311504364</v>
      </c>
      <c r="V118">
        <v>2.62383770942688</v>
      </c>
      <c r="W118" s="11">
        <v>0.145093441009522</v>
      </c>
      <c r="X118">
        <v>0.397719144821167</v>
      </c>
      <c r="Y118">
        <v>0.397719144821167</v>
      </c>
      <c r="Z118">
        <v>0.4</v>
      </c>
      <c r="AA118">
        <v>0.9</v>
      </c>
      <c r="AB118">
        <v>0.692307692307692</v>
      </c>
      <c r="AC118">
        <v>0.782608695652174</v>
      </c>
      <c r="AD118">
        <v>0.1</v>
      </c>
      <c r="AE118">
        <v>0.5</v>
      </c>
    </row>
    <row r="119" spans="1:31">
      <c r="A119" s="5">
        <v>117</v>
      </c>
      <c r="B119">
        <v>19</v>
      </c>
      <c r="C119">
        <v>1</v>
      </c>
      <c r="D119">
        <v>10</v>
      </c>
      <c r="E119">
        <v>10</v>
      </c>
      <c r="F119">
        <v>9</v>
      </c>
      <c r="G119">
        <v>1</v>
      </c>
      <c r="H119">
        <v>10</v>
      </c>
      <c r="I119">
        <v>0</v>
      </c>
      <c r="J119">
        <v>0.95</v>
      </c>
      <c r="K119" s="4">
        <v>9999</v>
      </c>
      <c r="L119" s="9">
        <v>0.595869064331055</v>
      </c>
      <c r="M119">
        <v>9999</v>
      </c>
      <c r="N119">
        <v>9999</v>
      </c>
      <c r="O119">
        <v>10</v>
      </c>
      <c r="P119">
        <v>10</v>
      </c>
      <c r="Q119">
        <v>19</v>
      </c>
      <c r="R119" s="15">
        <v>0.5263</v>
      </c>
      <c r="S119" s="15">
        <f t="shared" si="1"/>
        <v>1</v>
      </c>
      <c r="T119">
        <v>3.91636276245117</v>
      </c>
      <c r="U119">
        <v>3.59290814399719</v>
      </c>
      <c r="V119">
        <v>3.59341955184936</v>
      </c>
      <c r="W119" s="11">
        <v>0.000511407852172852</v>
      </c>
      <c r="X119">
        <v>0.322943210601807</v>
      </c>
      <c r="Y119">
        <v>0.322943210601807</v>
      </c>
      <c r="Z119">
        <v>1</v>
      </c>
      <c r="AA119">
        <v>0.9</v>
      </c>
      <c r="AB119">
        <v>0.473684210526316</v>
      </c>
      <c r="AC119">
        <v>0.620689655172414</v>
      </c>
      <c r="AD119">
        <v>0.1</v>
      </c>
      <c r="AE119">
        <v>-0.1</v>
      </c>
    </row>
    <row r="120" spans="1:31">
      <c r="A120" s="5">
        <v>118</v>
      </c>
      <c r="B120">
        <v>13</v>
      </c>
      <c r="C120">
        <v>7</v>
      </c>
      <c r="D120">
        <v>10</v>
      </c>
      <c r="E120">
        <v>10</v>
      </c>
      <c r="F120">
        <v>9</v>
      </c>
      <c r="G120">
        <v>1</v>
      </c>
      <c r="H120">
        <v>4</v>
      </c>
      <c r="I120">
        <v>6</v>
      </c>
      <c r="J120">
        <v>0.65</v>
      </c>
      <c r="K120" s="4">
        <v>4.69274139404297</v>
      </c>
      <c r="L120" s="9">
        <v>2.24993515014648</v>
      </c>
      <c r="M120">
        <v>1.34408950805664</v>
      </c>
      <c r="N120">
        <v>4.5972785949707</v>
      </c>
      <c r="O120">
        <v>1</v>
      </c>
      <c r="P120">
        <v>1</v>
      </c>
      <c r="Q120">
        <v>6</v>
      </c>
      <c r="R120" s="15">
        <v>0.1667</v>
      </c>
      <c r="S120" s="15">
        <f t="shared" si="1"/>
        <v>0.1</v>
      </c>
      <c r="T120">
        <v>2.32436370849609</v>
      </c>
      <c r="U120">
        <v>2.08884620666504</v>
      </c>
      <c r="V120">
        <v>2.07621026039123</v>
      </c>
      <c r="W120" s="11">
        <v>0.0126359462738037</v>
      </c>
      <c r="X120">
        <v>0.248153448104858</v>
      </c>
      <c r="Y120">
        <v>0.248153448104858</v>
      </c>
      <c r="Z120">
        <v>0.1</v>
      </c>
      <c r="AA120">
        <v>0.5</v>
      </c>
      <c r="AB120">
        <v>0.833333333333333</v>
      </c>
      <c r="AC120">
        <v>0.625</v>
      </c>
      <c r="AD120">
        <v>0.5</v>
      </c>
      <c r="AE120">
        <v>0.4</v>
      </c>
    </row>
    <row r="121" spans="1:31">
      <c r="A121" s="5">
        <v>119</v>
      </c>
      <c r="B121">
        <v>18</v>
      </c>
      <c r="C121">
        <v>2</v>
      </c>
      <c r="D121">
        <v>10</v>
      </c>
      <c r="E121">
        <v>10</v>
      </c>
      <c r="F121">
        <v>10</v>
      </c>
      <c r="G121">
        <v>0</v>
      </c>
      <c r="H121">
        <v>8</v>
      </c>
      <c r="I121">
        <v>2</v>
      </c>
      <c r="J121">
        <v>0.9</v>
      </c>
      <c r="K121" s="4">
        <v>7.56292343139648</v>
      </c>
      <c r="L121" s="9">
        <v>0.940216064453125</v>
      </c>
      <c r="M121">
        <v>0.657646179199219</v>
      </c>
      <c r="N121">
        <v>6.86556243896484</v>
      </c>
      <c r="O121">
        <v>6</v>
      </c>
      <c r="P121">
        <v>6</v>
      </c>
      <c r="Q121">
        <v>16</v>
      </c>
      <c r="R121" s="15">
        <v>0.375</v>
      </c>
      <c r="S121" s="15">
        <f t="shared" si="1"/>
        <v>0.6</v>
      </c>
      <c r="T121">
        <v>4.22777366638184</v>
      </c>
      <c r="U121">
        <v>3.83107423782349</v>
      </c>
      <c r="V121">
        <v>3.7712721824646</v>
      </c>
      <c r="W121" s="11">
        <v>0.0598020553588867</v>
      </c>
      <c r="X121">
        <v>0.456501483917236</v>
      </c>
      <c r="Y121">
        <v>0.456501483917236</v>
      </c>
      <c r="Z121">
        <v>0.6</v>
      </c>
      <c r="AA121">
        <v>1</v>
      </c>
      <c r="AB121">
        <v>0.625</v>
      </c>
      <c r="AC121">
        <v>0.769230769230769</v>
      </c>
      <c r="AD121">
        <v>0</v>
      </c>
      <c r="AE121">
        <v>0.4</v>
      </c>
    </row>
    <row r="122" spans="1:31">
      <c r="A122" s="5">
        <v>120</v>
      </c>
      <c r="B122">
        <v>18</v>
      </c>
      <c r="C122">
        <v>2</v>
      </c>
      <c r="D122">
        <v>10</v>
      </c>
      <c r="E122">
        <v>10</v>
      </c>
      <c r="F122">
        <v>10</v>
      </c>
      <c r="G122">
        <v>0</v>
      </c>
      <c r="H122">
        <v>8</v>
      </c>
      <c r="I122">
        <v>2</v>
      </c>
      <c r="J122">
        <v>0.9</v>
      </c>
      <c r="K122" s="4">
        <v>6.93556594848633</v>
      </c>
      <c r="L122" s="9">
        <v>1.24688911437988</v>
      </c>
      <c r="M122">
        <v>1.02820205688477</v>
      </c>
      <c r="N122">
        <v>6.01740264892578</v>
      </c>
      <c r="O122">
        <v>8</v>
      </c>
      <c r="P122">
        <v>8</v>
      </c>
      <c r="Q122">
        <v>18</v>
      </c>
      <c r="R122" s="15">
        <v>0.4444</v>
      </c>
      <c r="S122" s="15">
        <f t="shared" si="1"/>
        <v>0.8</v>
      </c>
      <c r="T122">
        <v>3.63002395629883</v>
      </c>
      <c r="U122">
        <v>3.32382535934448</v>
      </c>
      <c r="V122">
        <v>3.24284887313843</v>
      </c>
      <c r="W122" s="11">
        <v>0.0809764862060547</v>
      </c>
      <c r="X122">
        <v>0.3871750831604</v>
      </c>
      <c r="Y122">
        <v>0.3871750831604</v>
      </c>
      <c r="Z122">
        <v>0.8</v>
      </c>
      <c r="AA122">
        <v>1</v>
      </c>
      <c r="AB122">
        <v>0.555555555555556</v>
      </c>
      <c r="AC122">
        <v>0.714285714285714</v>
      </c>
      <c r="AD122">
        <v>0</v>
      </c>
      <c r="AE122">
        <v>0.2</v>
      </c>
    </row>
    <row r="123" spans="1:31">
      <c r="A123" s="5">
        <v>121</v>
      </c>
      <c r="B123">
        <v>17</v>
      </c>
      <c r="C123">
        <v>3</v>
      </c>
      <c r="D123">
        <v>10</v>
      </c>
      <c r="E123">
        <v>10</v>
      </c>
      <c r="F123">
        <v>9</v>
      </c>
      <c r="G123">
        <v>1</v>
      </c>
      <c r="H123">
        <v>8</v>
      </c>
      <c r="I123">
        <v>2</v>
      </c>
      <c r="J123">
        <v>0.85</v>
      </c>
      <c r="K123" s="4">
        <v>7.45661926269531</v>
      </c>
      <c r="L123" s="9">
        <v>1.49939155578613</v>
      </c>
      <c r="M123">
        <v>1.15605163574219</v>
      </c>
      <c r="N123">
        <v>5.72982215881348</v>
      </c>
      <c r="O123">
        <v>4</v>
      </c>
      <c r="P123">
        <v>4</v>
      </c>
      <c r="Q123">
        <v>13</v>
      </c>
      <c r="R123" s="15">
        <v>0.3077</v>
      </c>
      <c r="S123" s="15">
        <f t="shared" si="1"/>
        <v>0.4</v>
      </c>
      <c r="T123">
        <v>3.44992828369141</v>
      </c>
      <c r="U123">
        <v>3.14979958534241</v>
      </c>
      <c r="V123">
        <v>3.08476877212524</v>
      </c>
      <c r="W123" s="11">
        <v>0.0650308132171631</v>
      </c>
      <c r="X123">
        <v>0.365159511566162</v>
      </c>
      <c r="Y123">
        <v>0.365159511566162</v>
      </c>
      <c r="Z123">
        <v>0.4</v>
      </c>
      <c r="AA123">
        <v>0.9</v>
      </c>
      <c r="AB123">
        <v>0.692307692307692</v>
      </c>
      <c r="AC123">
        <v>0.782608695652174</v>
      </c>
      <c r="AD123">
        <v>0.1</v>
      </c>
      <c r="AE123">
        <v>0.5</v>
      </c>
    </row>
    <row r="124" spans="1:31">
      <c r="A124" s="5">
        <v>122</v>
      </c>
      <c r="B124">
        <v>19</v>
      </c>
      <c r="C124">
        <v>1</v>
      </c>
      <c r="D124">
        <v>10</v>
      </c>
      <c r="E124">
        <v>10</v>
      </c>
      <c r="F124">
        <v>10</v>
      </c>
      <c r="G124">
        <v>0</v>
      </c>
      <c r="H124">
        <v>9</v>
      </c>
      <c r="I124">
        <v>1</v>
      </c>
      <c r="J124">
        <v>0.95</v>
      </c>
      <c r="K124" s="4">
        <v>10.5021839141846</v>
      </c>
      <c r="L124" s="9">
        <v>0.790449142456055</v>
      </c>
      <c r="M124">
        <v>0.682891845703125</v>
      </c>
      <c r="N124">
        <v>9.7152214050293</v>
      </c>
      <c r="O124">
        <v>9</v>
      </c>
      <c r="P124">
        <v>9</v>
      </c>
      <c r="Q124">
        <v>19</v>
      </c>
      <c r="R124" s="15">
        <v>0.4737</v>
      </c>
      <c r="S124" s="15">
        <f t="shared" si="1"/>
        <v>0.9</v>
      </c>
      <c r="T124">
        <v>4.5552921295166</v>
      </c>
      <c r="U124">
        <v>4.16144227981567</v>
      </c>
      <c r="V124">
        <v>4.08422088623047</v>
      </c>
      <c r="W124" s="11">
        <v>0.0772213935852051</v>
      </c>
      <c r="X124">
        <v>0.471071243286133</v>
      </c>
      <c r="Y124">
        <v>0.471071243286133</v>
      </c>
      <c r="Z124">
        <v>0.9</v>
      </c>
      <c r="AA124">
        <v>1</v>
      </c>
      <c r="AB124">
        <v>0.526315789473684</v>
      </c>
      <c r="AC124">
        <v>0.689655172413793</v>
      </c>
      <c r="AD124">
        <v>0</v>
      </c>
      <c r="AE124">
        <v>0.1</v>
      </c>
    </row>
    <row r="125" spans="1:31">
      <c r="A125" s="5">
        <v>123</v>
      </c>
      <c r="B125">
        <v>19</v>
      </c>
      <c r="C125">
        <v>1</v>
      </c>
      <c r="D125">
        <v>10</v>
      </c>
      <c r="E125">
        <v>10</v>
      </c>
      <c r="F125">
        <v>10</v>
      </c>
      <c r="G125">
        <v>0</v>
      </c>
      <c r="H125">
        <v>9</v>
      </c>
      <c r="I125">
        <v>1</v>
      </c>
      <c r="J125">
        <v>0.95</v>
      </c>
      <c r="K125" s="4">
        <v>10.2804927825928</v>
      </c>
      <c r="L125" s="9">
        <v>1.37059211730957</v>
      </c>
      <c r="M125">
        <v>1.26760673522949</v>
      </c>
      <c r="N125">
        <v>8.87008094787598</v>
      </c>
      <c r="O125">
        <v>7</v>
      </c>
      <c r="P125">
        <v>7</v>
      </c>
      <c r="Q125">
        <v>16</v>
      </c>
      <c r="R125" s="15">
        <v>0.4375</v>
      </c>
      <c r="S125" s="15">
        <f t="shared" si="1"/>
        <v>0.7</v>
      </c>
      <c r="T125">
        <v>3.78572463989258</v>
      </c>
      <c r="U125">
        <v>3.51028919219971</v>
      </c>
      <c r="V125">
        <v>3.38089179992676</v>
      </c>
      <c r="W125" s="11">
        <v>0.129397392272949</v>
      </c>
      <c r="X125">
        <v>0.40483283996582</v>
      </c>
      <c r="Y125">
        <v>0.40483283996582</v>
      </c>
      <c r="Z125">
        <v>0.7</v>
      </c>
      <c r="AA125">
        <v>0.9</v>
      </c>
      <c r="AB125">
        <v>0.5625</v>
      </c>
      <c r="AC125">
        <v>0.692307692307692</v>
      </c>
      <c r="AD125">
        <v>0.1</v>
      </c>
      <c r="AE125">
        <v>0.2</v>
      </c>
    </row>
    <row r="126" spans="1:31">
      <c r="A126" s="5">
        <v>124</v>
      </c>
      <c r="B126">
        <v>18</v>
      </c>
      <c r="C126">
        <v>2</v>
      </c>
      <c r="D126">
        <v>10</v>
      </c>
      <c r="E126">
        <v>10</v>
      </c>
      <c r="F126">
        <v>10</v>
      </c>
      <c r="G126">
        <v>0</v>
      </c>
      <c r="H126">
        <v>8</v>
      </c>
      <c r="I126">
        <v>2</v>
      </c>
      <c r="J126">
        <v>0.9</v>
      </c>
      <c r="K126" s="4">
        <v>6.12058448791504</v>
      </c>
      <c r="L126" s="9">
        <v>0.939821243286133</v>
      </c>
      <c r="M126">
        <v>0.822200775146484</v>
      </c>
      <c r="N126">
        <v>5.88785934448242</v>
      </c>
      <c r="O126">
        <v>8</v>
      </c>
      <c r="P126">
        <v>8</v>
      </c>
      <c r="Q126">
        <v>18</v>
      </c>
      <c r="R126" s="15">
        <v>0.4444</v>
      </c>
      <c r="S126" s="15">
        <f t="shared" si="1"/>
        <v>0.8</v>
      </c>
      <c r="T126">
        <v>3.41925430297852</v>
      </c>
      <c r="U126">
        <v>3.10087156295776</v>
      </c>
      <c r="V126">
        <v>3.07735776901245</v>
      </c>
      <c r="W126" s="11">
        <v>0.0235137939453125</v>
      </c>
      <c r="X126">
        <v>0.341896533966065</v>
      </c>
      <c r="Y126">
        <v>0.341896533966065</v>
      </c>
      <c r="Z126">
        <v>0.8</v>
      </c>
      <c r="AA126">
        <v>1</v>
      </c>
      <c r="AB126">
        <v>0.555555555555556</v>
      </c>
      <c r="AC126">
        <v>0.714285714285714</v>
      </c>
      <c r="AD126">
        <v>0</v>
      </c>
      <c r="AE126">
        <v>0.2</v>
      </c>
    </row>
    <row r="127" spans="1:31">
      <c r="A127" s="5">
        <v>125</v>
      </c>
      <c r="B127">
        <v>16</v>
      </c>
      <c r="C127">
        <v>4</v>
      </c>
      <c r="D127">
        <v>10</v>
      </c>
      <c r="E127">
        <v>10</v>
      </c>
      <c r="F127">
        <v>10</v>
      </c>
      <c r="G127">
        <v>0</v>
      </c>
      <c r="H127">
        <v>6</v>
      </c>
      <c r="I127">
        <v>4</v>
      </c>
      <c r="J127">
        <v>0.8</v>
      </c>
      <c r="K127" s="4">
        <v>6.40916633605957</v>
      </c>
      <c r="L127" s="9">
        <v>2.34681510925293</v>
      </c>
      <c r="M127">
        <v>1.4934196472168</v>
      </c>
      <c r="N127">
        <v>4.6370906829834</v>
      </c>
      <c r="O127">
        <v>4</v>
      </c>
      <c r="P127">
        <v>4</v>
      </c>
      <c r="Q127">
        <v>13</v>
      </c>
      <c r="R127" s="15">
        <v>0.3077</v>
      </c>
      <c r="S127" s="15">
        <f t="shared" si="1"/>
        <v>0.4</v>
      </c>
      <c r="T127">
        <v>3.30171394348144</v>
      </c>
      <c r="U127">
        <v>3.00785160064697</v>
      </c>
      <c r="V127">
        <v>2.85300207138061</v>
      </c>
      <c r="W127" s="11">
        <v>0.154849529266357</v>
      </c>
      <c r="X127">
        <v>0.44871187210083</v>
      </c>
      <c r="Y127">
        <v>0.44871187210083</v>
      </c>
      <c r="Z127">
        <v>0.4</v>
      </c>
      <c r="AA127">
        <v>0.9</v>
      </c>
      <c r="AB127">
        <v>0.692307692307692</v>
      </c>
      <c r="AC127">
        <v>0.782608695652174</v>
      </c>
      <c r="AD127">
        <v>0.1</v>
      </c>
      <c r="AE127">
        <v>0.5</v>
      </c>
    </row>
    <row r="128" spans="1:31">
      <c r="A128" s="5">
        <v>126</v>
      </c>
      <c r="B128">
        <v>20</v>
      </c>
      <c r="C128">
        <v>0</v>
      </c>
      <c r="D128">
        <v>10</v>
      </c>
      <c r="E128">
        <v>10</v>
      </c>
      <c r="F128">
        <v>10</v>
      </c>
      <c r="G128">
        <v>0</v>
      </c>
      <c r="H128">
        <v>10</v>
      </c>
      <c r="I128">
        <v>0</v>
      </c>
      <c r="J128">
        <v>1</v>
      </c>
      <c r="K128" s="4">
        <v>9999</v>
      </c>
      <c r="L128" s="9">
        <v>0.825651168823242</v>
      </c>
      <c r="M128">
        <v>9999</v>
      </c>
      <c r="N128">
        <v>9999</v>
      </c>
      <c r="O128">
        <v>6</v>
      </c>
      <c r="P128">
        <v>6</v>
      </c>
      <c r="Q128">
        <v>14</v>
      </c>
      <c r="R128" s="15">
        <v>0.4286</v>
      </c>
      <c r="S128" s="15">
        <f t="shared" si="1"/>
        <v>0.6</v>
      </c>
      <c r="T128">
        <v>3.74606704711914</v>
      </c>
      <c r="U128">
        <v>3.47013664245605</v>
      </c>
      <c r="V128">
        <v>3.41154146194458</v>
      </c>
      <c r="W128" s="11">
        <v>0.0585951805114746</v>
      </c>
      <c r="X128">
        <v>0.33452558517456</v>
      </c>
      <c r="Y128">
        <v>0.33452558517456</v>
      </c>
      <c r="Z128">
        <v>0.6</v>
      </c>
      <c r="AA128">
        <v>0.8</v>
      </c>
      <c r="AB128">
        <v>0.571428571428571</v>
      </c>
      <c r="AC128">
        <v>0.666666666666667</v>
      </c>
      <c r="AD128">
        <v>0.2</v>
      </c>
      <c r="AE128">
        <v>0.2</v>
      </c>
    </row>
    <row r="129" spans="1:31">
      <c r="A129" s="5">
        <v>127</v>
      </c>
      <c r="B129">
        <v>16</v>
      </c>
      <c r="C129">
        <v>4</v>
      </c>
      <c r="D129">
        <v>10</v>
      </c>
      <c r="E129">
        <v>10</v>
      </c>
      <c r="F129">
        <v>9</v>
      </c>
      <c r="G129">
        <v>1</v>
      </c>
      <c r="H129">
        <v>7</v>
      </c>
      <c r="I129">
        <v>3</v>
      </c>
      <c r="J129">
        <v>0.8</v>
      </c>
      <c r="K129" s="4">
        <v>5.99333190917969</v>
      </c>
      <c r="L129" s="9">
        <v>1.1241512298584</v>
      </c>
      <c r="M129">
        <v>0.726982116699219</v>
      </c>
      <c r="N129">
        <v>5.63208389282227</v>
      </c>
      <c r="O129">
        <v>7</v>
      </c>
      <c r="P129">
        <v>7</v>
      </c>
      <c r="Q129">
        <v>16</v>
      </c>
      <c r="R129" s="15">
        <v>0.4375</v>
      </c>
      <c r="S129" s="15">
        <f t="shared" si="1"/>
        <v>0.7</v>
      </c>
      <c r="T129">
        <v>3.26272201538086</v>
      </c>
      <c r="U129">
        <v>2.90570330619812</v>
      </c>
      <c r="V129">
        <v>2.92646169662476</v>
      </c>
      <c r="W129" s="11">
        <v>0.0207583904266357</v>
      </c>
      <c r="X129">
        <v>0.336260318756104</v>
      </c>
      <c r="Y129">
        <v>0.336260318756104</v>
      </c>
      <c r="Z129">
        <v>0.7</v>
      </c>
      <c r="AA129">
        <v>0.9</v>
      </c>
      <c r="AB129">
        <v>0.5625</v>
      </c>
      <c r="AC129">
        <v>0.692307692307692</v>
      </c>
      <c r="AD129">
        <v>0.1</v>
      </c>
      <c r="AE129">
        <v>0.2</v>
      </c>
    </row>
    <row r="130" spans="1:31">
      <c r="A130" s="5">
        <v>128</v>
      </c>
      <c r="B130">
        <v>19</v>
      </c>
      <c r="C130">
        <v>1</v>
      </c>
      <c r="D130">
        <v>10</v>
      </c>
      <c r="E130">
        <v>10</v>
      </c>
      <c r="F130">
        <v>10</v>
      </c>
      <c r="G130">
        <v>0</v>
      </c>
      <c r="H130">
        <v>9</v>
      </c>
      <c r="I130">
        <v>1</v>
      </c>
      <c r="J130">
        <v>0.95</v>
      </c>
      <c r="K130" s="4">
        <v>9.73309898376465</v>
      </c>
      <c r="L130" s="9">
        <v>0.717172622680664</v>
      </c>
      <c r="M130">
        <v>0.580852508544922</v>
      </c>
      <c r="N130">
        <v>8.65452194213867</v>
      </c>
      <c r="O130">
        <v>6</v>
      </c>
      <c r="P130">
        <v>6</v>
      </c>
      <c r="Q130">
        <v>14</v>
      </c>
      <c r="R130" s="15">
        <v>0.4286</v>
      </c>
      <c r="S130" s="15">
        <f t="shared" ref="S130:S193" si="2">O130/E130</f>
        <v>0.6</v>
      </c>
      <c r="T130">
        <v>4.21047019958496</v>
      </c>
      <c r="U130">
        <v>3.87132596969604</v>
      </c>
      <c r="V130">
        <v>3.78663492202759</v>
      </c>
      <c r="W130" s="11">
        <v>0.084691047668457</v>
      </c>
      <c r="X130">
        <v>0.423835277557373</v>
      </c>
      <c r="Y130">
        <v>0.423835277557373</v>
      </c>
      <c r="Z130">
        <v>0.6</v>
      </c>
      <c r="AA130">
        <v>0.8</v>
      </c>
      <c r="AB130">
        <v>0.571428571428571</v>
      </c>
      <c r="AC130">
        <v>0.666666666666667</v>
      </c>
      <c r="AD130">
        <v>0.2</v>
      </c>
      <c r="AE130">
        <v>0.2</v>
      </c>
    </row>
    <row r="131" spans="1:31">
      <c r="A131" s="5">
        <v>129</v>
      </c>
      <c r="B131">
        <v>19</v>
      </c>
      <c r="C131">
        <v>1</v>
      </c>
      <c r="D131">
        <v>10</v>
      </c>
      <c r="E131">
        <v>10</v>
      </c>
      <c r="F131">
        <v>10</v>
      </c>
      <c r="G131">
        <v>0</v>
      </c>
      <c r="H131">
        <v>9</v>
      </c>
      <c r="I131">
        <v>1</v>
      </c>
      <c r="J131">
        <v>0.95</v>
      </c>
      <c r="K131" s="4">
        <v>9.53127861022949</v>
      </c>
      <c r="L131" s="9">
        <v>0.807699203491211</v>
      </c>
      <c r="M131">
        <v>0.717735290527344</v>
      </c>
      <c r="N131">
        <v>8.79319381713867</v>
      </c>
      <c r="O131">
        <v>7</v>
      </c>
      <c r="P131">
        <v>7</v>
      </c>
      <c r="Q131">
        <v>17</v>
      </c>
      <c r="R131" s="15">
        <v>0.4118</v>
      </c>
      <c r="S131" s="15">
        <f t="shared" si="2"/>
        <v>0.7</v>
      </c>
      <c r="T131">
        <v>3.54421615600586</v>
      </c>
      <c r="U131">
        <v>3.26006984710693</v>
      </c>
      <c r="V131">
        <v>3.20756602287292</v>
      </c>
      <c r="W131" s="11">
        <v>0.0525038242340088</v>
      </c>
      <c r="X131">
        <v>0.336650133132935</v>
      </c>
      <c r="Y131">
        <v>0.336650133132935</v>
      </c>
      <c r="Z131">
        <v>0.7</v>
      </c>
      <c r="AA131">
        <v>1</v>
      </c>
      <c r="AB131">
        <v>0.588235294117647</v>
      </c>
      <c r="AC131">
        <v>0.740740740740741</v>
      </c>
      <c r="AD131">
        <v>0</v>
      </c>
      <c r="AE131">
        <v>0.3</v>
      </c>
    </row>
    <row r="132" spans="1:31">
      <c r="A132" s="5">
        <v>130</v>
      </c>
      <c r="B132">
        <v>19</v>
      </c>
      <c r="C132">
        <v>1</v>
      </c>
      <c r="D132">
        <v>10</v>
      </c>
      <c r="E132">
        <v>10</v>
      </c>
      <c r="F132">
        <v>10</v>
      </c>
      <c r="G132">
        <v>0</v>
      </c>
      <c r="H132">
        <v>9</v>
      </c>
      <c r="I132">
        <v>1</v>
      </c>
      <c r="J132">
        <v>0.95</v>
      </c>
      <c r="K132" s="4">
        <v>10.5104732513428</v>
      </c>
      <c r="L132" s="9">
        <v>0.40911865234375</v>
      </c>
      <c r="M132">
        <v>0.336616516113281</v>
      </c>
      <c r="N132">
        <v>10.49875831604</v>
      </c>
      <c r="O132">
        <v>9</v>
      </c>
      <c r="P132">
        <v>9</v>
      </c>
      <c r="Q132">
        <v>19</v>
      </c>
      <c r="R132" s="15">
        <v>0.4737</v>
      </c>
      <c r="S132" s="15">
        <f t="shared" si="2"/>
        <v>0.9</v>
      </c>
      <c r="T132">
        <v>4.85090065002441</v>
      </c>
      <c r="U132">
        <v>4.38053035736084</v>
      </c>
      <c r="V132">
        <v>4.3800253868103</v>
      </c>
      <c r="W132" s="11">
        <v>0.000504970550537109</v>
      </c>
      <c r="X132">
        <v>0.470875263214111</v>
      </c>
      <c r="Y132">
        <v>0.470875263214111</v>
      </c>
      <c r="Z132">
        <v>0.9</v>
      </c>
      <c r="AA132">
        <v>1</v>
      </c>
      <c r="AB132">
        <v>0.526315789473684</v>
      </c>
      <c r="AC132">
        <v>0.689655172413793</v>
      </c>
      <c r="AD132">
        <v>0</v>
      </c>
      <c r="AE132">
        <v>0.1</v>
      </c>
    </row>
    <row r="133" spans="1:31">
      <c r="A133" s="5">
        <v>131</v>
      </c>
      <c r="B133">
        <v>20</v>
      </c>
      <c r="C133">
        <v>0</v>
      </c>
      <c r="D133">
        <v>10</v>
      </c>
      <c r="E133">
        <v>10</v>
      </c>
      <c r="F133">
        <v>10</v>
      </c>
      <c r="G133">
        <v>0</v>
      </c>
      <c r="H133">
        <v>10</v>
      </c>
      <c r="I133">
        <v>0</v>
      </c>
      <c r="J133">
        <v>1</v>
      </c>
      <c r="K133" s="4">
        <v>9999</v>
      </c>
      <c r="L133" s="9">
        <v>0.845144271850586</v>
      </c>
      <c r="M133">
        <v>9999</v>
      </c>
      <c r="N133">
        <v>9999</v>
      </c>
      <c r="O133">
        <v>10</v>
      </c>
      <c r="P133">
        <v>10</v>
      </c>
      <c r="Q133">
        <v>20</v>
      </c>
      <c r="R133" s="15">
        <v>0.5</v>
      </c>
      <c r="S133" s="15">
        <f t="shared" si="2"/>
        <v>1</v>
      </c>
      <c r="T133">
        <v>3.98444747924805</v>
      </c>
      <c r="U133">
        <v>3.69888305664062</v>
      </c>
      <c r="V133">
        <v>3.61066937446594</v>
      </c>
      <c r="W133" s="11">
        <v>0.0882136821746826</v>
      </c>
      <c r="X133">
        <v>0.373778104782104</v>
      </c>
      <c r="Y133">
        <v>0.373778104782104</v>
      </c>
      <c r="Z133">
        <v>1</v>
      </c>
      <c r="AA133">
        <v>1</v>
      </c>
      <c r="AB133">
        <v>0.5</v>
      </c>
      <c r="AC133">
        <v>0.666666666666667</v>
      </c>
      <c r="AD133">
        <v>0</v>
      </c>
      <c r="AE133">
        <v>0</v>
      </c>
    </row>
    <row r="134" spans="1:31">
      <c r="A134" s="5">
        <v>132</v>
      </c>
      <c r="B134">
        <v>17</v>
      </c>
      <c r="C134">
        <v>3</v>
      </c>
      <c r="D134">
        <v>10</v>
      </c>
      <c r="E134">
        <v>10</v>
      </c>
      <c r="F134">
        <v>10</v>
      </c>
      <c r="G134">
        <v>0</v>
      </c>
      <c r="H134">
        <v>7</v>
      </c>
      <c r="I134">
        <v>3</v>
      </c>
      <c r="J134">
        <v>0.85</v>
      </c>
      <c r="K134" s="4">
        <v>6.40012359619141</v>
      </c>
      <c r="L134" s="9">
        <v>2.01248550415039</v>
      </c>
      <c r="M134">
        <v>1.54127883911133</v>
      </c>
      <c r="N134">
        <v>4.69735717773437</v>
      </c>
      <c r="O134">
        <v>4</v>
      </c>
      <c r="P134">
        <v>4</v>
      </c>
      <c r="Q134">
        <v>13</v>
      </c>
      <c r="R134" s="15">
        <v>0.3077</v>
      </c>
      <c r="S134" s="15">
        <f t="shared" si="2"/>
        <v>0.4</v>
      </c>
      <c r="T134">
        <v>3.33420562744141</v>
      </c>
      <c r="U134">
        <v>3.06828689575195</v>
      </c>
      <c r="V134">
        <v>2.91867876052856</v>
      </c>
      <c r="W134" s="11">
        <v>0.149608135223389</v>
      </c>
      <c r="X134">
        <v>0.415526866912842</v>
      </c>
      <c r="Y134">
        <v>0.415526866912842</v>
      </c>
      <c r="Z134">
        <v>0.4</v>
      </c>
      <c r="AA134">
        <v>0.9</v>
      </c>
      <c r="AB134">
        <v>0.692307692307692</v>
      </c>
      <c r="AC134">
        <v>0.782608695652174</v>
      </c>
      <c r="AD134">
        <v>0.1</v>
      </c>
      <c r="AE134">
        <v>0.5</v>
      </c>
    </row>
    <row r="135" spans="1:31">
      <c r="A135" s="5">
        <v>133</v>
      </c>
      <c r="B135">
        <v>19</v>
      </c>
      <c r="C135">
        <v>1</v>
      </c>
      <c r="D135">
        <v>10</v>
      </c>
      <c r="E135">
        <v>10</v>
      </c>
      <c r="F135">
        <v>10</v>
      </c>
      <c r="G135">
        <v>0</v>
      </c>
      <c r="H135">
        <v>9</v>
      </c>
      <c r="I135">
        <v>1</v>
      </c>
      <c r="J135">
        <v>0.95</v>
      </c>
      <c r="K135" s="4">
        <v>8.35822486877441</v>
      </c>
      <c r="L135" s="9">
        <v>0.670793533325195</v>
      </c>
      <c r="M135">
        <v>0.739604949951172</v>
      </c>
      <c r="N135">
        <v>9.229736328125</v>
      </c>
      <c r="O135">
        <v>9</v>
      </c>
      <c r="P135">
        <v>9</v>
      </c>
      <c r="Q135">
        <v>18</v>
      </c>
      <c r="R135" s="15">
        <v>0.5</v>
      </c>
      <c r="S135" s="15">
        <f t="shared" si="2"/>
        <v>0.9</v>
      </c>
      <c r="T135">
        <v>3.5228385925293</v>
      </c>
      <c r="U135">
        <v>3.16996884346008</v>
      </c>
      <c r="V135">
        <v>3.2436842918396</v>
      </c>
      <c r="W135" s="11">
        <v>0.0737154483795166</v>
      </c>
      <c r="X135">
        <v>0.279154300689697</v>
      </c>
      <c r="Y135">
        <v>0.279154300689697</v>
      </c>
      <c r="Z135">
        <v>0.9</v>
      </c>
      <c r="AA135">
        <v>0.9</v>
      </c>
      <c r="AB135">
        <v>0.5</v>
      </c>
      <c r="AC135">
        <v>0.642857142857143</v>
      </c>
      <c r="AD135">
        <v>0.1</v>
      </c>
      <c r="AE135">
        <v>0</v>
      </c>
    </row>
    <row r="136" spans="1:31">
      <c r="A136" s="5">
        <v>134</v>
      </c>
      <c r="B136">
        <v>17</v>
      </c>
      <c r="C136">
        <v>3</v>
      </c>
      <c r="D136">
        <v>10</v>
      </c>
      <c r="E136">
        <v>10</v>
      </c>
      <c r="F136">
        <v>10</v>
      </c>
      <c r="G136">
        <v>0</v>
      </c>
      <c r="H136">
        <v>7</v>
      </c>
      <c r="I136">
        <v>3</v>
      </c>
      <c r="J136">
        <v>0.85</v>
      </c>
      <c r="K136" s="4">
        <v>6.08758354187012</v>
      </c>
      <c r="L136" s="9">
        <v>0.929759979248047</v>
      </c>
      <c r="M136">
        <v>0.462345123291016</v>
      </c>
      <c r="N136">
        <v>5.81027412414551</v>
      </c>
      <c r="O136">
        <v>7</v>
      </c>
      <c r="P136">
        <v>7</v>
      </c>
      <c r="Q136">
        <v>17</v>
      </c>
      <c r="R136" s="15">
        <v>0.4118</v>
      </c>
      <c r="S136" s="15">
        <f t="shared" si="2"/>
        <v>0.7</v>
      </c>
      <c r="T136">
        <v>3.61619567871094</v>
      </c>
      <c r="U136">
        <v>3.23698616027832</v>
      </c>
      <c r="V136">
        <v>3.21063995361328</v>
      </c>
      <c r="W136" s="11">
        <v>0.0263462066650391</v>
      </c>
      <c r="X136">
        <v>0.405555725097656</v>
      </c>
      <c r="Y136">
        <v>0.405555725097656</v>
      </c>
      <c r="Z136">
        <v>0.7</v>
      </c>
      <c r="AA136">
        <v>1</v>
      </c>
      <c r="AB136">
        <v>0.588235294117647</v>
      </c>
      <c r="AC136">
        <v>0.740740740740741</v>
      </c>
      <c r="AD136">
        <v>0</v>
      </c>
      <c r="AE136">
        <v>0.3</v>
      </c>
    </row>
    <row r="137" spans="1:31">
      <c r="A137" s="5">
        <v>135</v>
      </c>
      <c r="B137">
        <v>18</v>
      </c>
      <c r="C137">
        <v>2</v>
      </c>
      <c r="D137">
        <v>10</v>
      </c>
      <c r="E137">
        <v>10</v>
      </c>
      <c r="F137">
        <v>10</v>
      </c>
      <c r="G137">
        <v>0</v>
      </c>
      <c r="H137">
        <v>8</v>
      </c>
      <c r="I137">
        <v>2</v>
      </c>
      <c r="J137">
        <v>0.9</v>
      </c>
      <c r="K137" s="4">
        <v>7.32652282714844</v>
      </c>
      <c r="L137" s="9">
        <v>0.956636428833008</v>
      </c>
      <c r="M137">
        <v>0.78343391418457</v>
      </c>
      <c r="N137">
        <v>7.09634399414062</v>
      </c>
      <c r="O137">
        <v>7</v>
      </c>
      <c r="P137">
        <v>7</v>
      </c>
      <c r="Q137">
        <v>17</v>
      </c>
      <c r="R137" s="15">
        <v>0.4118</v>
      </c>
      <c r="S137" s="15">
        <f t="shared" si="2"/>
        <v>0.7</v>
      </c>
      <c r="T137">
        <v>3.18789100646973</v>
      </c>
      <c r="U137">
        <v>2.88612651824951</v>
      </c>
      <c r="V137">
        <v>2.85396504402161</v>
      </c>
      <c r="W137" s="11">
        <v>0.0321614742279053</v>
      </c>
      <c r="X137">
        <v>0.33392596244812</v>
      </c>
      <c r="Y137">
        <v>0.33392596244812</v>
      </c>
      <c r="Z137">
        <v>0.7</v>
      </c>
      <c r="AA137">
        <v>1</v>
      </c>
      <c r="AB137">
        <v>0.588235294117647</v>
      </c>
      <c r="AC137">
        <v>0.740740740740741</v>
      </c>
      <c r="AD137">
        <v>0</v>
      </c>
      <c r="AE137">
        <v>0.3</v>
      </c>
    </row>
    <row r="138" spans="1:31">
      <c r="A138" s="5">
        <v>136</v>
      </c>
      <c r="B138">
        <v>18</v>
      </c>
      <c r="C138">
        <v>2</v>
      </c>
      <c r="D138">
        <v>10</v>
      </c>
      <c r="E138">
        <v>10</v>
      </c>
      <c r="F138">
        <v>10</v>
      </c>
      <c r="G138">
        <v>0</v>
      </c>
      <c r="H138">
        <v>8</v>
      </c>
      <c r="I138">
        <v>2</v>
      </c>
      <c r="J138">
        <v>0.9</v>
      </c>
      <c r="K138" s="4">
        <v>7.22920608520508</v>
      </c>
      <c r="L138" s="9">
        <v>0.969760894775391</v>
      </c>
      <c r="M138">
        <v>0.764230728149414</v>
      </c>
      <c r="N138">
        <v>6.79664421081543</v>
      </c>
      <c r="O138">
        <v>8</v>
      </c>
      <c r="P138">
        <v>8</v>
      </c>
      <c r="Q138">
        <v>18</v>
      </c>
      <c r="R138" s="15">
        <v>0.4444</v>
      </c>
      <c r="S138" s="15">
        <f t="shared" si="2"/>
        <v>0.8</v>
      </c>
      <c r="T138">
        <v>4.02328491210937</v>
      </c>
      <c r="U138">
        <v>3.63992142677307</v>
      </c>
      <c r="V138">
        <v>3.59312057495117</v>
      </c>
      <c r="W138" s="11">
        <v>0.0468008518218994</v>
      </c>
      <c r="X138">
        <v>0.430164337158203</v>
      </c>
      <c r="Y138">
        <v>0.430164337158203</v>
      </c>
      <c r="Z138">
        <v>0.8</v>
      </c>
      <c r="AA138">
        <v>1</v>
      </c>
      <c r="AB138">
        <v>0.555555555555556</v>
      </c>
      <c r="AC138">
        <v>0.714285714285714</v>
      </c>
      <c r="AD138">
        <v>0</v>
      </c>
      <c r="AE138">
        <v>0.2</v>
      </c>
    </row>
    <row r="139" spans="1:31">
      <c r="A139" s="5">
        <v>137</v>
      </c>
      <c r="B139">
        <v>17</v>
      </c>
      <c r="C139">
        <v>3</v>
      </c>
      <c r="D139">
        <v>10</v>
      </c>
      <c r="E139">
        <v>10</v>
      </c>
      <c r="F139">
        <v>10</v>
      </c>
      <c r="G139">
        <v>0</v>
      </c>
      <c r="H139">
        <v>7</v>
      </c>
      <c r="I139">
        <v>3</v>
      </c>
      <c r="J139">
        <v>0.85</v>
      </c>
      <c r="K139" s="4">
        <v>5.48050498962402</v>
      </c>
      <c r="L139" s="9">
        <v>1.66137504577637</v>
      </c>
      <c r="M139">
        <v>1.31838798522949</v>
      </c>
      <c r="N139">
        <v>4.31262969970703</v>
      </c>
      <c r="O139">
        <v>6</v>
      </c>
      <c r="P139">
        <v>6</v>
      </c>
      <c r="Q139">
        <v>16</v>
      </c>
      <c r="R139" s="15">
        <v>0.375</v>
      </c>
      <c r="S139" s="15">
        <f t="shared" si="2"/>
        <v>0.6</v>
      </c>
      <c r="T139">
        <v>2.96624946594238</v>
      </c>
      <c r="U139">
        <v>2.71843361854553</v>
      </c>
      <c r="V139">
        <v>2.63168978691101</v>
      </c>
      <c r="W139" s="11">
        <v>0.0867438316345215</v>
      </c>
      <c r="X139">
        <v>0.334559679031372</v>
      </c>
      <c r="Y139">
        <v>0.334559679031372</v>
      </c>
      <c r="Z139">
        <v>0.6</v>
      </c>
      <c r="AA139">
        <v>1</v>
      </c>
      <c r="AB139">
        <v>0.625</v>
      </c>
      <c r="AC139">
        <v>0.769230769230769</v>
      </c>
      <c r="AD139">
        <v>0</v>
      </c>
      <c r="AE139">
        <v>0.4</v>
      </c>
    </row>
    <row r="140" spans="1:31">
      <c r="A140" s="5">
        <v>138</v>
      </c>
      <c r="B140">
        <v>18</v>
      </c>
      <c r="C140">
        <v>2</v>
      </c>
      <c r="D140">
        <v>10</v>
      </c>
      <c r="E140">
        <v>10</v>
      </c>
      <c r="F140">
        <v>9</v>
      </c>
      <c r="G140">
        <v>1</v>
      </c>
      <c r="H140">
        <v>9</v>
      </c>
      <c r="I140">
        <v>1</v>
      </c>
      <c r="J140">
        <v>0.9</v>
      </c>
      <c r="K140" s="4">
        <v>9.2657299041748</v>
      </c>
      <c r="L140" s="9">
        <v>0.671237945556641</v>
      </c>
      <c r="M140">
        <v>0.846797943115234</v>
      </c>
      <c r="N140">
        <v>11.3050632476807</v>
      </c>
      <c r="O140">
        <v>9</v>
      </c>
      <c r="P140">
        <v>9</v>
      </c>
      <c r="Q140">
        <v>16</v>
      </c>
      <c r="R140" s="15">
        <v>0.5625</v>
      </c>
      <c r="S140" s="15">
        <f t="shared" si="2"/>
        <v>0.9</v>
      </c>
      <c r="T140">
        <v>4.41386222839355</v>
      </c>
      <c r="U140">
        <v>3.87005400657654</v>
      </c>
      <c r="V140">
        <v>4.11690664291382</v>
      </c>
      <c r="W140" s="11">
        <v>0.24685263633728</v>
      </c>
      <c r="X140">
        <v>0.296955585479736</v>
      </c>
      <c r="Y140">
        <v>0.296955585479736</v>
      </c>
      <c r="Z140">
        <v>0.9</v>
      </c>
      <c r="AA140">
        <v>0.7</v>
      </c>
      <c r="AB140">
        <v>0.4375</v>
      </c>
      <c r="AC140">
        <v>0.538461538461539</v>
      </c>
      <c r="AD140">
        <v>0.3</v>
      </c>
      <c r="AE140">
        <v>-0.2</v>
      </c>
    </row>
    <row r="141" spans="1:31">
      <c r="A141" s="5">
        <v>139</v>
      </c>
      <c r="B141">
        <v>18</v>
      </c>
      <c r="C141">
        <v>2</v>
      </c>
      <c r="D141">
        <v>10</v>
      </c>
      <c r="E141">
        <v>10</v>
      </c>
      <c r="F141">
        <v>10</v>
      </c>
      <c r="G141">
        <v>0</v>
      </c>
      <c r="H141">
        <v>8</v>
      </c>
      <c r="I141">
        <v>2</v>
      </c>
      <c r="J141">
        <v>0.9</v>
      </c>
      <c r="K141" s="4">
        <v>6.70574378967285</v>
      </c>
      <c r="L141" s="9">
        <v>1.09640121459961</v>
      </c>
      <c r="M141">
        <v>0.971408843994141</v>
      </c>
      <c r="N141">
        <v>6.38672637939453</v>
      </c>
      <c r="O141">
        <v>8</v>
      </c>
      <c r="P141">
        <v>8</v>
      </c>
      <c r="Q141">
        <v>18</v>
      </c>
      <c r="R141" s="15">
        <v>0.4444</v>
      </c>
      <c r="S141" s="15">
        <f t="shared" si="2"/>
        <v>0.8</v>
      </c>
      <c r="T141">
        <v>3.72480773925781</v>
      </c>
      <c r="U141">
        <v>3.37749862670898</v>
      </c>
      <c r="V141">
        <v>3.34930109977722</v>
      </c>
      <c r="W141" s="11">
        <v>0.0281975269317627</v>
      </c>
      <c r="X141">
        <v>0.375506639480591</v>
      </c>
      <c r="Y141">
        <v>0.375506639480591</v>
      </c>
      <c r="Z141">
        <v>0.8</v>
      </c>
      <c r="AA141">
        <v>1</v>
      </c>
      <c r="AB141">
        <v>0.555555555555556</v>
      </c>
      <c r="AC141">
        <v>0.714285714285714</v>
      </c>
      <c r="AD141">
        <v>0</v>
      </c>
      <c r="AE141">
        <v>0.2</v>
      </c>
    </row>
    <row r="142" spans="1:31">
      <c r="A142" s="5">
        <v>140</v>
      </c>
      <c r="B142">
        <v>17</v>
      </c>
      <c r="C142">
        <v>3</v>
      </c>
      <c r="D142">
        <v>10</v>
      </c>
      <c r="E142">
        <v>10</v>
      </c>
      <c r="F142">
        <v>10</v>
      </c>
      <c r="G142">
        <v>0</v>
      </c>
      <c r="H142">
        <v>7</v>
      </c>
      <c r="I142">
        <v>3</v>
      </c>
      <c r="J142">
        <v>0.85</v>
      </c>
      <c r="K142" s="4">
        <v>5.35234260559082</v>
      </c>
      <c r="L142" s="9">
        <v>1.4019889831543</v>
      </c>
      <c r="M142">
        <v>1.0721549987793</v>
      </c>
      <c r="N142">
        <v>4.54391288757324</v>
      </c>
      <c r="O142">
        <v>4</v>
      </c>
      <c r="P142">
        <v>4</v>
      </c>
      <c r="Q142">
        <v>11</v>
      </c>
      <c r="R142" s="15">
        <v>0.3636</v>
      </c>
      <c r="S142" s="15">
        <f t="shared" si="2"/>
        <v>0.4</v>
      </c>
      <c r="T142">
        <v>2.64756774902344</v>
      </c>
      <c r="U142">
        <v>2.4152467250824</v>
      </c>
      <c r="V142">
        <v>2.34590625762939</v>
      </c>
      <c r="W142" s="11">
        <v>0.0693404674530029</v>
      </c>
      <c r="X142">
        <v>0.301661491394043</v>
      </c>
      <c r="Y142">
        <v>0.301661491394043</v>
      </c>
      <c r="Z142">
        <v>0.4</v>
      </c>
      <c r="AA142">
        <v>0.7</v>
      </c>
      <c r="AB142">
        <v>0.636363636363636</v>
      </c>
      <c r="AC142">
        <v>0.666666666666667</v>
      </c>
      <c r="AD142">
        <v>0.3</v>
      </c>
      <c r="AE142">
        <v>0.3</v>
      </c>
    </row>
    <row r="143" spans="1:31">
      <c r="A143" s="5">
        <v>141</v>
      </c>
      <c r="B143">
        <v>18</v>
      </c>
      <c r="C143">
        <v>2</v>
      </c>
      <c r="D143">
        <v>10</v>
      </c>
      <c r="E143">
        <v>10</v>
      </c>
      <c r="F143">
        <v>10</v>
      </c>
      <c r="G143">
        <v>0</v>
      </c>
      <c r="H143">
        <v>8</v>
      </c>
      <c r="I143">
        <v>2</v>
      </c>
      <c r="J143">
        <v>0.9</v>
      </c>
      <c r="K143" s="4">
        <v>7.49026870727539</v>
      </c>
      <c r="L143" s="9">
        <v>1.63237380981445</v>
      </c>
      <c r="M143">
        <v>1.35805892944336</v>
      </c>
      <c r="N143">
        <v>5.95078086853027</v>
      </c>
      <c r="O143">
        <v>7</v>
      </c>
      <c r="P143">
        <v>7</v>
      </c>
      <c r="Q143">
        <v>17</v>
      </c>
      <c r="R143" s="15">
        <v>0.4118</v>
      </c>
      <c r="S143" s="15">
        <f t="shared" si="2"/>
        <v>0.7</v>
      </c>
      <c r="T143">
        <v>3.87831687927246</v>
      </c>
      <c r="U143">
        <v>3.56178855895996</v>
      </c>
      <c r="V143">
        <v>3.43032383918762</v>
      </c>
      <c r="W143" s="11">
        <v>0.131464719772339</v>
      </c>
      <c r="X143">
        <v>0.447993040084839</v>
      </c>
      <c r="Y143">
        <v>0.447993040084839</v>
      </c>
      <c r="Z143">
        <v>0.7</v>
      </c>
      <c r="AA143">
        <v>1</v>
      </c>
      <c r="AB143">
        <v>0.588235294117647</v>
      </c>
      <c r="AC143">
        <v>0.740740740740741</v>
      </c>
      <c r="AD143">
        <v>0</v>
      </c>
      <c r="AE143">
        <v>0.3</v>
      </c>
    </row>
    <row r="144" spans="1:31">
      <c r="A144" s="5">
        <v>142</v>
      </c>
      <c r="B144">
        <v>20</v>
      </c>
      <c r="C144">
        <v>0</v>
      </c>
      <c r="D144">
        <v>10</v>
      </c>
      <c r="E144">
        <v>10</v>
      </c>
      <c r="F144">
        <v>10</v>
      </c>
      <c r="G144">
        <v>0</v>
      </c>
      <c r="H144">
        <v>10</v>
      </c>
      <c r="I144">
        <v>0</v>
      </c>
      <c r="J144">
        <v>1</v>
      </c>
      <c r="K144" s="4">
        <v>9999</v>
      </c>
      <c r="L144" s="9">
        <v>1.2095832824707</v>
      </c>
      <c r="M144">
        <v>9999</v>
      </c>
      <c r="N144">
        <v>9999</v>
      </c>
      <c r="O144">
        <v>8</v>
      </c>
      <c r="P144">
        <v>8</v>
      </c>
      <c r="Q144">
        <v>18</v>
      </c>
      <c r="R144" s="15">
        <v>0.4444</v>
      </c>
      <c r="S144" s="15">
        <f t="shared" si="2"/>
        <v>0.8</v>
      </c>
      <c r="T144">
        <v>4.09828186035156</v>
      </c>
      <c r="U144">
        <v>3.84790658950806</v>
      </c>
      <c r="V144">
        <v>3.66571497917175</v>
      </c>
      <c r="W144" s="11">
        <v>0.182191610336304</v>
      </c>
      <c r="X144">
        <v>0.43256688117981</v>
      </c>
      <c r="Y144">
        <v>0.43256688117981</v>
      </c>
      <c r="Z144">
        <v>0.8</v>
      </c>
      <c r="AA144">
        <v>1</v>
      </c>
      <c r="AB144">
        <v>0.555555555555556</v>
      </c>
      <c r="AC144">
        <v>0.714285714285714</v>
      </c>
      <c r="AD144">
        <v>0</v>
      </c>
      <c r="AE144">
        <v>0.2</v>
      </c>
    </row>
    <row r="145" spans="1:31">
      <c r="A145" s="5">
        <v>143</v>
      </c>
      <c r="B145">
        <v>17</v>
      </c>
      <c r="C145">
        <v>3</v>
      </c>
      <c r="D145">
        <v>10</v>
      </c>
      <c r="E145">
        <v>10</v>
      </c>
      <c r="F145">
        <v>10</v>
      </c>
      <c r="G145">
        <v>0</v>
      </c>
      <c r="H145">
        <v>7</v>
      </c>
      <c r="I145">
        <v>3</v>
      </c>
      <c r="J145">
        <v>0.85</v>
      </c>
      <c r="K145" s="4">
        <v>6.63574981689453</v>
      </c>
      <c r="L145" s="9">
        <v>0.751396179199219</v>
      </c>
      <c r="M145">
        <v>0.431392669677734</v>
      </c>
      <c r="N145">
        <v>7.33952903747559</v>
      </c>
      <c r="O145">
        <v>7</v>
      </c>
      <c r="P145">
        <v>7</v>
      </c>
      <c r="Q145">
        <v>16</v>
      </c>
      <c r="R145" s="15">
        <v>0.4375</v>
      </c>
      <c r="S145" s="15">
        <f t="shared" si="2"/>
        <v>0.7</v>
      </c>
      <c r="T145">
        <v>4.32418441772461</v>
      </c>
      <c r="U145">
        <v>3.79943251609802</v>
      </c>
      <c r="V145">
        <v>3.84680485725403</v>
      </c>
      <c r="W145" s="11">
        <v>0.0473723411560059</v>
      </c>
      <c r="X145">
        <v>0.477379560470581</v>
      </c>
      <c r="Y145">
        <v>0.477379560470581</v>
      </c>
      <c r="Z145">
        <v>0.7</v>
      </c>
      <c r="AA145">
        <v>0.9</v>
      </c>
      <c r="AB145">
        <v>0.5625</v>
      </c>
      <c r="AC145">
        <v>0.692307692307692</v>
      </c>
      <c r="AD145">
        <v>0.1</v>
      </c>
      <c r="AE145">
        <v>0.2</v>
      </c>
    </row>
    <row r="146" spans="1:31">
      <c r="A146" s="5">
        <v>144</v>
      </c>
      <c r="B146">
        <v>18</v>
      </c>
      <c r="C146">
        <v>2</v>
      </c>
      <c r="D146">
        <v>10</v>
      </c>
      <c r="E146">
        <v>10</v>
      </c>
      <c r="F146">
        <v>10</v>
      </c>
      <c r="G146">
        <v>0</v>
      </c>
      <c r="H146">
        <v>8</v>
      </c>
      <c r="I146">
        <v>2</v>
      </c>
      <c r="J146">
        <v>0.9</v>
      </c>
      <c r="K146" s="4">
        <v>6.13531303405762</v>
      </c>
      <c r="L146" s="9">
        <v>1.02372741699219</v>
      </c>
      <c r="M146">
        <v>0.877628326416016</v>
      </c>
      <c r="N146">
        <v>5.65897369384766</v>
      </c>
      <c r="O146">
        <v>6</v>
      </c>
      <c r="P146">
        <v>6</v>
      </c>
      <c r="Q146">
        <v>14</v>
      </c>
      <c r="R146" s="15">
        <v>0.4286</v>
      </c>
      <c r="S146" s="15">
        <f t="shared" si="2"/>
        <v>0.6</v>
      </c>
      <c r="T146">
        <v>3.27820587158203</v>
      </c>
      <c r="U146">
        <v>2.98341941833496</v>
      </c>
      <c r="V146">
        <v>2.93915295600891</v>
      </c>
      <c r="W146" s="11">
        <v>0.0442664623260498</v>
      </c>
      <c r="X146">
        <v>0.33905291557312</v>
      </c>
      <c r="Y146">
        <v>0.33905291557312</v>
      </c>
      <c r="Z146">
        <v>0.6</v>
      </c>
      <c r="AA146">
        <v>0.8</v>
      </c>
      <c r="AB146">
        <v>0.571428571428571</v>
      </c>
      <c r="AC146">
        <v>0.666666666666667</v>
      </c>
      <c r="AD146">
        <v>0.2</v>
      </c>
      <c r="AE146">
        <v>0.2</v>
      </c>
    </row>
    <row r="147" spans="1:31">
      <c r="A147" s="5">
        <v>145</v>
      </c>
      <c r="B147">
        <v>18</v>
      </c>
      <c r="C147">
        <v>2</v>
      </c>
      <c r="D147">
        <v>10</v>
      </c>
      <c r="E147">
        <v>10</v>
      </c>
      <c r="F147">
        <v>9</v>
      </c>
      <c r="G147">
        <v>1</v>
      </c>
      <c r="H147">
        <v>9</v>
      </c>
      <c r="I147">
        <v>1</v>
      </c>
      <c r="J147">
        <v>0.9</v>
      </c>
      <c r="K147" s="4">
        <v>10.6385040283203</v>
      </c>
      <c r="L147" s="9">
        <v>1.46340179443359</v>
      </c>
      <c r="M147">
        <v>1.31208801269531</v>
      </c>
      <c r="N147">
        <v>8.68145370483398</v>
      </c>
      <c r="O147">
        <v>5</v>
      </c>
      <c r="P147">
        <v>5</v>
      </c>
      <c r="Q147">
        <v>13</v>
      </c>
      <c r="R147" s="15">
        <v>0.3846</v>
      </c>
      <c r="S147" s="15">
        <f t="shared" si="2"/>
        <v>0.5</v>
      </c>
      <c r="T147">
        <v>3.67697906494141</v>
      </c>
      <c r="U147">
        <v>3.40024971961975</v>
      </c>
      <c r="V147">
        <v>3.30141448974609</v>
      </c>
      <c r="W147" s="11">
        <v>0.0988352298736572</v>
      </c>
      <c r="X147">
        <v>0.375564575195312</v>
      </c>
      <c r="Y147">
        <v>0.375564575195312</v>
      </c>
      <c r="Z147">
        <v>0.5</v>
      </c>
      <c r="AA147">
        <v>0.8</v>
      </c>
      <c r="AB147">
        <v>0.615384615384615</v>
      </c>
      <c r="AC147">
        <v>0.695652173913043</v>
      </c>
      <c r="AD147">
        <v>0.2</v>
      </c>
      <c r="AE147">
        <v>0.3</v>
      </c>
    </row>
    <row r="148" spans="1:31">
      <c r="A148" s="5">
        <v>146</v>
      </c>
      <c r="B148">
        <v>19</v>
      </c>
      <c r="C148">
        <v>1</v>
      </c>
      <c r="D148">
        <v>10</v>
      </c>
      <c r="E148">
        <v>10</v>
      </c>
      <c r="F148">
        <v>10</v>
      </c>
      <c r="G148">
        <v>0</v>
      </c>
      <c r="H148">
        <v>9</v>
      </c>
      <c r="I148">
        <v>1</v>
      </c>
      <c r="J148">
        <v>0.95</v>
      </c>
      <c r="K148" s="4">
        <v>10.7425346374512</v>
      </c>
      <c r="L148" s="9">
        <v>2.09077262878418</v>
      </c>
      <c r="M148">
        <v>1.9764289855957</v>
      </c>
      <c r="N148">
        <v>8.46964073181152</v>
      </c>
      <c r="O148">
        <v>6</v>
      </c>
      <c r="P148">
        <v>6</v>
      </c>
      <c r="Q148">
        <v>16</v>
      </c>
      <c r="R148" s="15">
        <v>0.375</v>
      </c>
      <c r="S148" s="15">
        <f t="shared" si="2"/>
        <v>0.6</v>
      </c>
      <c r="T148">
        <v>3.64711952209473</v>
      </c>
      <c r="U148">
        <v>3.4253454208374</v>
      </c>
      <c r="V148">
        <v>3.20420408248901</v>
      </c>
      <c r="W148" s="11">
        <v>0.221141338348389</v>
      </c>
      <c r="X148">
        <v>0.442915439605713</v>
      </c>
      <c r="Y148">
        <v>0.442915439605713</v>
      </c>
      <c r="Z148">
        <v>0.6</v>
      </c>
      <c r="AA148">
        <v>1</v>
      </c>
      <c r="AB148">
        <v>0.625</v>
      </c>
      <c r="AC148">
        <v>0.769230769230769</v>
      </c>
      <c r="AD148">
        <v>0</v>
      </c>
      <c r="AE148">
        <v>0.4</v>
      </c>
    </row>
    <row r="149" spans="1:31">
      <c r="A149" s="5">
        <v>147</v>
      </c>
      <c r="B149">
        <v>18</v>
      </c>
      <c r="C149">
        <v>2</v>
      </c>
      <c r="D149">
        <v>10</v>
      </c>
      <c r="E149">
        <v>10</v>
      </c>
      <c r="F149">
        <v>10</v>
      </c>
      <c r="G149">
        <v>0</v>
      </c>
      <c r="H149">
        <v>8</v>
      </c>
      <c r="I149">
        <v>2</v>
      </c>
      <c r="J149">
        <v>0.9</v>
      </c>
      <c r="K149" s="4">
        <v>6.612060546875</v>
      </c>
      <c r="L149" s="9">
        <v>1.60484886169434</v>
      </c>
      <c r="M149">
        <v>1.57463836669922</v>
      </c>
      <c r="N149">
        <v>6.10797309875488</v>
      </c>
      <c r="O149">
        <v>8</v>
      </c>
      <c r="P149">
        <v>8</v>
      </c>
      <c r="Q149">
        <v>17</v>
      </c>
      <c r="R149" s="15">
        <v>0.4706</v>
      </c>
      <c r="S149" s="15">
        <f t="shared" si="2"/>
        <v>0.8</v>
      </c>
      <c r="T149">
        <v>3.09134292602539</v>
      </c>
      <c r="U149">
        <v>2.82251119613647</v>
      </c>
      <c r="V149">
        <v>2.7755024433136</v>
      </c>
      <c r="W149" s="11">
        <v>0.047008752822876</v>
      </c>
      <c r="X149">
        <v>0.315840482711792</v>
      </c>
      <c r="Y149">
        <v>0.315840482711792</v>
      </c>
      <c r="Z149">
        <v>0.8</v>
      </c>
      <c r="AA149">
        <v>0.9</v>
      </c>
      <c r="AB149">
        <v>0.529411764705882</v>
      </c>
      <c r="AC149">
        <v>0.666666666666667</v>
      </c>
      <c r="AD149">
        <v>0.1</v>
      </c>
      <c r="AE149">
        <v>0.1</v>
      </c>
    </row>
    <row r="150" spans="1:31">
      <c r="A150" s="5">
        <v>148</v>
      </c>
      <c r="B150">
        <v>16</v>
      </c>
      <c r="C150">
        <v>4</v>
      </c>
      <c r="D150">
        <v>10</v>
      </c>
      <c r="E150">
        <v>10</v>
      </c>
      <c r="F150">
        <v>10</v>
      </c>
      <c r="G150">
        <v>0</v>
      </c>
      <c r="H150">
        <v>6</v>
      </c>
      <c r="I150">
        <v>4</v>
      </c>
      <c r="J150">
        <v>0.8</v>
      </c>
      <c r="K150" s="4">
        <v>5.98124694824219</v>
      </c>
      <c r="L150" s="9">
        <v>1.4102840423584</v>
      </c>
      <c r="M150">
        <v>0.666097640991211</v>
      </c>
      <c r="N150">
        <v>5.7578067779541</v>
      </c>
      <c r="O150">
        <v>5</v>
      </c>
      <c r="P150">
        <v>5</v>
      </c>
      <c r="Q150">
        <v>14</v>
      </c>
      <c r="R150" s="15">
        <v>0.3571</v>
      </c>
      <c r="S150" s="15">
        <f t="shared" si="2"/>
        <v>0.5</v>
      </c>
      <c r="T150">
        <v>3.24358749389648</v>
      </c>
      <c r="U150">
        <v>2.86260199546814</v>
      </c>
      <c r="V150">
        <v>2.83324432373047</v>
      </c>
      <c r="W150" s="11">
        <v>0.0293576717376709</v>
      </c>
      <c r="X150">
        <v>0.410343170166016</v>
      </c>
      <c r="Y150">
        <v>0.410343170166016</v>
      </c>
      <c r="Z150">
        <v>0.5</v>
      </c>
      <c r="AA150">
        <v>0.9</v>
      </c>
      <c r="AB150">
        <v>0.642857142857143</v>
      </c>
      <c r="AC150">
        <v>0.75</v>
      </c>
      <c r="AD150">
        <v>0.1</v>
      </c>
      <c r="AE150">
        <v>0.4</v>
      </c>
    </row>
    <row r="151" spans="1:31">
      <c r="A151" s="5">
        <v>149</v>
      </c>
      <c r="B151">
        <v>16</v>
      </c>
      <c r="C151">
        <v>4</v>
      </c>
      <c r="D151">
        <v>10</v>
      </c>
      <c r="E151">
        <v>10</v>
      </c>
      <c r="F151">
        <v>10</v>
      </c>
      <c r="G151">
        <v>0</v>
      </c>
      <c r="H151">
        <v>6</v>
      </c>
      <c r="I151">
        <v>4</v>
      </c>
      <c r="J151">
        <v>0.8</v>
      </c>
      <c r="K151" s="4">
        <v>5.94592666625977</v>
      </c>
      <c r="L151" s="9">
        <v>1.93689155578613</v>
      </c>
      <c r="M151">
        <v>1.07749176025391</v>
      </c>
      <c r="N151">
        <v>4.53323554992676</v>
      </c>
      <c r="O151">
        <v>4</v>
      </c>
      <c r="P151">
        <v>4</v>
      </c>
      <c r="Q151">
        <v>14</v>
      </c>
      <c r="R151" s="15">
        <v>0.2857</v>
      </c>
      <c r="S151" s="15">
        <f t="shared" si="2"/>
        <v>0.4</v>
      </c>
      <c r="T151">
        <v>3.04324340820312</v>
      </c>
      <c r="U151">
        <v>2.76242613792419</v>
      </c>
      <c r="V151">
        <v>2.6508104801178</v>
      </c>
      <c r="W151" s="11">
        <v>0.111615657806396</v>
      </c>
      <c r="X151">
        <v>0.392432928085327</v>
      </c>
      <c r="Y151">
        <v>0.392432928085327</v>
      </c>
      <c r="Z151">
        <v>0.4</v>
      </c>
      <c r="AA151">
        <v>1</v>
      </c>
      <c r="AB151">
        <v>0.714285714285714</v>
      </c>
      <c r="AC151">
        <v>0.833333333333333</v>
      </c>
      <c r="AD151">
        <v>0</v>
      </c>
      <c r="AE151">
        <v>0.6</v>
      </c>
    </row>
    <row r="152" spans="1:31">
      <c r="A152" s="5">
        <v>150</v>
      </c>
      <c r="B152">
        <v>18</v>
      </c>
      <c r="C152">
        <v>2</v>
      </c>
      <c r="D152">
        <v>10</v>
      </c>
      <c r="E152">
        <v>10</v>
      </c>
      <c r="F152">
        <v>10</v>
      </c>
      <c r="G152">
        <v>0</v>
      </c>
      <c r="H152">
        <v>8</v>
      </c>
      <c r="I152">
        <v>2</v>
      </c>
      <c r="J152">
        <v>0.9</v>
      </c>
      <c r="K152" s="4">
        <v>8.64455223083496</v>
      </c>
      <c r="L152" s="9">
        <v>0.843032836914062</v>
      </c>
      <c r="M152">
        <v>0.484500885009766</v>
      </c>
      <c r="N152">
        <v>7.95925903320312</v>
      </c>
      <c r="O152">
        <v>6</v>
      </c>
      <c r="P152">
        <v>6</v>
      </c>
      <c r="Q152">
        <v>14</v>
      </c>
      <c r="R152" s="15">
        <v>0.4286</v>
      </c>
      <c r="S152" s="15">
        <f t="shared" si="2"/>
        <v>0.6</v>
      </c>
      <c r="T152">
        <v>4.02767944335937</v>
      </c>
      <c r="U152">
        <v>3.64489150047302</v>
      </c>
      <c r="V152">
        <v>3.57866430282593</v>
      </c>
      <c r="W152" s="11">
        <v>0.0662271976470947</v>
      </c>
      <c r="X152">
        <v>0.449015140533447</v>
      </c>
      <c r="Y152">
        <v>0.449015140533447</v>
      </c>
      <c r="Z152">
        <v>0.6</v>
      </c>
      <c r="AA152">
        <v>0.8</v>
      </c>
      <c r="AB152">
        <v>0.571428571428571</v>
      </c>
      <c r="AC152">
        <v>0.666666666666667</v>
      </c>
      <c r="AD152">
        <v>0.2</v>
      </c>
      <c r="AE152">
        <v>0.2</v>
      </c>
    </row>
    <row r="153" spans="1:31">
      <c r="A153" s="5">
        <v>151</v>
      </c>
      <c r="B153">
        <v>16</v>
      </c>
      <c r="C153">
        <v>4</v>
      </c>
      <c r="D153">
        <v>10</v>
      </c>
      <c r="E153">
        <v>10</v>
      </c>
      <c r="F153">
        <v>9</v>
      </c>
      <c r="G153">
        <v>1</v>
      </c>
      <c r="H153">
        <v>7</v>
      </c>
      <c r="I153">
        <v>3</v>
      </c>
      <c r="J153">
        <v>0.8</v>
      </c>
      <c r="K153" s="4">
        <v>5.54482460021973</v>
      </c>
      <c r="L153" s="9">
        <v>0.84759521484375</v>
      </c>
      <c r="M153">
        <v>0.644454956054687</v>
      </c>
      <c r="N153">
        <v>6.03318786621094</v>
      </c>
      <c r="O153">
        <v>6</v>
      </c>
      <c r="P153">
        <v>6</v>
      </c>
      <c r="Q153">
        <v>12</v>
      </c>
      <c r="R153" s="15">
        <v>0.5</v>
      </c>
      <c r="S153" s="15">
        <f t="shared" si="2"/>
        <v>0.6</v>
      </c>
      <c r="T153">
        <v>3.16457176208496</v>
      </c>
      <c r="U153">
        <v>2.7979371547699</v>
      </c>
      <c r="V153">
        <v>2.8634352684021</v>
      </c>
      <c r="W153" s="11">
        <v>0.0654981136322021</v>
      </c>
      <c r="X153">
        <v>0.301136493682861</v>
      </c>
      <c r="Y153">
        <v>0.301136493682861</v>
      </c>
      <c r="Z153">
        <v>0.6</v>
      </c>
      <c r="AA153">
        <v>0.6</v>
      </c>
      <c r="AB153">
        <v>0.5</v>
      </c>
      <c r="AC153">
        <v>0.545454545454545</v>
      </c>
      <c r="AD153">
        <v>0.4</v>
      </c>
      <c r="AE153">
        <v>0</v>
      </c>
    </row>
    <row r="154" spans="1:31">
      <c r="A154" s="5">
        <v>152</v>
      </c>
      <c r="B154">
        <v>16</v>
      </c>
      <c r="C154">
        <v>4</v>
      </c>
      <c r="D154">
        <v>10</v>
      </c>
      <c r="E154">
        <v>10</v>
      </c>
      <c r="F154">
        <v>10</v>
      </c>
      <c r="G154">
        <v>0</v>
      </c>
      <c r="H154">
        <v>6</v>
      </c>
      <c r="I154">
        <v>4</v>
      </c>
      <c r="J154">
        <v>0.8</v>
      </c>
      <c r="K154" s="4">
        <v>4.94554901123047</v>
      </c>
      <c r="L154" s="9">
        <v>1.0341854095459</v>
      </c>
      <c r="M154">
        <v>0.984106063842773</v>
      </c>
      <c r="N154">
        <v>6.39373588562012</v>
      </c>
      <c r="O154">
        <v>6</v>
      </c>
      <c r="P154">
        <v>6</v>
      </c>
      <c r="Q154">
        <v>14</v>
      </c>
      <c r="R154" s="15">
        <v>0.4286</v>
      </c>
      <c r="S154" s="15">
        <f t="shared" si="2"/>
        <v>0.6</v>
      </c>
      <c r="T154">
        <v>3.15190505981445</v>
      </c>
      <c r="U154">
        <v>2.76458716392517</v>
      </c>
      <c r="V154">
        <v>2.83633708953857</v>
      </c>
      <c r="W154" s="11">
        <v>0.0717499256134033</v>
      </c>
      <c r="X154">
        <v>0.315567970275879</v>
      </c>
      <c r="Y154">
        <v>0.315567970275879</v>
      </c>
      <c r="Z154">
        <v>0.6</v>
      </c>
      <c r="AA154">
        <v>0.8</v>
      </c>
      <c r="AB154">
        <v>0.571428571428571</v>
      </c>
      <c r="AC154">
        <v>0.666666666666667</v>
      </c>
      <c r="AD154">
        <v>0.2</v>
      </c>
      <c r="AE154">
        <v>0.2</v>
      </c>
    </row>
    <row r="155" spans="1:31">
      <c r="A155" s="5">
        <v>153</v>
      </c>
      <c r="B155">
        <v>20</v>
      </c>
      <c r="C155">
        <v>0</v>
      </c>
      <c r="D155">
        <v>10</v>
      </c>
      <c r="E155">
        <v>10</v>
      </c>
      <c r="F155">
        <v>10</v>
      </c>
      <c r="G155">
        <v>0</v>
      </c>
      <c r="H155">
        <v>10</v>
      </c>
      <c r="I155">
        <v>0</v>
      </c>
      <c r="J155">
        <v>1</v>
      </c>
      <c r="K155" s="4">
        <v>9999</v>
      </c>
      <c r="L155" s="9">
        <v>2.47640419006348</v>
      </c>
      <c r="M155">
        <v>9999</v>
      </c>
      <c r="N155">
        <v>9999</v>
      </c>
      <c r="O155">
        <v>9</v>
      </c>
      <c r="P155">
        <v>9</v>
      </c>
      <c r="Q155">
        <v>19</v>
      </c>
      <c r="R155" s="15">
        <v>0.4737</v>
      </c>
      <c r="S155" s="15">
        <f t="shared" si="2"/>
        <v>0.9</v>
      </c>
      <c r="T155">
        <v>4.06075286865234</v>
      </c>
      <c r="U155">
        <v>3.81338047981262</v>
      </c>
      <c r="V155">
        <v>3.63348007202148</v>
      </c>
      <c r="W155" s="11">
        <v>0.179900407791138</v>
      </c>
      <c r="X155">
        <v>0.427272796630859</v>
      </c>
      <c r="Y155">
        <v>0.427272796630859</v>
      </c>
      <c r="Z155">
        <v>0.9</v>
      </c>
      <c r="AA155">
        <v>1</v>
      </c>
      <c r="AB155">
        <v>0.526315789473684</v>
      </c>
      <c r="AC155">
        <v>0.689655172413793</v>
      </c>
      <c r="AD155">
        <v>0</v>
      </c>
      <c r="AE155">
        <v>0.1</v>
      </c>
    </row>
    <row r="156" spans="1:31">
      <c r="A156" s="5">
        <v>154</v>
      </c>
      <c r="B156">
        <v>17</v>
      </c>
      <c r="C156">
        <v>3</v>
      </c>
      <c r="D156">
        <v>10</v>
      </c>
      <c r="E156">
        <v>10</v>
      </c>
      <c r="F156">
        <v>10</v>
      </c>
      <c r="G156">
        <v>0</v>
      </c>
      <c r="H156">
        <v>7</v>
      </c>
      <c r="I156">
        <v>3</v>
      </c>
      <c r="J156">
        <v>0.85</v>
      </c>
      <c r="K156" s="4">
        <v>5.87332725524902</v>
      </c>
      <c r="L156" s="9">
        <v>1.37561798095703</v>
      </c>
      <c r="M156">
        <v>0.910228729248047</v>
      </c>
      <c r="N156">
        <v>4.87399864196777</v>
      </c>
      <c r="O156">
        <v>4</v>
      </c>
      <c r="P156">
        <v>4</v>
      </c>
      <c r="Q156">
        <v>12</v>
      </c>
      <c r="R156" s="15">
        <v>0.3333</v>
      </c>
      <c r="S156" s="15">
        <f t="shared" si="2"/>
        <v>0.4</v>
      </c>
      <c r="T156">
        <v>3.29062271118164</v>
      </c>
      <c r="U156">
        <v>3.00068616867065</v>
      </c>
      <c r="V156">
        <v>2.92394018173218</v>
      </c>
      <c r="W156" s="11">
        <v>0.0767459869384766</v>
      </c>
      <c r="X156">
        <v>0.366682529449463</v>
      </c>
      <c r="Y156">
        <v>0.366682529449463</v>
      </c>
      <c r="Z156">
        <v>0.4</v>
      </c>
      <c r="AA156">
        <v>0.8</v>
      </c>
      <c r="AB156">
        <v>0.666666666666667</v>
      </c>
      <c r="AC156">
        <v>0.727272727272727</v>
      </c>
      <c r="AD156">
        <v>0.2</v>
      </c>
      <c r="AE156">
        <v>0.4</v>
      </c>
    </row>
    <row r="157" spans="1:31">
      <c r="A157" s="5">
        <v>155</v>
      </c>
      <c r="B157">
        <v>18</v>
      </c>
      <c r="C157">
        <v>2</v>
      </c>
      <c r="D157">
        <v>10</v>
      </c>
      <c r="E157">
        <v>10</v>
      </c>
      <c r="F157">
        <v>10</v>
      </c>
      <c r="G157">
        <v>0</v>
      </c>
      <c r="H157">
        <v>8</v>
      </c>
      <c r="I157">
        <v>2</v>
      </c>
      <c r="J157">
        <v>0.9</v>
      </c>
      <c r="K157" s="4">
        <v>6.76684951782227</v>
      </c>
      <c r="L157" s="9">
        <v>0.678230285644531</v>
      </c>
      <c r="M157">
        <v>0.774417877197266</v>
      </c>
      <c r="N157">
        <v>8.09170532226562</v>
      </c>
      <c r="O157">
        <v>8</v>
      </c>
      <c r="P157">
        <v>8</v>
      </c>
      <c r="Q157">
        <v>17</v>
      </c>
      <c r="R157" s="15">
        <v>0.4706</v>
      </c>
      <c r="S157" s="15">
        <f t="shared" si="2"/>
        <v>0.8</v>
      </c>
      <c r="T157">
        <v>3.89630317687988</v>
      </c>
      <c r="U157">
        <v>3.45246338844299</v>
      </c>
      <c r="V157">
        <v>3.55084538459778</v>
      </c>
      <c r="W157" s="11">
        <v>0.0983819961547852</v>
      </c>
      <c r="X157">
        <v>0.345457792282104</v>
      </c>
      <c r="Y157">
        <v>0.345457792282104</v>
      </c>
      <c r="Z157">
        <v>0.8</v>
      </c>
      <c r="AA157">
        <v>0.9</v>
      </c>
      <c r="AB157">
        <v>0.529411764705882</v>
      </c>
      <c r="AC157">
        <v>0.666666666666667</v>
      </c>
      <c r="AD157">
        <v>0.1</v>
      </c>
      <c r="AE157">
        <v>0.1</v>
      </c>
    </row>
    <row r="158" spans="1:31">
      <c r="A158" s="5">
        <v>156</v>
      </c>
      <c r="B158">
        <v>20</v>
      </c>
      <c r="C158">
        <v>0</v>
      </c>
      <c r="D158">
        <v>10</v>
      </c>
      <c r="E158">
        <v>10</v>
      </c>
      <c r="F158">
        <v>10</v>
      </c>
      <c r="G158">
        <v>0</v>
      </c>
      <c r="H158">
        <v>10</v>
      </c>
      <c r="I158">
        <v>0</v>
      </c>
      <c r="J158">
        <v>1</v>
      </c>
      <c r="K158" s="4">
        <v>9999</v>
      </c>
      <c r="L158" s="9">
        <v>1.41717147827148</v>
      </c>
      <c r="M158">
        <v>9999</v>
      </c>
      <c r="N158">
        <v>9999</v>
      </c>
      <c r="O158">
        <v>9</v>
      </c>
      <c r="P158">
        <v>9</v>
      </c>
      <c r="Q158">
        <v>19</v>
      </c>
      <c r="R158" s="15">
        <v>0.4737</v>
      </c>
      <c r="S158" s="15">
        <f t="shared" si="2"/>
        <v>0.9</v>
      </c>
      <c r="T158">
        <v>4.48095321655273</v>
      </c>
      <c r="U158">
        <v>4.20376634597778</v>
      </c>
      <c r="V158">
        <v>3.99703979492187</v>
      </c>
      <c r="W158" s="11">
        <v>0.206726551055908</v>
      </c>
      <c r="X158">
        <v>0.483913421630859</v>
      </c>
      <c r="Y158">
        <v>0.483913421630859</v>
      </c>
      <c r="Z158">
        <v>0.9</v>
      </c>
      <c r="AA158">
        <v>1</v>
      </c>
      <c r="AB158">
        <v>0.526315789473684</v>
      </c>
      <c r="AC158">
        <v>0.689655172413793</v>
      </c>
      <c r="AD158">
        <v>0</v>
      </c>
      <c r="AE158">
        <v>0.1</v>
      </c>
    </row>
    <row r="159" spans="1:31">
      <c r="A159" s="5">
        <v>157</v>
      </c>
      <c r="B159">
        <v>19</v>
      </c>
      <c r="C159">
        <v>1</v>
      </c>
      <c r="D159">
        <v>10</v>
      </c>
      <c r="E159">
        <v>10</v>
      </c>
      <c r="F159">
        <v>10</v>
      </c>
      <c r="G159">
        <v>0</v>
      </c>
      <c r="H159">
        <v>9</v>
      </c>
      <c r="I159">
        <v>1</v>
      </c>
      <c r="J159">
        <v>0.95</v>
      </c>
      <c r="K159" s="4">
        <v>10.969633102417</v>
      </c>
      <c r="L159" s="9">
        <v>1.58363723754883</v>
      </c>
      <c r="M159">
        <v>1.39098739624023</v>
      </c>
      <c r="N159">
        <v>8.50238418579102</v>
      </c>
      <c r="O159">
        <v>5</v>
      </c>
      <c r="P159">
        <v>5</v>
      </c>
      <c r="Q159">
        <v>15</v>
      </c>
      <c r="R159" s="15">
        <v>0.3333</v>
      </c>
      <c r="S159" s="15">
        <f t="shared" si="2"/>
        <v>0.5</v>
      </c>
      <c r="T159">
        <v>3.91167259216309</v>
      </c>
      <c r="U159">
        <v>3.66799592971802</v>
      </c>
      <c r="V159">
        <v>3.45865440368652</v>
      </c>
      <c r="W159" s="11">
        <v>0.209341526031494</v>
      </c>
      <c r="X159">
        <v>0.453018188476562</v>
      </c>
      <c r="Y159">
        <v>0.453018188476562</v>
      </c>
      <c r="Z159">
        <v>0.5</v>
      </c>
      <c r="AA159">
        <v>1</v>
      </c>
      <c r="AB159">
        <v>0.666666666666667</v>
      </c>
      <c r="AC159">
        <v>0.8</v>
      </c>
      <c r="AD159">
        <v>0</v>
      </c>
      <c r="AE159">
        <v>0.5</v>
      </c>
    </row>
    <row r="160" spans="1:31">
      <c r="A160" s="5">
        <v>158</v>
      </c>
      <c r="B160">
        <v>16</v>
      </c>
      <c r="C160">
        <v>4</v>
      </c>
      <c r="D160">
        <v>10</v>
      </c>
      <c r="E160">
        <v>10</v>
      </c>
      <c r="F160">
        <v>10</v>
      </c>
      <c r="G160">
        <v>0</v>
      </c>
      <c r="H160">
        <v>6</v>
      </c>
      <c r="I160">
        <v>4</v>
      </c>
      <c r="J160">
        <v>0.8</v>
      </c>
      <c r="K160" s="4">
        <v>5.750732421875</v>
      </c>
      <c r="L160" s="9">
        <v>1.10960388183594</v>
      </c>
      <c r="M160">
        <v>0.617820739746094</v>
      </c>
      <c r="N160">
        <v>6.5057544708252</v>
      </c>
      <c r="O160">
        <v>6</v>
      </c>
      <c r="P160">
        <v>6</v>
      </c>
      <c r="Q160">
        <v>15</v>
      </c>
      <c r="R160" s="15">
        <v>0.4</v>
      </c>
      <c r="S160" s="15">
        <f t="shared" si="2"/>
        <v>0.6</v>
      </c>
      <c r="T160">
        <v>3.27541542053223</v>
      </c>
      <c r="U160">
        <v>2.84819293022156</v>
      </c>
      <c r="V160">
        <v>2.8911280632019</v>
      </c>
      <c r="W160" s="11">
        <v>0.0429351329803467</v>
      </c>
      <c r="X160">
        <v>0.384287357330322</v>
      </c>
      <c r="Y160">
        <v>0.384287357330322</v>
      </c>
      <c r="Z160">
        <v>0.6</v>
      </c>
      <c r="AA160">
        <v>0.9</v>
      </c>
      <c r="AB160">
        <v>0.6</v>
      </c>
      <c r="AC160">
        <v>0.72</v>
      </c>
      <c r="AD160">
        <v>0.1</v>
      </c>
      <c r="AE160">
        <v>0.3</v>
      </c>
    </row>
    <row r="161" spans="1:31">
      <c r="A161" s="5">
        <v>159</v>
      </c>
      <c r="B161">
        <v>18</v>
      </c>
      <c r="C161">
        <v>2</v>
      </c>
      <c r="D161">
        <v>10</v>
      </c>
      <c r="E161">
        <v>10</v>
      </c>
      <c r="F161">
        <v>10</v>
      </c>
      <c r="G161">
        <v>0</v>
      </c>
      <c r="H161">
        <v>8</v>
      </c>
      <c r="I161">
        <v>2</v>
      </c>
      <c r="J161">
        <v>0.9</v>
      </c>
      <c r="K161" s="4">
        <v>7.262939453125</v>
      </c>
      <c r="L161" s="9">
        <v>1.04187202453613</v>
      </c>
      <c r="M161">
        <v>0.635723114013672</v>
      </c>
      <c r="N161">
        <v>5.74558639526367</v>
      </c>
      <c r="O161">
        <v>5</v>
      </c>
      <c r="P161">
        <v>5</v>
      </c>
      <c r="Q161">
        <v>13</v>
      </c>
      <c r="R161" s="15">
        <v>0.3846</v>
      </c>
      <c r="S161" s="15">
        <f t="shared" si="2"/>
        <v>0.5</v>
      </c>
      <c r="T161">
        <v>4.01668739318848</v>
      </c>
      <c r="U161">
        <v>3.67924833297729</v>
      </c>
      <c r="V161">
        <v>3.55739736557007</v>
      </c>
      <c r="W161" s="11">
        <v>0.121850967407227</v>
      </c>
      <c r="X161">
        <v>0.459290027618408</v>
      </c>
      <c r="Y161">
        <v>0.459290027618408</v>
      </c>
      <c r="Z161">
        <v>0.5</v>
      </c>
      <c r="AA161">
        <v>0.8</v>
      </c>
      <c r="AB161">
        <v>0.615384615384615</v>
      </c>
      <c r="AC161">
        <v>0.695652173913043</v>
      </c>
      <c r="AD161">
        <v>0.2</v>
      </c>
      <c r="AE161">
        <v>0.3</v>
      </c>
    </row>
    <row r="162" spans="1:31">
      <c r="A162" s="5">
        <v>160</v>
      </c>
      <c r="B162">
        <v>17</v>
      </c>
      <c r="C162">
        <v>3</v>
      </c>
      <c r="D162">
        <v>10</v>
      </c>
      <c r="E162">
        <v>10</v>
      </c>
      <c r="F162">
        <v>9</v>
      </c>
      <c r="G162">
        <v>1</v>
      </c>
      <c r="H162">
        <v>8</v>
      </c>
      <c r="I162">
        <v>2</v>
      </c>
      <c r="J162">
        <v>0.85</v>
      </c>
      <c r="K162" s="4">
        <v>7.8276309967041</v>
      </c>
      <c r="L162" s="9">
        <v>0.891910552978516</v>
      </c>
      <c r="M162">
        <v>0.685789108276367</v>
      </c>
      <c r="N162">
        <v>7.63906097412109</v>
      </c>
      <c r="O162">
        <v>8</v>
      </c>
      <c r="P162">
        <v>8</v>
      </c>
      <c r="Q162">
        <v>17</v>
      </c>
      <c r="R162" s="15">
        <v>0.4706</v>
      </c>
      <c r="S162" s="15">
        <f t="shared" si="2"/>
        <v>0.8</v>
      </c>
      <c r="T162">
        <v>3.78107833862305</v>
      </c>
      <c r="U162">
        <v>3.35414052009583</v>
      </c>
      <c r="V162">
        <v>3.4050178527832</v>
      </c>
      <c r="W162" s="11">
        <v>0.0508773326873779</v>
      </c>
      <c r="X162">
        <v>0.376060485839844</v>
      </c>
      <c r="Y162">
        <v>0.376060485839844</v>
      </c>
      <c r="Z162">
        <v>0.8</v>
      </c>
      <c r="AA162">
        <v>0.9</v>
      </c>
      <c r="AB162">
        <v>0.529411764705882</v>
      </c>
      <c r="AC162">
        <v>0.666666666666667</v>
      </c>
      <c r="AD162">
        <v>0.1</v>
      </c>
      <c r="AE162">
        <v>0.1</v>
      </c>
    </row>
    <row r="163" spans="1:31">
      <c r="A163" s="5">
        <v>161</v>
      </c>
      <c r="B163">
        <v>18</v>
      </c>
      <c r="C163">
        <v>2</v>
      </c>
      <c r="D163">
        <v>10</v>
      </c>
      <c r="E163">
        <v>10</v>
      </c>
      <c r="F163">
        <v>9</v>
      </c>
      <c r="G163">
        <v>1</v>
      </c>
      <c r="H163">
        <v>9</v>
      </c>
      <c r="I163">
        <v>1</v>
      </c>
      <c r="J163">
        <v>0.9</v>
      </c>
      <c r="K163" s="4">
        <v>9.90433120727539</v>
      </c>
      <c r="L163" s="9">
        <v>1.17045211791992</v>
      </c>
      <c r="M163">
        <v>1.12642097473145</v>
      </c>
      <c r="N163">
        <v>9.26404190063477</v>
      </c>
      <c r="O163">
        <v>8</v>
      </c>
      <c r="P163">
        <v>8</v>
      </c>
      <c r="Q163">
        <v>17</v>
      </c>
      <c r="R163" s="15">
        <v>0.4706</v>
      </c>
      <c r="S163" s="15">
        <f t="shared" si="2"/>
        <v>0.8</v>
      </c>
      <c r="T163">
        <v>3.59035682678223</v>
      </c>
      <c r="U163">
        <v>3.26594281196594</v>
      </c>
      <c r="V163">
        <v>3.26703786849976</v>
      </c>
      <c r="W163" s="11">
        <v>0.00109505653381348</v>
      </c>
      <c r="X163">
        <v>0.323318958282471</v>
      </c>
      <c r="Y163">
        <v>0.323318958282471</v>
      </c>
      <c r="Z163">
        <v>0.8</v>
      </c>
      <c r="AA163">
        <v>0.9</v>
      </c>
      <c r="AB163">
        <v>0.529411764705882</v>
      </c>
      <c r="AC163">
        <v>0.666666666666667</v>
      </c>
      <c r="AD163">
        <v>0.1</v>
      </c>
      <c r="AE163">
        <v>0.1</v>
      </c>
    </row>
    <row r="164" spans="1:31">
      <c r="A164" s="5">
        <v>162</v>
      </c>
      <c r="B164">
        <v>19</v>
      </c>
      <c r="C164">
        <v>1</v>
      </c>
      <c r="D164">
        <v>10</v>
      </c>
      <c r="E164">
        <v>10</v>
      </c>
      <c r="F164">
        <v>10</v>
      </c>
      <c r="G164">
        <v>0</v>
      </c>
      <c r="H164">
        <v>9</v>
      </c>
      <c r="I164">
        <v>1</v>
      </c>
      <c r="J164">
        <v>0.95</v>
      </c>
      <c r="K164" s="4">
        <v>10.7579803466797</v>
      </c>
      <c r="L164" s="9">
        <v>1.37002182006836</v>
      </c>
      <c r="M164">
        <v>1.20212936401367</v>
      </c>
      <c r="N164">
        <v>8.75213050842285</v>
      </c>
      <c r="O164">
        <v>6</v>
      </c>
      <c r="P164">
        <v>6</v>
      </c>
      <c r="Q164">
        <v>16</v>
      </c>
      <c r="R164" s="15">
        <v>0.375</v>
      </c>
      <c r="S164" s="15">
        <f t="shared" si="2"/>
        <v>0.6</v>
      </c>
      <c r="T164">
        <v>3.88055229187012</v>
      </c>
      <c r="U164">
        <v>3.61583542823791</v>
      </c>
      <c r="V164">
        <v>3.45544862747192</v>
      </c>
      <c r="W164" s="11">
        <v>0.160386800765991</v>
      </c>
      <c r="X164">
        <v>0.425103664398193</v>
      </c>
      <c r="Y164">
        <v>0.425103664398193</v>
      </c>
      <c r="Z164">
        <v>0.6</v>
      </c>
      <c r="AA164">
        <v>1</v>
      </c>
      <c r="AB164">
        <v>0.625</v>
      </c>
      <c r="AC164">
        <v>0.769230769230769</v>
      </c>
      <c r="AD164">
        <v>0</v>
      </c>
      <c r="AE164">
        <v>0.4</v>
      </c>
    </row>
    <row r="165" spans="1:31">
      <c r="A165" s="5">
        <v>163</v>
      </c>
      <c r="B165">
        <v>17</v>
      </c>
      <c r="C165">
        <v>3</v>
      </c>
      <c r="D165">
        <v>10</v>
      </c>
      <c r="E165">
        <v>10</v>
      </c>
      <c r="F165">
        <v>9</v>
      </c>
      <c r="G165">
        <v>1</v>
      </c>
      <c r="H165">
        <v>8</v>
      </c>
      <c r="I165">
        <v>2</v>
      </c>
      <c r="J165">
        <v>0.85</v>
      </c>
      <c r="K165" s="4">
        <v>7.43855476379395</v>
      </c>
      <c r="L165" s="9">
        <v>0.746505737304687</v>
      </c>
      <c r="M165">
        <v>0.477010726928711</v>
      </c>
      <c r="N165">
        <v>7.01756858825684</v>
      </c>
      <c r="O165">
        <v>7</v>
      </c>
      <c r="P165">
        <v>7</v>
      </c>
      <c r="Q165">
        <v>16</v>
      </c>
      <c r="R165" s="15">
        <v>0.4375</v>
      </c>
      <c r="S165" s="15">
        <f t="shared" si="2"/>
        <v>0.7</v>
      </c>
      <c r="T165">
        <v>3.84499168395996</v>
      </c>
      <c r="U165">
        <v>3.44446730613708</v>
      </c>
      <c r="V165">
        <v>3.47289514541626</v>
      </c>
      <c r="W165" s="11">
        <v>0.0284278392791748</v>
      </c>
      <c r="X165">
        <v>0.372096538543701</v>
      </c>
      <c r="Y165">
        <v>0.372096538543701</v>
      </c>
      <c r="Z165">
        <v>0.7</v>
      </c>
      <c r="AA165">
        <v>0.9</v>
      </c>
      <c r="AB165">
        <v>0.5625</v>
      </c>
      <c r="AC165">
        <v>0.692307692307692</v>
      </c>
      <c r="AD165">
        <v>0.1</v>
      </c>
      <c r="AE165">
        <v>0.2</v>
      </c>
    </row>
    <row r="166" spans="1:31">
      <c r="A166" s="5">
        <v>164</v>
      </c>
      <c r="B166">
        <v>19</v>
      </c>
      <c r="C166">
        <v>1</v>
      </c>
      <c r="D166">
        <v>10</v>
      </c>
      <c r="E166">
        <v>10</v>
      </c>
      <c r="F166">
        <v>10</v>
      </c>
      <c r="G166">
        <v>0</v>
      </c>
      <c r="H166">
        <v>9</v>
      </c>
      <c r="I166">
        <v>1</v>
      </c>
      <c r="J166">
        <v>0.95</v>
      </c>
      <c r="K166" s="4">
        <v>10.7130126953125</v>
      </c>
      <c r="L166" s="9">
        <v>0.37877082824707</v>
      </c>
      <c r="M166">
        <v>0.366233825683594</v>
      </c>
      <c r="N166">
        <v>11.3571090698242</v>
      </c>
      <c r="O166">
        <v>9</v>
      </c>
      <c r="P166">
        <v>9</v>
      </c>
      <c r="Q166">
        <v>18</v>
      </c>
      <c r="R166" s="15">
        <v>0.5</v>
      </c>
      <c r="S166" s="15">
        <f t="shared" si="2"/>
        <v>0.9</v>
      </c>
      <c r="T166">
        <v>4.90811347961426</v>
      </c>
      <c r="U166">
        <v>4.40915727615356</v>
      </c>
      <c r="V166">
        <v>4.46663904190063</v>
      </c>
      <c r="W166" s="11">
        <v>0.0574817657470703</v>
      </c>
      <c r="X166">
        <v>0.441474437713623</v>
      </c>
      <c r="Y166">
        <v>0.441474437713623</v>
      </c>
      <c r="Z166">
        <v>0.9</v>
      </c>
      <c r="AA166">
        <v>0.9</v>
      </c>
      <c r="AB166">
        <v>0.5</v>
      </c>
      <c r="AC166">
        <v>0.642857142857143</v>
      </c>
      <c r="AD166">
        <v>0.1</v>
      </c>
      <c r="AE166">
        <v>0</v>
      </c>
    </row>
    <row r="167" spans="1:31">
      <c r="A167" s="5">
        <v>165</v>
      </c>
      <c r="B167">
        <v>19</v>
      </c>
      <c r="C167">
        <v>1</v>
      </c>
      <c r="D167">
        <v>10</v>
      </c>
      <c r="E167">
        <v>10</v>
      </c>
      <c r="F167">
        <v>10</v>
      </c>
      <c r="G167">
        <v>0</v>
      </c>
      <c r="H167">
        <v>9</v>
      </c>
      <c r="I167">
        <v>1</v>
      </c>
      <c r="J167">
        <v>0.95</v>
      </c>
      <c r="K167" s="4">
        <v>11.2014617919922</v>
      </c>
      <c r="L167" s="9">
        <v>2.16875839233398</v>
      </c>
      <c r="M167">
        <v>1.97000312805176</v>
      </c>
      <c r="N167">
        <v>8.04880905151367</v>
      </c>
      <c r="O167">
        <v>4</v>
      </c>
      <c r="P167">
        <v>4</v>
      </c>
      <c r="Q167">
        <v>14</v>
      </c>
      <c r="R167" s="15">
        <v>0.2857</v>
      </c>
      <c r="S167" s="15">
        <f t="shared" si="2"/>
        <v>0.4</v>
      </c>
      <c r="T167">
        <v>4.02603912353516</v>
      </c>
      <c r="U167">
        <v>3.8017110824585</v>
      </c>
      <c r="V167">
        <v>3.54072332382202</v>
      </c>
      <c r="W167" s="11">
        <v>0.260987758636475</v>
      </c>
      <c r="X167">
        <v>0.485315799713135</v>
      </c>
      <c r="Y167">
        <v>0.485315799713135</v>
      </c>
      <c r="Z167">
        <v>0.4</v>
      </c>
      <c r="AA167">
        <v>1</v>
      </c>
      <c r="AB167">
        <v>0.714285714285714</v>
      </c>
      <c r="AC167">
        <v>0.833333333333333</v>
      </c>
      <c r="AD167">
        <v>0</v>
      </c>
      <c r="AE167">
        <v>0.6</v>
      </c>
    </row>
    <row r="168" spans="1:31">
      <c r="A168" s="5">
        <v>166</v>
      </c>
      <c r="B168">
        <v>19</v>
      </c>
      <c r="C168">
        <v>1</v>
      </c>
      <c r="D168">
        <v>10</v>
      </c>
      <c r="E168">
        <v>10</v>
      </c>
      <c r="F168">
        <v>10</v>
      </c>
      <c r="G168">
        <v>0</v>
      </c>
      <c r="H168">
        <v>9</v>
      </c>
      <c r="I168">
        <v>1</v>
      </c>
      <c r="J168">
        <v>0.95</v>
      </c>
      <c r="K168" s="4">
        <v>10.4938850402832</v>
      </c>
      <c r="L168" s="9">
        <v>1.12556648254395</v>
      </c>
      <c r="M168">
        <v>0.991786956787109</v>
      </c>
      <c r="N168">
        <v>9.07147026062012</v>
      </c>
      <c r="O168">
        <v>7</v>
      </c>
      <c r="P168">
        <v>7</v>
      </c>
      <c r="Q168">
        <v>16</v>
      </c>
      <c r="R168" s="15">
        <v>0.4375</v>
      </c>
      <c r="S168" s="15">
        <f t="shared" si="2"/>
        <v>0.7</v>
      </c>
      <c r="T168">
        <v>4.00689697265625</v>
      </c>
      <c r="U168">
        <v>3.70787477493286</v>
      </c>
      <c r="V168">
        <v>3.58070063591003</v>
      </c>
      <c r="W168" s="11">
        <v>0.127174139022827</v>
      </c>
      <c r="X168">
        <v>0.426196336746216</v>
      </c>
      <c r="Y168">
        <v>0.426196336746216</v>
      </c>
      <c r="Z168">
        <v>0.7</v>
      </c>
      <c r="AA168">
        <v>0.9</v>
      </c>
      <c r="AB168">
        <v>0.5625</v>
      </c>
      <c r="AC168">
        <v>0.692307692307692</v>
      </c>
      <c r="AD168">
        <v>0.1</v>
      </c>
      <c r="AE168">
        <v>0.2</v>
      </c>
    </row>
    <row r="169" spans="1:31">
      <c r="A169" s="5">
        <v>167</v>
      </c>
      <c r="B169">
        <v>17</v>
      </c>
      <c r="C169">
        <v>3</v>
      </c>
      <c r="D169">
        <v>10</v>
      </c>
      <c r="E169">
        <v>10</v>
      </c>
      <c r="F169">
        <v>10</v>
      </c>
      <c r="G169">
        <v>0</v>
      </c>
      <c r="H169">
        <v>7</v>
      </c>
      <c r="I169">
        <v>3</v>
      </c>
      <c r="J169">
        <v>0.85</v>
      </c>
      <c r="K169" s="4">
        <v>6.43314170837402</v>
      </c>
      <c r="L169" s="9">
        <v>0.985664367675781</v>
      </c>
      <c r="M169">
        <v>0.428543090820312</v>
      </c>
      <c r="N169">
        <v>5.92503929138184</v>
      </c>
      <c r="O169">
        <v>5</v>
      </c>
      <c r="P169">
        <v>5</v>
      </c>
      <c r="Q169">
        <v>13</v>
      </c>
      <c r="R169" s="15">
        <v>0.3846</v>
      </c>
      <c r="S169" s="15">
        <f t="shared" si="2"/>
        <v>0.5</v>
      </c>
      <c r="T169">
        <v>3.88703536987305</v>
      </c>
      <c r="U169">
        <v>3.47983932495117</v>
      </c>
      <c r="V169">
        <v>3.43645167350769</v>
      </c>
      <c r="W169" s="11">
        <v>0.0433876514434815</v>
      </c>
      <c r="X169">
        <v>0.450583696365356</v>
      </c>
      <c r="Y169">
        <v>0.450583696365356</v>
      </c>
      <c r="Z169">
        <v>0.5</v>
      </c>
      <c r="AA169">
        <v>0.8</v>
      </c>
      <c r="AB169">
        <v>0.615384615384615</v>
      </c>
      <c r="AC169">
        <v>0.695652173913043</v>
      </c>
      <c r="AD169">
        <v>0.2</v>
      </c>
      <c r="AE169">
        <v>0.3</v>
      </c>
    </row>
    <row r="170" spans="1:31">
      <c r="A170" s="5">
        <v>168</v>
      </c>
      <c r="B170">
        <v>18</v>
      </c>
      <c r="C170">
        <v>2</v>
      </c>
      <c r="D170">
        <v>10</v>
      </c>
      <c r="E170">
        <v>10</v>
      </c>
      <c r="F170">
        <v>10</v>
      </c>
      <c r="G170">
        <v>0</v>
      </c>
      <c r="H170">
        <v>8</v>
      </c>
      <c r="I170">
        <v>2</v>
      </c>
      <c r="J170">
        <v>0.9</v>
      </c>
      <c r="K170" s="4">
        <v>6.87069702148437</v>
      </c>
      <c r="L170" s="9">
        <v>1.41816520690918</v>
      </c>
      <c r="M170">
        <v>1.21541595458984</v>
      </c>
      <c r="N170">
        <v>5.80192565917969</v>
      </c>
      <c r="O170">
        <v>7</v>
      </c>
      <c r="P170">
        <v>7</v>
      </c>
      <c r="Q170">
        <v>16</v>
      </c>
      <c r="R170" s="15">
        <v>0.4375</v>
      </c>
      <c r="S170" s="15">
        <f t="shared" si="2"/>
        <v>0.7</v>
      </c>
      <c r="T170">
        <v>3.46154975891113</v>
      </c>
      <c r="U170">
        <v>3.16635799407959</v>
      </c>
      <c r="V170">
        <v>3.07130002975464</v>
      </c>
      <c r="W170" s="11">
        <v>0.0950579643249512</v>
      </c>
      <c r="X170">
        <v>0.390249729156494</v>
      </c>
      <c r="Y170">
        <v>0.390249729156494</v>
      </c>
      <c r="Z170">
        <v>0.7</v>
      </c>
      <c r="AA170">
        <v>0.9</v>
      </c>
      <c r="AB170">
        <v>0.5625</v>
      </c>
      <c r="AC170">
        <v>0.692307692307692</v>
      </c>
      <c r="AD170">
        <v>0.1</v>
      </c>
      <c r="AE170">
        <v>0.2</v>
      </c>
    </row>
    <row r="171" spans="1:31">
      <c r="A171" s="5">
        <v>169</v>
      </c>
      <c r="B171">
        <v>18</v>
      </c>
      <c r="C171">
        <v>2</v>
      </c>
      <c r="D171">
        <v>10</v>
      </c>
      <c r="E171">
        <v>10</v>
      </c>
      <c r="F171">
        <v>10</v>
      </c>
      <c r="G171">
        <v>0</v>
      </c>
      <c r="H171">
        <v>8</v>
      </c>
      <c r="I171">
        <v>2</v>
      </c>
      <c r="J171">
        <v>0.9</v>
      </c>
      <c r="K171" s="4">
        <v>7.6954174041748</v>
      </c>
      <c r="L171" s="9">
        <v>1.09090614318848</v>
      </c>
      <c r="M171">
        <v>0.735584259033203</v>
      </c>
      <c r="N171">
        <v>6.4790153503418</v>
      </c>
      <c r="O171">
        <v>7</v>
      </c>
      <c r="P171">
        <v>7</v>
      </c>
      <c r="Q171">
        <v>16</v>
      </c>
      <c r="R171" s="15">
        <v>0.4375</v>
      </c>
      <c r="S171" s="15">
        <f t="shared" si="2"/>
        <v>0.7</v>
      </c>
      <c r="T171">
        <v>4.10009765625</v>
      </c>
      <c r="U171">
        <v>3.75949907302856</v>
      </c>
      <c r="V171">
        <v>3.65631031990051</v>
      </c>
      <c r="W171" s="11">
        <v>0.103188753128052</v>
      </c>
      <c r="X171">
        <v>0.443787336349487</v>
      </c>
      <c r="Y171">
        <v>0.443787336349487</v>
      </c>
      <c r="Z171">
        <v>0.7</v>
      </c>
      <c r="AA171">
        <v>0.9</v>
      </c>
      <c r="AB171">
        <v>0.5625</v>
      </c>
      <c r="AC171">
        <v>0.692307692307692</v>
      </c>
      <c r="AD171">
        <v>0.1</v>
      </c>
      <c r="AE171">
        <v>0.2</v>
      </c>
    </row>
    <row r="172" spans="1:31">
      <c r="A172" s="5">
        <v>170</v>
      </c>
      <c r="B172">
        <v>18</v>
      </c>
      <c r="C172">
        <v>2</v>
      </c>
      <c r="D172">
        <v>10</v>
      </c>
      <c r="E172">
        <v>10</v>
      </c>
      <c r="F172">
        <v>10</v>
      </c>
      <c r="G172">
        <v>0</v>
      </c>
      <c r="H172">
        <v>8</v>
      </c>
      <c r="I172">
        <v>2</v>
      </c>
      <c r="J172">
        <v>0.9</v>
      </c>
      <c r="K172" s="4">
        <v>7.60250663757324</v>
      </c>
      <c r="L172" s="9">
        <v>1.01581954956055</v>
      </c>
      <c r="M172">
        <v>0.821428298950195</v>
      </c>
      <c r="N172">
        <v>7.26141357421875</v>
      </c>
      <c r="O172">
        <v>7</v>
      </c>
      <c r="P172">
        <v>7</v>
      </c>
      <c r="Q172">
        <v>17</v>
      </c>
      <c r="R172" s="15">
        <v>0.4118</v>
      </c>
      <c r="S172" s="15">
        <f t="shared" si="2"/>
        <v>0.7</v>
      </c>
      <c r="T172">
        <v>3.62567329406738</v>
      </c>
      <c r="U172">
        <v>3.28596305847168</v>
      </c>
      <c r="V172">
        <v>3.26147270202637</v>
      </c>
      <c r="W172" s="11">
        <v>0.0244903564453125</v>
      </c>
      <c r="X172">
        <v>0.364200592041016</v>
      </c>
      <c r="Y172">
        <v>0.364200592041016</v>
      </c>
      <c r="Z172">
        <v>0.7</v>
      </c>
      <c r="AA172">
        <v>1</v>
      </c>
      <c r="AB172">
        <v>0.588235294117647</v>
      </c>
      <c r="AC172">
        <v>0.740740740740741</v>
      </c>
      <c r="AD172">
        <v>0</v>
      </c>
      <c r="AE172">
        <v>0.3</v>
      </c>
    </row>
    <row r="173" spans="1:31">
      <c r="A173" s="5">
        <v>171</v>
      </c>
      <c r="B173">
        <v>19</v>
      </c>
      <c r="C173">
        <v>1</v>
      </c>
      <c r="D173">
        <v>10</v>
      </c>
      <c r="E173">
        <v>10</v>
      </c>
      <c r="F173">
        <v>10</v>
      </c>
      <c r="G173">
        <v>0</v>
      </c>
      <c r="H173">
        <v>9</v>
      </c>
      <c r="I173">
        <v>1</v>
      </c>
      <c r="J173">
        <v>0.95</v>
      </c>
      <c r="K173" s="4">
        <v>10.2781219482422</v>
      </c>
      <c r="L173" s="9">
        <v>1.05501174926758</v>
      </c>
      <c r="M173">
        <v>0.912380218505859</v>
      </c>
      <c r="N173">
        <v>8.82160949707031</v>
      </c>
      <c r="O173">
        <v>6</v>
      </c>
      <c r="P173">
        <v>6</v>
      </c>
      <c r="Q173">
        <v>15</v>
      </c>
      <c r="R173" s="15">
        <v>0.4</v>
      </c>
      <c r="S173" s="15">
        <f t="shared" si="2"/>
        <v>0.6</v>
      </c>
      <c r="T173">
        <v>4.19645118713379</v>
      </c>
      <c r="U173">
        <v>3.87713885307312</v>
      </c>
      <c r="V173">
        <v>3.7418053150177</v>
      </c>
      <c r="W173" s="11">
        <v>0.13533353805542</v>
      </c>
      <c r="X173">
        <v>0.454645872116089</v>
      </c>
      <c r="Y173">
        <v>0.454645872116089</v>
      </c>
      <c r="Z173">
        <v>0.6</v>
      </c>
      <c r="AA173">
        <v>0.9</v>
      </c>
      <c r="AB173">
        <v>0.6</v>
      </c>
      <c r="AC173">
        <v>0.72</v>
      </c>
      <c r="AD173">
        <v>0.1</v>
      </c>
      <c r="AE173">
        <v>0.3</v>
      </c>
    </row>
    <row r="174" spans="1:31">
      <c r="A174" s="5">
        <v>172</v>
      </c>
      <c r="B174">
        <v>16</v>
      </c>
      <c r="C174">
        <v>4</v>
      </c>
      <c r="D174">
        <v>10</v>
      </c>
      <c r="E174">
        <v>10</v>
      </c>
      <c r="F174">
        <v>10</v>
      </c>
      <c r="G174">
        <v>0</v>
      </c>
      <c r="H174">
        <v>6</v>
      </c>
      <c r="I174">
        <v>4</v>
      </c>
      <c r="J174">
        <v>0.8</v>
      </c>
      <c r="K174" s="4">
        <v>6.88183403015137</v>
      </c>
      <c r="L174" s="9">
        <v>2.30311775207519</v>
      </c>
      <c r="M174">
        <v>1.34054565429687</v>
      </c>
      <c r="N174">
        <v>5.22476005554199</v>
      </c>
      <c r="O174">
        <v>3</v>
      </c>
      <c r="P174">
        <v>3</v>
      </c>
      <c r="Q174">
        <v>12</v>
      </c>
      <c r="R174" s="15">
        <v>0.25</v>
      </c>
      <c r="S174" s="15">
        <f t="shared" si="2"/>
        <v>0.3</v>
      </c>
      <c r="T174">
        <v>3.45645523071289</v>
      </c>
      <c r="U174">
        <v>3.13708758354187</v>
      </c>
      <c r="V174">
        <v>2.9930419921875</v>
      </c>
      <c r="W174" s="11">
        <v>0.14404559135437</v>
      </c>
      <c r="X174">
        <v>0.463413238525391</v>
      </c>
      <c r="Y174">
        <v>0.463413238525391</v>
      </c>
      <c r="Z174">
        <v>0.3</v>
      </c>
      <c r="AA174">
        <v>0.9</v>
      </c>
      <c r="AB174">
        <v>0.75</v>
      </c>
      <c r="AC174">
        <v>0.818181818181818</v>
      </c>
      <c r="AD174">
        <v>0.1</v>
      </c>
      <c r="AE174">
        <v>0.6</v>
      </c>
    </row>
    <row r="175" spans="1:31">
      <c r="A175" s="5">
        <v>173</v>
      </c>
      <c r="B175">
        <v>18</v>
      </c>
      <c r="C175">
        <v>2</v>
      </c>
      <c r="D175">
        <v>10</v>
      </c>
      <c r="E175">
        <v>10</v>
      </c>
      <c r="F175">
        <v>10</v>
      </c>
      <c r="G175">
        <v>0</v>
      </c>
      <c r="H175">
        <v>8</v>
      </c>
      <c r="I175">
        <v>2</v>
      </c>
      <c r="J175">
        <v>0.9</v>
      </c>
      <c r="K175" s="4">
        <v>7.58810043334961</v>
      </c>
      <c r="L175" s="9">
        <v>1.06684494018555</v>
      </c>
      <c r="M175">
        <v>0.588665008544922</v>
      </c>
      <c r="N175">
        <v>5.76065635681152</v>
      </c>
      <c r="O175">
        <v>5</v>
      </c>
      <c r="P175">
        <v>5</v>
      </c>
      <c r="Q175">
        <v>14</v>
      </c>
      <c r="R175" s="15">
        <v>0.3571</v>
      </c>
      <c r="S175" s="15">
        <f t="shared" si="2"/>
        <v>0.5</v>
      </c>
      <c r="T175">
        <v>4.2313117980957</v>
      </c>
      <c r="U175">
        <v>3.87986516952515</v>
      </c>
      <c r="V175">
        <v>3.75139999389648</v>
      </c>
      <c r="W175" s="11">
        <v>0.128465175628662</v>
      </c>
      <c r="X175">
        <v>0.479911804199219</v>
      </c>
      <c r="Y175">
        <v>0.479911804199219</v>
      </c>
      <c r="Z175">
        <v>0.5</v>
      </c>
      <c r="AA175">
        <v>0.9</v>
      </c>
      <c r="AB175">
        <v>0.642857142857143</v>
      </c>
      <c r="AC175">
        <v>0.75</v>
      </c>
      <c r="AD175">
        <v>0.1</v>
      </c>
      <c r="AE175">
        <v>0.4</v>
      </c>
    </row>
    <row r="176" spans="1:31">
      <c r="A176" s="5">
        <v>174</v>
      </c>
      <c r="B176">
        <v>17</v>
      </c>
      <c r="C176">
        <v>3</v>
      </c>
      <c r="D176">
        <v>10</v>
      </c>
      <c r="E176">
        <v>10</v>
      </c>
      <c r="F176">
        <v>10</v>
      </c>
      <c r="G176">
        <v>0</v>
      </c>
      <c r="H176">
        <v>7</v>
      </c>
      <c r="I176">
        <v>3</v>
      </c>
      <c r="J176">
        <v>0.85</v>
      </c>
      <c r="K176" s="4">
        <v>6.9014720916748</v>
      </c>
      <c r="L176" s="9">
        <v>1.69812965393066</v>
      </c>
      <c r="M176">
        <v>1.01156425476074</v>
      </c>
      <c r="N176">
        <v>5.1447925567627</v>
      </c>
      <c r="O176">
        <v>4</v>
      </c>
      <c r="P176">
        <v>4</v>
      </c>
      <c r="Q176">
        <v>13</v>
      </c>
      <c r="R176" s="15">
        <v>0.3077</v>
      </c>
      <c r="S176" s="15">
        <f t="shared" si="2"/>
        <v>0.4</v>
      </c>
      <c r="T176">
        <v>3.24583053588867</v>
      </c>
      <c r="U176">
        <v>2.97004389762878</v>
      </c>
      <c r="V176">
        <v>2.82203412055969</v>
      </c>
      <c r="W176" s="11">
        <v>0.148009777069092</v>
      </c>
      <c r="X176">
        <v>0.423796415328979</v>
      </c>
      <c r="Y176">
        <v>0.423796415328979</v>
      </c>
      <c r="Z176">
        <v>0.4</v>
      </c>
      <c r="AA176">
        <v>0.9</v>
      </c>
      <c r="AB176">
        <v>0.692307692307692</v>
      </c>
      <c r="AC176">
        <v>0.782608695652174</v>
      </c>
      <c r="AD176">
        <v>0.1</v>
      </c>
      <c r="AE176">
        <v>0.5</v>
      </c>
    </row>
    <row r="177" spans="1:31">
      <c r="A177" s="5">
        <v>175</v>
      </c>
      <c r="B177">
        <v>20</v>
      </c>
      <c r="C177">
        <v>0</v>
      </c>
      <c r="D177">
        <v>10</v>
      </c>
      <c r="E177">
        <v>10</v>
      </c>
      <c r="F177">
        <v>10</v>
      </c>
      <c r="G177">
        <v>0</v>
      </c>
      <c r="H177">
        <v>10</v>
      </c>
      <c r="I177">
        <v>0</v>
      </c>
      <c r="J177">
        <v>1</v>
      </c>
      <c r="K177" s="4">
        <v>9999</v>
      </c>
      <c r="L177" s="9">
        <v>0.729522705078125</v>
      </c>
      <c r="M177">
        <v>9999</v>
      </c>
      <c r="N177">
        <v>9999</v>
      </c>
      <c r="O177">
        <v>9</v>
      </c>
      <c r="P177">
        <v>9</v>
      </c>
      <c r="Q177">
        <v>18</v>
      </c>
      <c r="R177" s="15">
        <v>0.5</v>
      </c>
      <c r="S177" s="15">
        <f t="shared" si="2"/>
        <v>0.9</v>
      </c>
      <c r="T177">
        <v>4.20437049865723</v>
      </c>
      <c r="U177">
        <v>3.89416456222534</v>
      </c>
      <c r="V177">
        <v>3.80965113639831</v>
      </c>
      <c r="W177" s="11">
        <v>0.0845134258270264</v>
      </c>
      <c r="X177">
        <v>0.394719362258911</v>
      </c>
      <c r="Y177">
        <v>0.394719362258911</v>
      </c>
      <c r="Z177">
        <v>0.9</v>
      </c>
      <c r="AA177">
        <v>0.9</v>
      </c>
      <c r="AB177">
        <v>0.5</v>
      </c>
      <c r="AC177">
        <v>0.642857142857143</v>
      </c>
      <c r="AD177">
        <v>0.1</v>
      </c>
      <c r="AE177">
        <v>0</v>
      </c>
    </row>
    <row r="178" spans="1:31">
      <c r="A178" s="5">
        <v>176</v>
      </c>
      <c r="B178">
        <v>19</v>
      </c>
      <c r="C178">
        <v>1</v>
      </c>
      <c r="D178">
        <v>10</v>
      </c>
      <c r="E178">
        <v>10</v>
      </c>
      <c r="F178">
        <v>10</v>
      </c>
      <c r="G178">
        <v>0</v>
      </c>
      <c r="H178">
        <v>9</v>
      </c>
      <c r="I178">
        <v>1</v>
      </c>
      <c r="J178">
        <v>0.95</v>
      </c>
      <c r="K178" s="4">
        <v>10.4572334289551</v>
      </c>
      <c r="L178" s="9">
        <v>1.16953277587891</v>
      </c>
      <c r="M178">
        <v>1.03936386108398</v>
      </c>
      <c r="N178">
        <v>9.01800727844238</v>
      </c>
      <c r="O178">
        <v>6</v>
      </c>
      <c r="P178">
        <v>6</v>
      </c>
      <c r="Q178">
        <v>16</v>
      </c>
      <c r="R178" s="15">
        <v>0.375</v>
      </c>
      <c r="S178" s="15">
        <f t="shared" si="2"/>
        <v>0.6</v>
      </c>
      <c r="T178">
        <v>4.00309753417969</v>
      </c>
      <c r="U178">
        <v>3.70014786720276</v>
      </c>
      <c r="V178">
        <v>3.57346415519714</v>
      </c>
      <c r="W178" s="11">
        <v>0.126683712005615</v>
      </c>
      <c r="X178">
        <v>0.429633378982544</v>
      </c>
      <c r="Y178">
        <v>0.429633378982544</v>
      </c>
      <c r="Z178">
        <v>0.6</v>
      </c>
      <c r="AA178">
        <v>1</v>
      </c>
      <c r="AB178">
        <v>0.625</v>
      </c>
      <c r="AC178">
        <v>0.769230769230769</v>
      </c>
      <c r="AD178">
        <v>0</v>
      </c>
      <c r="AE178">
        <v>0.4</v>
      </c>
    </row>
    <row r="179" spans="1:31">
      <c r="A179" s="5">
        <v>177</v>
      </c>
      <c r="B179">
        <v>18</v>
      </c>
      <c r="C179">
        <v>2</v>
      </c>
      <c r="D179">
        <v>10</v>
      </c>
      <c r="E179">
        <v>10</v>
      </c>
      <c r="F179">
        <v>10</v>
      </c>
      <c r="G179">
        <v>0</v>
      </c>
      <c r="H179">
        <v>8</v>
      </c>
      <c r="I179">
        <v>2</v>
      </c>
      <c r="J179">
        <v>0.9</v>
      </c>
      <c r="K179" s="4">
        <v>6.19775581359863</v>
      </c>
      <c r="L179" s="9">
        <v>0.801626205444336</v>
      </c>
      <c r="M179">
        <v>0.742010116577148</v>
      </c>
      <c r="N179">
        <v>6.44708061218262</v>
      </c>
      <c r="O179">
        <v>8</v>
      </c>
      <c r="P179">
        <v>8</v>
      </c>
      <c r="Q179">
        <v>17</v>
      </c>
      <c r="R179" s="15">
        <v>0.4706</v>
      </c>
      <c r="S179" s="15">
        <f t="shared" si="2"/>
        <v>0.8</v>
      </c>
      <c r="T179">
        <v>3.26341247558594</v>
      </c>
      <c r="U179">
        <v>2.93245434761047</v>
      </c>
      <c r="V179">
        <v>2.94650220870972</v>
      </c>
      <c r="W179" s="11">
        <v>0.0140478610992432</v>
      </c>
      <c r="X179">
        <v>0.316910266876221</v>
      </c>
      <c r="Y179">
        <v>0.316910266876221</v>
      </c>
      <c r="Z179">
        <v>0.8</v>
      </c>
      <c r="AA179">
        <v>0.9</v>
      </c>
      <c r="AB179">
        <v>0.529411764705882</v>
      </c>
      <c r="AC179">
        <v>0.666666666666667</v>
      </c>
      <c r="AD179">
        <v>0.1</v>
      </c>
      <c r="AE179">
        <v>0.1</v>
      </c>
    </row>
    <row r="180" spans="1:31">
      <c r="A180" s="5">
        <v>178</v>
      </c>
      <c r="B180">
        <v>20</v>
      </c>
      <c r="C180">
        <v>0</v>
      </c>
      <c r="D180">
        <v>10</v>
      </c>
      <c r="E180">
        <v>10</v>
      </c>
      <c r="F180">
        <v>10</v>
      </c>
      <c r="G180">
        <v>0</v>
      </c>
      <c r="H180">
        <v>10</v>
      </c>
      <c r="I180">
        <v>0</v>
      </c>
      <c r="J180">
        <v>1</v>
      </c>
      <c r="K180" s="4">
        <v>9999</v>
      </c>
      <c r="L180" s="9">
        <v>0.473779678344727</v>
      </c>
      <c r="M180">
        <v>9999</v>
      </c>
      <c r="N180">
        <v>9999</v>
      </c>
      <c r="O180">
        <v>9</v>
      </c>
      <c r="P180">
        <v>9</v>
      </c>
      <c r="Q180">
        <v>18</v>
      </c>
      <c r="R180" s="15">
        <v>0.5</v>
      </c>
      <c r="S180" s="15">
        <f t="shared" si="2"/>
        <v>0.9</v>
      </c>
      <c r="T180">
        <v>4.80928802490234</v>
      </c>
      <c r="U180">
        <v>4.42328643798828</v>
      </c>
      <c r="V180">
        <v>4.36561059951782</v>
      </c>
      <c r="W180" s="11">
        <v>0.057675838470459</v>
      </c>
      <c r="X180">
        <v>0.443677425384521</v>
      </c>
      <c r="Y180">
        <v>0.443677425384521</v>
      </c>
      <c r="Z180">
        <v>0.9</v>
      </c>
      <c r="AA180">
        <v>0.9</v>
      </c>
      <c r="AB180">
        <v>0.5</v>
      </c>
      <c r="AC180">
        <v>0.642857142857143</v>
      </c>
      <c r="AD180">
        <v>0.1</v>
      </c>
      <c r="AE180">
        <v>0</v>
      </c>
    </row>
    <row r="181" spans="1:31">
      <c r="A181" s="5">
        <v>179</v>
      </c>
      <c r="B181">
        <v>19</v>
      </c>
      <c r="C181">
        <v>1</v>
      </c>
      <c r="D181">
        <v>10</v>
      </c>
      <c r="E181">
        <v>10</v>
      </c>
      <c r="F181">
        <v>10</v>
      </c>
      <c r="G181">
        <v>0</v>
      </c>
      <c r="H181">
        <v>9</v>
      </c>
      <c r="I181">
        <v>1</v>
      </c>
      <c r="J181">
        <v>0.95</v>
      </c>
      <c r="K181" s="4">
        <v>10.1732368469238</v>
      </c>
      <c r="L181" s="9">
        <v>1.43596267700195</v>
      </c>
      <c r="M181">
        <v>1.28717422485352</v>
      </c>
      <c r="N181">
        <v>8.22019386291504</v>
      </c>
      <c r="O181">
        <v>7</v>
      </c>
      <c r="P181">
        <v>7</v>
      </c>
      <c r="Q181">
        <v>17</v>
      </c>
      <c r="R181" s="15">
        <v>0.4118</v>
      </c>
      <c r="S181" s="15">
        <f t="shared" si="2"/>
        <v>0.7</v>
      </c>
      <c r="T181">
        <v>3.62130355834961</v>
      </c>
      <c r="U181">
        <v>3.38345217704773</v>
      </c>
      <c r="V181">
        <v>3.22078943252564</v>
      </c>
      <c r="W181" s="11">
        <v>0.162662744522095</v>
      </c>
      <c r="X181">
        <v>0.400514125823975</v>
      </c>
      <c r="Y181">
        <v>0.400514125823975</v>
      </c>
      <c r="Z181">
        <v>0.7</v>
      </c>
      <c r="AA181">
        <v>1</v>
      </c>
      <c r="AB181">
        <v>0.588235294117647</v>
      </c>
      <c r="AC181">
        <v>0.740740740740741</v>
      </c>
      <c r="AD181">
        <v>0</v>
      </c>
      <c r="AE181">
        <v>0.3</v>
      </c>
    </row>
    <row r="182" spans="1:31">
      <c r="A182" s="5">
        <v>180</v>
      </c>
      <c r="B182">
        <v>19</v>
      </c>
      <c r="C182">
        <v>1</v>
      </c>
      <c r="D182">
        <v>10</v>
      </c>
      <c r="E182">
        <v>10</v>
      </c>
      <c r="F182">
        <v>10</v>
      </c>
      <c r="G182">
        <v>0</v>
      </c>
      <c r="H182">
        <v>9</v>
      </c>
      <c r="I182">
        <v>1</v>
      </c>
      <c r="J182">
        <v>0.95</v>
      </c>
      <c r="K182" s="4">
        <v>10.7439308166504</v>
      </c>
      <c r="L182" s="9">
        <v>0.757331848144531</v>
      </c>
      <c r="M182">
        <v>0.634435653686523</v>
      </c>
      <c r="N182">
        <v>9.8673038482666</v>
      </c>
      <c r="O182">
        <v>7</v>
      </c>
      <c r="P182">
        <v>7</v>
      </c>
      <c r="Q182">
        <v>17</v>
      </c>
      <c r="R182" s="15">
        <v>0.4118</v>
      </c>
      <c r="S182" s="15">
        <f t="shared" si="2"/>
        <v>0.7</v>
      </c>
      <c r="T182">
        <v>4.50893974304199</v>
      </c>
      <c r="U182">
        <v>4.11934566497803</v>
      </c>
      <c r="V182">
        <v>4.03300619125366</v>
      </c>
      <c r="W182" s="11">
        <v>0.0863394737243652</v>
      </c>
      <c r="X182">
        <v>0.47593355178833</v>
      </c>
      <c r="Y182">
        <v>0.47593355178833</v>
      </c>
      <c r="Z182">
        <v>0.7</v>
      </c>
      <c r="AA182">
        <v>1</v>
      </c>
      <c r="AB182">
        <v>0.588235294117647</v>
      </c>
      <c r="AC182">
        <v>0.740740740740741</v>
      </c>
      <c r="AD182">
        <v>0</v>
      </c>
      <c r="AE182">
        <v>0.3</v>
      </c>
    </row>
    <row r="183" spans="1:31">
      <c r="A183" s="5">
        <v>181</v>
      </c>
      <c r="B183">
        <v>19</v>
      </c>
      <c r="C183">
        <v>1</v>
      </c>
      <c r="D183">
        <v>10</v>
      </c>
      <c r="E183">
        <v>10</v>
      </c>
      <c r="F183">
        <v>10</v>
      </c>
      <c r="G183">
        <v>0</v>
      </c>
      <c r="H183">
        <v>9</v>
      </c>
      <c r="I183">
        <v>1</v>
      </c>
      <c r="J183">
        <v>0.95</v>
      </c>
      <c r="K183" s="4">
        <v>9.82067489624023</v>
      </c>
      <c r="L183" s="9">
        <v>0.867013931274414</v>
      </c>
      <c r="M183">
        <v>0.818748474121094</v>
      </c>
      <c r="N183">
        <v>9.46585655212402</v>
      </c>
      <c r="O183">
        <v>7</v>
      </c>
      <c r="P183">
        <v>7</v>
      </c>
      <c r="Q183">
        <v>15</v>
      </c>
      <c r="R183" s="15">
        <v>0.4667</v>
      </c>
      <c r="S183" s="15">
        <f t="shared" si="2"/>
        <v>0.7</v>
      </c>
      <c r="T183">
        <v>3.97333335876465</v>
      </c>
      <c r="U183">
        <v>3.61842179298401</v>
      </c>
      <c r="V183">
        <v>3.58560633659363</v>
      </c>
      <c r="W183" s="11">
        <v>0.0328154563903809</v>
      </c>
      <c r="X183">
        <v>0.387727022171021</v>
      </c>
      <c r="Y183">
        <v>0.387727022171021</v>
      </c>
      <c r="Z183">
        <v>0.7</v>
      </c>
      <c r="AA183">
        <v>0.8</v>
      </c>
      <c r="AB183">
        <v>0.533333333333333</v>
      </c>
      <c r="AC183">
        <v>0.64</v>
      </c>
      <c r="AD183">
        <v>0.2</v>
      </c>
      <c r="AE183">
        <v>0.1</v>
      </c>
    </row>
    <row r="184" spans="1:31">
      <c r="A184" s="5">
        <v>182</v>
      </c>
      <c r="B184">
        <v>17</v>
      </c>
      <c r="C184">
        <v>3</v>
      </c>
      <c r="D184">
        <v>10</v>
      </c>
      <c r="E184">
        <v>10</v>
      </c>
      <c r="F184">
        <v>10</v>
      </c>
      <c r="G184">
        <v>0</v>
      </c>
      <c r="H184">
        <v>7</v>
      </c>
      <c r="I184">
        <v>3</v>
      </c>
      <c r="J184">
        <v>0.85</v>
      </c>
      <c r="K184" s="4">
        <v>7.48504066467285</v>
      </c>
      <c r="L184" s="9">
        <v>2.67818260192871</v>
      </c>
      <c r="M184">
        <v>2.19149398803711</v>
      </c>
      <c r="N184">
        <v>5.24464416503906</v>
      </c>
      <c r="O184">
        <v>4</v>
      </c>
      <c r="P184">
        <v>4</v>
      </c>
      <c r="Q184">
        <v>14</v>
      </c>
      <c r="R184" s="15">
        <v>0.2857</v>
      </c>
      <c r="S184" s="15">
        <f t="shared" si="2"/>
        <v>0.4</v>
      </c>
      <c r="T184">
        <v>3.41822814941406</v>
      </c>
      <c r="U184">
        <v>3.16582632064819</v>
      </c>
      <c r="V184">
        <v>2.96814107894897</v>
      </c>
      <c r="W184" s="11">
        <v>0.197685241699219</v>
      </c>
      <c r="X184">
        <v>0.450087070465088</v>
      </c>
      <c r="Y184">
        <v>0.450087070465088</v>
      </c>
      <c r="Z184">
        <v>0.4</v>
      </c>
      <c r="AA184">
        <v>1</v>
      </c>
      <c r="AB184">
        <v>0.714285714285714</v>
      </c>
      <c r="AC184">
        <v>0.833333333333333</v>
      </c>
      <c r="AD184">
        <v>0</v>
      </c>
      <c r="AE184">
        <v>0.6</v>
      </c>
    </row>
    <row r="185" spans="1:31">
      <c r="A185" s="5">
        <v>183</v>
      </c>
      <c r="B185">
        <v>16</v>
      </c>
      <c r="C185">
        <v>4</v>
      </c>
      <c r="D185">
        <v>10</v>
      </c>
      <c r="E185">
        <v>10</v>
      </c>
      <c r="F185">
        <v>10</v>
      </c>
      <c r="G185">
        <v>0</v>
      </c>
      <c r="H185">
        <v>6</v>
      </c>
      <c r="I185">
        <v>4</v>
      </c>
      <c r="J185">
        <v>0.8</v>
      </c>
      <c r="K185" s="4">
        <v>5.10199356079102</v>
      </c>
      <c r="L185" s="9">
        <v>1.28178596496582</v>
      </c>
      <c r="M185">
        <v>0.811515808105469</v>
      </c>
      <c r="N185">
        <v>5.19133567810059</v>
      </c>
      <c r="O185">
        <v>6</v>
      </c>
      <c r="P185">
        <v>6</v>
      </c>
      <c r="Q185">
        <v>15</v>
      </c>
      <c r="R185" s="15">
        <v>0.4</v>
      </c>
      <c r="S185" s="15">
        <f t="shared" si="2"/>
        <v>0.6</v>
      </c>
      <c r="T185">
        <v>2.89971923828125</v>
      </c>
      <c r="U185">
        <v>2.59655570983887</v>
      </c>
      <c r="V185">
        <v>2.59326696395874</v>
      </c>
      <c r="W185" s="11">
        <v>0.00328874588012695</v>
      </c>
      <c r="X185">
        <v>0.30645227432251</v>
      </c>
      <c r="Y185">
        <v>0.30645227432251</v>
      </c>
      <c r="Z185">
        <v>0.6</v>
      </c>
      <c r="AA185">
        <v>0.9</v>
      </c>
      <c r="AB185">
        <v>0.6</v>
      </c>
      <c r="AC185">
        <v>0.72</v>
      </c>
      <c r="AD185">
        <v>0.1</v>
      </c>
      <c r="AE185">
        <v>0.3</v>
      </c>
    </row>
    <row r="186" spans="1:31">
      <c r="A186" s="5">
        <v>184</v>
      </c>
      <c r="B186">
        <v>18</v>
      </c>
      <c r="C186">
        <v>2</v>
      </c>
      <c r="D186">
        <v>10</v>
      </c>
      <c r="E186">
        <v>10</v>
      </c>
      <c r="F186">
        <v>10</v>
      </c>
      <c r="G186">
        <v>0</v>
      </c>
      <c r="H186">
        <v>8</v>
      </c>
      <c r="I186">
        <v>2</v>
      </c>
      <c r="J186">
        <v>0.9</v>
      </c>
      <c r="K186" s="4">
        <v>9.12904357910156</v>
      </c>
      <c r="L186" s="9">
        <v>1.41546249389648</v>
      </c>
      <c r="M186">
        <v>0.940845489501953</v>
      </c>
      <c r="N186">
        <v>7.26885604858398</v>
      </c>
      <c r="O186">
        <v>7</v>
      </c>
      <c r="P186">
        <v>7</v>
      </c>
      <c r="Q186">
        <v>17</v>
      </c>
      <c r="R186" s="15">
        <v>0.4118</v>
      </c>
      <c r="S186" s="15">
        <f t="shared" si="2"/>
        <v>0.7</v>
      </c>
      <c r="T186">
        <v>4.52567481994629</v>
      </c>
      <c r="U186">
        <v>4.13904047012329</v>
      </c>
      <c r="V186">
        <v>3.9648551940918</v>
      </c>
      <c r="W186" s="11">
        <v>0.174185276031494</v>
      </c>
      <c r="X186">
        <v>0.560819625854492</v>
      </c>
      <c r="Y186">
        <v>0.560819625854492</v>
      </c>
      <c r="Z186">
        <v>0.7</v>
      </c>
      <c r="AA186">
        <v>1</v>
      </c>
      <c r="AB186">
        <v>0.588235294117647</v>
      </c>
      <c r="AC186">
        <v>0.740740740740741</v>
      </c>
      <c r="AD186">
        <v>0</v>
      </c>
      <c r="AE186">
        <v>0.3</v>
      </c>
    </row>
    <row r="187" spans="1:31">
      <c r="A187" s="5">
        <v>185</v>
      </c>
      <c r="B187">
        <v>20</v>
      </c>
      <c r="C187">
        <v>0</v>
      </c>
      <c r="D187">
        <v>10</v>
      </c>
      <c r="E187">
        <v>10</v>
      </c>
      <c r="F187">
        <v>10</v>
      </c>
      <c r="G187">
        <v>0</v>
      </c>
      <c r="H187">
        <v>10</v>
      </c>
      <c r="I187">
        <v>0</v>
      </c>
      <c r="J187">
        <v>1</v>
      </c>
      <c r="K187" s="4">
        <v>9999</v>
      </c>
      <c r="L187" s="9">
        <v>0.746330261230469</v>
      </c>
      <c r="M187">
        <v>9999</v>
      </c>
      <c r="N187">
        <v>9999</v>
      </c>
      <c r="O187">
        <v>8</v>
      </c>
      <c r="P187">
        <v>8</v>
      </c>
      <c r="Q187">
        <v>17</v>
      </c>
      <c r="R187" s="15">
        <v>0.4706</v>
      </c>
      <c r="S187" s="15">
        <f t="shared" si="2"/>
        <v>0.8</v>
      </c>
      <c r="T187">
        <v>4.6588134765625</v>
      </c>
      <c r="U187">
        <v>4.31870889663696</v>
      </c>
      <c r="V187">
        <v>4.19972944259644</v>
      </c>
      <c r="W187" s="11">
        <v>0.118979454040527</v>
      </c>
      <c r="X187">
        <v>0.459084033966065</v>
      </c>
      <c r="Y187">
        <v>0.459084033966065</v>
      </c>
      <c r="Z187">
        <v>0.8</v>
      </c>
      <c r="AA187">
        <v>0.9</v>
      </c>
      <c r="AB187">
        <v>0.529411764705882</v>
      </c>
      <c r="AC187">
        <v>0.666666666666667</v>
      </c>
      <c r="AD187">
        <v>0.1</v>
      </c>
      <c r="AE187">
        <v>0.1</v>
      </c>
    </row>
    <row r="188" spans="1:31">
      <c r="A188" s="5">
        <v>186</v>
      </c>
      <c r="B188">
        <v>19</v>
      </c>
      <c r="C188">
        <v>1</v>
      </c>
      <c r="D188">
        <v>10</v>
      </c>
      <c r="E188">
        <v>10</v>
      </c>
      <c r="F188">
        <v>10</v>
      </c>
      <c r="G188">
        <v>0</v>
      </c>
      <c r="H188">
        <v>9</v>
      </c>
      <c r="I188">
        <v>1</v>
      </c>
      <c r="J188">
        <v>0.95</v>
      </c>
      <c r="K188" s="4">
        <v>9.74158477783203</v>
      </c>
      <c r="L188" s="9">
        <v>0.822116851806641</v>
      </c>
      <c r="M188">
        <v>0.709941864013672</v>
      </c>
      <c r="N188">
        <v>8.78874588012695</v>
      </c>
      <c r="O188">
        <v>8</v>
      </c>
      <c r="P188">
        <v>8</v>
      </c>
      <c r="Q188">
        <v>18</v>
      </c>
      <c r="R188" s="15">
        <v>0.4444</v>
      </c>
      <c r="S188" s="15">
        <f t="shared" si="2"/>
        <v>0.8</v>
      </c>
      <c r="T188">
        <v>3.63984489440918</v>
      </c>
      <c r="U188">
        <v>3.35586762428284</v>
      </c>
      <c r="V188">
        <v>3.27119374275208</v>
      </c>
      <c r="W188" s="11">
        <v>0.0846738815307617</v>
      </c>
      <c r="X188">
        <v>0.368651151657104</v>
      </c>
      <c r="Y188">
        <v>0.368651151657104</v>
      </c>
      <c r="Z188">
        <v>0.8</v>
      </c>
      <c r="AA188">
        <v>1</v>
      </c>
      <c r="AB188">
        <v>0.555555555555556</v>
      </c>
      <c r="AC188">
        <v>0.714285714285714</v>
      </c>
      <c r="AD188">
        <v>0</v>
      </c>
      <c r="AE188">
        <v>0.2</v>
      </c>
    </row>
    <row r="189" spans="1:31">
      <c r="A189" s="5">
        <v>187</v>
      </c>
      <c r="B189">
        <v>18</v>
      </c>
      <c r="C189">
        <v>2</v>
      </c>
      <c r="D189">
        <v>10</v>
      </c>
      <c r="E189">
        <v>10</v>
      </c>
      <c r="F189">
        <v>10</v>
      </c>
      <c r="G189">
        <v>0</v>
      </c>
      <c r="H189">
        <v>8</v>
      </c>
      <c r="I189">
        <v>2</v>
      </c>
      <c r="J189">
        <v>0.9</v>
      </c>
      <c r="K189" s="4">
        <v>7.71948623657227</v>
      </c>
      <c r="L189" s="9">
        <v>0.999673843383789</v>
      </c>
      <c r="M189">
        <v>0.699689865112305</v>
      </c>
      <c r="N189">
        <v>6.89983558654785</v>
      </c>
      <c r="O189">
        <v>7</v>
      </c>
      <c r="P189">
        <v>7</v>
      </c>
      <c r="Q189">
        <v>17</v>
      </c>
      <c r="R189" s="15">
        <v>0.4118</v>
      </c>
      <c r="S189" s="15">
        <f t="shared" si="2"/>
        <v>0.7</v>
      </c>
      <c r="T189">
        <v>3.41684341430664</v>
      </c>
      <c r="U189">
        <v>3.10786461830139</v>
      </c>
      <c r="V189">
        <v>3.02955842018127</v>
      </c>
      <c r="W189" s="11">
        <v>0.0783061981201172</v>
      </c>
      <c r="X189">
        <v>0.387284994125366</v>
      </c>
      <c r="Y189">
        <v>0.387284994125366</v>
      </c>
      <c r="Z189">
        <v>0.7</v>
      </c>
      <c r="AA189">
        <v>1</v>
      </c>
      <c r="AB189">
        <v>0.588235294117647</v>
      </c>
      <c r="AC189">
        <v>0.740740740740741</v>
      </c>
      <c r="AD189">
        <v>0</v>
      </c>
      <c r="AE189">
        <v>0.3</v>
      </c>
    </row>
    <row r="190" spans="1:31">
      <c r="A190" s="5">
        <v>188</v>
      </c>
      <c r="B190">
        <v>20</v>
      </c>
      <c r="C190">
        <v>0</v>
      </c>
      <c r="D190">
        <v>10</v>
      </c>
      <c r="E190">
        <v>10</v>
      </c>
      <c r="F190">
        <v>10</v>
      </c>
      <c r="G190">
        <v>0</v>
      </c>
      <c r="H190">
        <v>10</v>
      </c>
      <c r="I190">
        <v>0</v>
      </c>
      <c r="J190">
        <v>1</v>
      </c>
      <c r="K190" s="4">
        <v>9999</v>
      </c>
      <c r="L190" s="9">
        <v>1.34126472473145</v>
      </c>
      <c r="M190">
        <v>9999</v>
      </c>
      <c r="N190">
        <v>9999</v>
      </c>
      <c r="O190">
        <v>8</v>
      </c>
      <c r="P190">
        <v>8</v>
      </c>
      <c r="Q190">
        <v>17</v>
      </c>
      <c r="R190" s="15">
        <v>0.4706</v>
      </c>
      <c r="S190" s="15">
        <f t="shared" si="2"/>
        <v>0.8</v>
      </c>
      <c r="T190">
        <v>3.77222633361816</v>
      </c>
      <c r="U190">
        <v>3.54594349861145</v>
      </c>
      <c r="V190">
        <v>3.38164401054382</v>
      </c>
      <c r="W190" s="11">
        <v>0.164299488067627</v>
      </c>
      <c r="X190">
        <v>0.390582323074341</v>
      </c>
      <c r="Y190">
        <v>0.390582323074341</v>
      </c>
      <c r="Z190">
        <v>0.8</v>
      </c>
      <c r="AA190">
        <v>0.9</v>
      </c>
      <c r="AB190">
        <v>0.529411764705882</v>
      </c>
      <c r="AC190">
        <v>0.666666666666667</v>
      </c>
      <c r="AD190">
        <v>0.1</v>
      </c>
      <c r="AE190">
        <v>0.1</v>
      </c>
    </row>
    <row r="191" spans="1:31">
      <c r="A191" s="5">
        <v>189</v>
      </c>
      <c r="B191">
        <v>15</v>
      </c>
      <c r="C191">
        <v>5</v>
      </c>
      <c r="D191">
        <v>10</v>
      </c>
      <c r="E191">
        <v>10</v>
      </c>
      <c r="F191">
        <v>10</v>
      </c>
      <c r="G191">
        <v>0</v>
      </c>
      <c r="H191">
        <v>5</v>
      </c>
      <c r="I191">
        <v>5</v>
      </c>
      <c r="J191">
        <v>0.75</v>
      </c>
      <c r="K191" s="4">
        <v>6.65986824035645</v>
      </c>
      <c r="L191" s="9">
        <v>2.6420726776123</v>
      </c>
      <c r="M191">
        <v>1.22283172607422</v>
      </c>
      <c r="N191">
        <v>5.19709968566895</v>
      </c>
      <c r="O191">
        <v>3</v>
      </c>
      <c r="P191">
        <v>3</v>
      </c>
      <c r="Q191">
        <v>12</v>
      </c>
      <c r="R191" s="15">
        <v>0.25</v>
      </c>
      <c r="S191" s="15">
        <f t="shared" si="2"/>
        <v>0.3</v>
      </c>
      <c r="T191">
        <v>3.34237670898437</v>
      </c>
      <c r="U191">
        <v>2.99701118469238</v>
      </c>
      <c r="V191">
        <v>2.87053036689758</v>
      </c>
      <c r="W191" s="11">
        <v>0.1264808177948</v>
      </c>
      <c r="X191">
        <v>0.471846342086792</v>
      </c>
      <c r="Y191">
        <v>0.471846342086792</v>
      </c>
      <c r="Z191">
        <v>0.3</v>
      </c>
      <c r="AA191">
        <v>0.9</v>
      </c>
      <c r="AB191">
        <v>0.75</v>
      </c>
      <c r="AC191">
        <v>0.818181818181818</v>
      </c>
      <c r="AD191">
        <v>0.1</v>
      </c>
      <c r="AE191">
        <v>0.6</v>
      </c>
    </row>
    <row r="192" spans="1:31">
      <c r="A192" s="5">
        <v>190</v>
      </c>
      <c r="B192">
        <v>18</v>
      </c>
      <c r="C192">
        <v>2</v>
      </c>
      <c r="D192">
        <v>10</v>
      </c>
      <c r="E192">
        <v>10</v>
      </c>
      <c r="F192">
        <v>10</v>
      </c>
      <c r="G192">
        <v>0</v>
      </c>
      <c r="H192">
        <v>8</v>
      </c>
      <c r="I192">
        <v>2</v>
      </c>
      <c r="J192">
        <v>0.9</v>
      </c>
      <c r="K192" s="4">
        <v>7.32333183288574</v>
      </c>
      <c r="L192" s="9">
        <v>1.08039665222168</v>
      </c>
      <c r="M192">
        <v>0.858781814575195</v>
      </c>
      <c r="N192">
        <v>6.69560623168945</v>
      </c>
      <c r="O192">
        <v>8</v>
      </c>
      <c r="P192">
        <v>8</v>
      </c>
      <c r="Q192">
        <v>18</v>
      </c>
      <c r="R192" s="15">
        <v>0.4444</v>
      </c>
      <c r="S192" s="15">
        <f t="shared" si="2"/>
        <v>0.8</v>
      </c>
      <c r="T192">
        <v>4.19943618774414</v>
      </c>
      <c r="U192">
        <v>3.80107975006103</v>
      </c>
      <c r="V192">
        <v>3.73587942123413</v>
      </c>
      <c r="W192" s="11">
        <v>0.0652003288269043</v>
      </c>
      <c r="X192">
        <v>0.46355676651001</v>
      </c>
      <c r="Y192">
        <v>0.46355676651001</v>
      </c>
      <c r="Z192">
        <v>0.8</v>
      </c>
      <c r="AA192">
        <v>1</v>
      </c>
      <c r="AB192">
        <v>0.555555555555556</v>
      </c>
      <c r="AC192">
        <v>0.714285714285714</v>
      </c>
      <c r="AD192">
        <v>0</v>
      </c>
      <c r="AE192">
        <v>0.2</v>
      </c>
    </row>
    <row r="193" spans="1:31">
      <c r="A193" s="5">
        <v>191</v>
      </c>
      <c r="B193">
        <v>20</v>
      </c>
      <c r="C193">
        <v>0</v>
      </c>
      <c r="D193">
        <v>10</v>
      </c>
      <c r="E193">
        <v>10</v>
      </c>
      <c r="F193">
        <v>10</v>
      </c>
      <c r="G193">
        <v>0</v>
      </c>
      <c r="H193">
        <v>10</v>
      </c>
      <c r="I193">
        <v>0</v>
      </c>
      <c r="J193">
        <v>1</v>
      </c>
      <c r="K193" s="4">
        <v>9999</v>
      </c>
      <c r="L193" s="9">
        <v>0.610622406005859</v>
      </c>
      <c r="M193">
        <v>9999</v>
      </c>
      <c r="N193">
        <v>9999</v>
      </c>
      <c r="O193">
        <v>7</v>
      </c>
      <c r="P193">
        <v>7</v>
      </c>
      <c r="Q193">
        <v>14</v>
      </c>
      <c r="R193" s="15">
        <v>0.5</v>
      </c>
      <c r="S193" s="15">
        <f t="shared" si="2"/>
        <v>0.7</v>
      </c>
      <c r="T193">
        <v>4.3649845123291</v>
      </c>
      <c r="U193">
        <v>3.99369430541992</v>
      </c>
      <c r="V193">
        <v>3.99735951423645</v>
      </c>
      <c r="W193" s="11">
        <v>0.00366520881652832</v>
      </c>
      <c r="X193">
        <v>0.367624998092651</v>
      </c>
      <c r="Y193">
        <v>0.367624998092651</v>
      </c>
      <c r="Z193">
        <v>0.7</v>
      </c>
      <c r="AA193">
        <v>0.7</v>
      </c>
      <c r="AB193">
        <v>0.5</v>
      </c>
      <c r="AC193">
        <v>0.583333333333333</v>
      </c>
      <c r="AD193">
        <v>0.3</v>
      </c>
      <c r="AE193">
        <v>0</v>
      </c>
    </row>
    <row r="194" spans="1:31">
      <c r="A194" s="5">
        <v>192</v>
      </c>
      <c r="B194">
        <v>17</v>
      </c>
      <c r="C194">
        <v>3</v>
      </c>
      <c r="D194">
        <v>10</v>
      </c>
      <c r="E194">
        <v>10</v>
      </c>
      <c r="F194">
        <v>10</v>
      </c>
      <c r="G194">
        <v>0</v>
      </c>
      <c r="H194">
        <v>7</v>
      </c>
      <c r="I194">
        <v>3</v>
      </c>
      <c r="J194">
        <v>0.85</v>
      </c>
      <c r="K194" s="4">
        <v>8.51977729797363</v>
      </c>
      <c r="L194" s="9">
        <v>2.06137466430664</v>
      </c>
      <c r="M194">
        <v>1.1976490020752</v>
      </c>
      <c r="N194">
        <v>6.34719467163086</v>
      </c>
      <c r="O194">
        <v>5</v>
      </c>
      <c r="P194">
        <v>5</v>
      </c>
      <c r="Q194">
        <v>14</v>
      </c>
      <c r="R194" s="15">
        <v>0.3571</v>
      </c>
      <c r="S194" s="15">
        <f t="shared" ref="S194:S251" si="3">O194/E194</f>
        <v>0.5</v>
      </c>
      <c r="T194">
        <v>3.76053810119629</v>
      </c>
      <c r="U194">
        <v>3.43993067741394</v>
      </c>
      <c r="V194">
        <v>3.24608850479126</v>
      </c>
      <c r="W194" s="11">
        <v>0.193842172622681</v>
      </c>
      <c r="X194">
        <v>0.514449596405029</v>
      </c>
      <c r="Y194">
        <v>0.514449596405029</v>
      </c>
      <c r="Z194">
        <v>0.5</v>
      </c>
      <c r="AA194">
        <v>0.9</v>
      </c>
      <c r="AB194">
        <v>0.642857142857143</v>
      </c>
      <c r="AC194">
        <v>0.75</v>
      </c>
      <c r="AD194">
        <v>0.1</v>
      </c>
      <c r="AE194">
        <v>0.4</v>
      </c>
    </row>
    <row r="195" spans="1:31">
      <c r="A195" s="5">
        <v>193</v>
      </c>
      <c r="B195">
        <v>19</v>
      </c>
      <c r="C195">
        <v>1</v>
      </c>
      <c r="D195">
        <v>10</v>
      </c>
      <c r="E195">
        <v>10</v>
      </c>
      <c r="F195">
        <v>10</v>
      </c>
      <c r="G195">
        <v>0</v>
      </c>
      <c r="H195">
        <v>9</v>
      </c>
      <c r="I195">
        <v>1</v>
      </c>
      <c r="J195">
        <v>0.95</v>
      </c>
      <c r="K195" s="4">
        <v>9.36824035644531</v>
      </c>
      <c r="L195" s="9">
        <v>1.13480186462402</v>
      </c>
      <c r="M195">
        <v>1.03891754150391</v>
      </c>
      <c r="N195">
        <v>8.18939781188965</v>
      </c>
      <c r="O195">
        <v>7</v>
      </c>
      <c r="P195">
        <v>7</v>
      </c>
      <c r="Q195">
        <v>14</v>
      </c>
      <c r="R195" s="15">
        <v>0.5</v>
      </c>
      <c r="S195" s="15">
        <f t="shared" si="3"/>
        <v>0.7</v>
      </c>
      <c r="T195">
        <v>3.83145141601562</v>
      </c>
      <c r="U195">
        <v>3.54616403579712</v>
      </c>
      <c r="V195">
        <v>3.44925928115845</v>
      </c>
      <c r="W195" s="11">
        <v>0.0969047546386719</v>
      </c>
      <c r="X195">
        <v>0.382192134857178</v>
      </c>
      <c r="Y195">
        <v>0.382192134857178</v>
      </c>
      <c r="Z195">
        <v>0.7</v>
      </c>
      <c r="AA195">
        <v>0.7</v>
      </c>
      <c r="AB195">
        <v>0.5</v>
      </c>
      <c r="AC195">
        <v>0.583333333333333</v>
      </c>
      <c r="AD195">
        <v>0.3</v>
      </c>
      <c r="AE195">
        <v>0</v>
      </c>
    </row>
    <row r="196" spans="1:31">
      <c r="A196" s="5">
        <v>194</v>
      </c>
      <c r="B196">
        <v>15</v>
      </c>
      <c r="C196">
        <v>5</v>
      </c>
      <c r="D196">
        <v>10</v>
      </c>
      <c r="E196">
        <v>10</v>
      </c>
      <c r="F196">
        <v>10</v>
      </c>
      <c r="G196">
        <v>0</v>
      </c>
      <c r="H196">
        <v>5</v>
      </c>
      <c r="I196">
        <v>5</v>
      </c>
      <c r="J196">
        <v>0.75</v>
      </c>
      <c r="K196" s="4">
        <v>6.15128707885742</v>
      </c>
      <c r="L196" s="9">
        <v>2.78922080993652</v>
      </c>
      <c r="M196">
        <v>1.56164932250977</v>
      </c>
      <c r="N196">
        <v>4.26898956298828</v>
      </c>
      <c r="O196">
        <v>3</v>
      </c>
      <c r="P196">
        <v>3</v>
      </c>
      <c r="Q196">
        <v>13</v>
      </c>
      <c r="R196" s="15">
        <v>0.2308</v>
      </c>
      <c r="S196" s="15">
        <f t="shared" si="3"/>
        <v>0.3</v>
      </c>
      <c r="T196">
        <v>3.12369155883789</v>
      </c>
      <c r="U196">
        <v>2.84144401550293</v>
      </c>
      <c r="V196">
        <v>2.69109582901001</v>
      </c>
      <c r="W196" s="11">
        <v>0.15034818649292</v>
      </c>
      <c r="X196">
        <v>0.432595729827881</v>
      </c>
      <c r="Y196">
        <v>0.432595729827881</v>
      </c>
      <c r="Z196">
        <v>0.3</v>
      </c>
      <c r="AA196">
        <v>1</v>
      </c>
      <c r="AB196">
        <v>0.769230769230769</v>
      </c>
      <c r="AC196">
        <v>0.869565217391304</v>
      </c>
      <c r="AD196">
        <v>0</v>
      </c>
      <c r="AE196">
        <v>0.7</v>
      </c>
    </row>
    <row r="197" spans="1:31">
      <c r="A197" s="5">
        <v>195</v>
      </c>
      <c r="B197">
        <v>18</v>
      </c>
      <c r="C197">
        <v>2</v>
      </c>
      <c r="D197">
        <v>10</v>
      </c>
      <c r="E197">
        <v>10</v>
      </c>
      <c r="F197">
        <v>10</v>
      </c>
      <c r="G197">
        <v>0</v>
      </c>
      <c r="H197">
        <v>8</v>
      </c>
      <c r="I197">
        <v>2</v>
      </c>
      <c r="J197">
        <v>0.9</v>
      </c>
      <c r="K197" s="4">
        <v>6.02360534667969</v>
      </c>
      <c r="L197" s="9">
        <v>1.21777153015137</v>
      </c>
      <c r="M197">
        <v>1.0475025177002</v>
      </c>
      <c r="N197">
        <v>5.15594482421875</v>
      </c>
      <c r="O197">
        <v>5</v>
      </c>
      <c r="P197">
        <v>5</v>
      </c>
      <c r="Q197">
        <v>14</v>
      </c>
      <c r="R197" s="15">
        <v>0.3571</v>
      </c>
      <c r="S197" s="15">
        <f t="shared" si="3"/>
        <v>0.5</v>
      </c>
      <c r="T197">
        <v>2.83910751342773</v>
      </c>
      <c r="U197">
        <v>2.61378049850464</v>
      </c>
      <c r="V197">
        <v>2.52981948852539</v>
      </c>
      <c r="W197" s="11">
        <v>0.083961009979248</v>
      </c>
      <c r="X197">
        <v>0.309288024902344</v>
      </c>
      <c r="Y197">
        <v>0.309288024902344</v>
      </c>
      <c r="Z197">
        <v>0.5</v>
      </c>
      <c r="AA197">
        <v>0.9</v>
      </c>
      <c r="AB197">
        <v>0.642857142857143</v>
      </c>
      <c r="AC197">
        <v>0.75</v>
      </c>
      <c r="AD197">
        <v>0.1</v>
      </c>
      <c r="AE197">
        <v>0.4</v>
      </c>
    </row>
    <row r="198" spans="1:31">
      <c r="A198" s="5">
        <v>196</v>
      </c>
      <c r="B198">
        <v>18</v>
      </c>
      <c r="C198">
        <v>2</v>
      </c>
      <c r="D198">
        <v>10</v>
      </c>
      <c r="E198">
        <v>10</v>
      </c>
      <c r="F198">
        <v>9</v>
      </c>
      <c r="G198">
        <v>1</v>
      </c>
      <c r="H198">
        <v>9</v>
      </c>
      <c r="I198">
        <v>1</v>
      </c>
      <c r="J198">
        <v>0.9</v>
      </c>
      <c r="K198" s="4">
        <v>11.2915363311768</v>
      </c>
      <c r="L198" s="9">
        <v>1.8361701965332</v>
      </c>
      <c r="M198">
        <v>1.68184471130371</v>
      </c>
      <c r="N198">
        <v>8.96267700195312</v>
      </c>
      <c r="O198">
        <v>7</v>
      </c>
      <c r="P198">
        <v>7</v>
      </c>
      <c r="Q198">
        <v>16</v>
      </c>
      <c r="R198" s="15">
        <v>0.4375</v>
      </c>
      <c r="S198" s="15">
        <f t="shared" si="3"/>
        <v>0.7</v>
      </c>
      <c r="T198">
        <v>3.76375770568848</v>
      </c>
      <c r="U198">
        <v>3.48160338401794</v>
      </c>
      <c r="V198">
        <v>3.34229779243469</v>
      </c>
      <c r="W198" s="11">
        <v>0.139305591583252</v>
      </c>
      <c r="X198">
        <v>0.421459913253784</v>
      </c>
      <c r="Y198">
        <v>0.421459913253784</v>
      </c>
      <c r="Z198">
        <v>0.7</v>
      </c>
      <c r="AA198">
        <v>0.9</v>
      </c>
      <c r="AB198">
        <v>0.5625</v>
      </c>
      <c r="AC198">
        <v>0.692307692307692</v>
      </c>
      <c r="AD198">
        <v>0.1</v>
      </c>
      <c r="AE198">
        <v>0.2</v>
      </c>
    </row>
    <row r="199" spans="1:31">
      <c r="A199" s="5">
        <v>197</v>
      </c>
      <c r="B199">
        <v>16</v>
      </c>
      <c r="C199">
        <v>4</v>
      </c>
      <c r="D199">
        <v>10</v>
      </c>
      <c r="E199">
        <v>10</v>
      </c>
      <c r="F199">
        <v>10</v>
      </c>
      <c r="G199">
        <v>0</v>
      </c>
      <c r="H199">
        <v>6</v>
      </c>
      <c r="I199">
        <v>4</v>
      </c>
      <c r="J199">
        <v>0.8</v>
      </c>
      <c r="K199" s="4">
        <v>6.63057708740234</v>
      </c>
      <c r="L199" s="9">
        <v>2.12068176269531</v>
      </c>
      <c r="M199">
        <v>1.46605491638184</v>
      </c>
      <c r="N199">
        <v>5.87992858886719</v>
      </c>
      <c r="O199">
        <v>5</v>
      </c>
      <c r="P199">
        <v>5</v>
      </c>
      <c r="Q199">
        <v>14</v>
      </c>
      <c r="R199" s="15">
        <v>0.3571</v>
      </c>
      <c r="S199" s="15">
        <f t="shared" si="3"/>
        <v>0.5</v>
      </c>
      <c r="T199">
        <v>2.89409828186035</v>
      </c>
      <c r="U199">
        <v>2.60639953613281</v>
      </c>
      <c r="V199">
        <v>2.51807570457458</v>
      </c>
      <c r="W199" s="11">
        <v>0.0883238315582275</v>
      </c>
      <c r="X199">
        <v>0.376022577285767</v>
      </c>
      <c r="Y199">
        <v>0.376022577285767</v>
      </c>
      <c r="Z199">
        <v>0.5</v>
      </c>
      <c r="AA199">
        <v>0.9</v>
      </c>
      <c r="AB199">
        <v>0.642857142857143</v>
      </c>
      <c r="AC199">
        <v>0.75</v>
      </c>
      <c r="AD199">
        <v>0.1</v>
      </c>
      <c r="AE199">
        <v>0.4</v>
      </c>
    </row>
    <row r="200" spans="1:31">
      <c r="A200" s="5">
        <v>198</v>
      </c>
      <c r="B200">
        <v>18</v>
      </c>
      <c r="C200">
        <v>2</v>
      </c>
      <c r="D200">
        <v>10</v>
      </c>
      <c r="E200">
        <v>10</v>
      </c>
      <c r="F200">
        <v>10</v>
      </c>
      <c r="G200">
        <v>0</v>
      </c>
      <c r="H200">
        <v>8</v>
      </c>
      <c r="I200">
        <v>2</v>
      </c>
      <c r="J200">
        <v>0.9</v>
      </c>
      <c r="K200" s="4">
        <v>6.30759429931641</v>
      </c>
      <c r="L200" s="9">
        <v>0.729593276977539</v>
      </c>
      <c r="M200">
        <v>0.539678573608398</v>
      </c>
      <c r="N200">
        <v>6.02291297912598</v>
      </c>
      <c r="O200">
        <v>5</v>
      </c>
      <c r="P200">
        <v>5</v>
      </c>
      <c r="Q200">
        <v>12</v>
      </c>
      <c r="R200" s="15">
        <v>0.4167</v>
      </c>
      <c r="S200" s="15">
        <f t="shared" si="3"/>
        <v>0.5</v>
      </c>
      <c r="T200">
        <v>3.64541816711426</v>
      </c>
      <c r="U200">
        <v>3.30191802978516</v>
      </c>
      <c r="V200">
        <v>3.27747917175293</v>
      </c>
      <c r="W200" s="11">
        <v>0.0244388580322266</v>
      </c>
      <c r="X200">
        <v>0.367938995361328</v>
      </c>
      <c r="Y200">
        <v>0.367938995361328</v>
      </c>
      <c r="Z200">
        <v>0.5</v>
      </c>
      <c r="AA200">
        <v>0.7</v>
      </c>
      <c r="AB200">
        <v>0.583333333333333</v>
      </c>
      <c r="AC200">
        <v>0.636363636363636</v>
      </c>
      <c r="AD200">
        <v>0.3</v>
      </c>
      <c r="AE200">
        <v>0.2</v>
      </c>
    </row>
    <row r="201" spans="1:31">
      <c r="A201" s="5">
        <v>199</v>
      </c>
      <c r="B201">
        <v>16</v>
      </c>
      <c r="C201">
        <v>4</v>
      </c>
      <c r="D201">
        <v>10</v>
      </c>
      <c r="E201">
        <v>10</v>
      </c>
      <c r="F201">
        <v>10</v>
      </c>
      <c r="G201">
        <v>0</v>
      </c>
      <c r="H201">
        <v>6</v>
      </c>
      <c r="I201">
        <v>4</v>
      </c>
      <c r="J201">
        <v>0.8</v>
      </c>
      <c r="K201" s="4">
        <v>4.75215721130371</v>
      </c>
      <c r="L201" s="9">
        <v>1.34195899963379</v>
      </c>
      <c r="M201">
        <v>1.08642959594727</v>
      </c>
      <c r="N201">
        <v>5.04485130310059</v>
      </c>
      <c r="O201">
        <v>5</v>
      </c>
      <c r="P201">
        <v>5</v>
      </c>
      <c r="Q201">
        <v>12</v>
      </c>
      <c r="R201" s="15">
        <v>0.4167</v>
      </c>
      <c r="S201" s="15">
        <f t="shared" si="3"/>
        <v>0.5</v>
      </c>
      <c r="T201">
        <v>2.68381881713867</v>
      </c>
      <c r="U201">
        <v>2.37830376625061</v>
      </c>
      <c r="V201">
        <v>2.37785029411316</v>
      </c>
      <c r="W201" s="11">
        <v>0.000453472137451172</v>
      </c>
      <c r="X201">
        <v>0.305968523025513</v>
      </c>
      <c r="Y201">
        <v>0.305968523025513</v>
      </c>
      <c r="Z201">
        <v>0.5</v>
      </c>
      <c r="AA201">
        <v>0.7</v>
      </c>
      <c r="AB201">
        <v>0.583333333333333</v>
      </c>
      <c r="AC201">
        <v>0.636363636363636</v>
      </c>
      <c r="AD201">
        <v>0.3</v>
      </c>
      <c r="AE201">
        <v>0.2</v>
      </c>
    </row>
    <row r="202" spans="1:31">
      <c r="A202" s="5">
        <v>200</v>
      </c>
      <c r="B202">
        <v>17</v>
      </c>
      <c r="C202">
        <v>3</v>
      </c>
      <c r="D202">
        <v>10</v>
      </c>
      <c r="E202">
        <v>10</v>
      </c>
      <c r="F202">
        <v>10</v>
      </c>
      <c r="G202">
        <v>0</v>
      </c>
      <c r="H202">
        <v>7</v>
      </c>
      <c r="I202">
        <v>3</v>
      </c>
      <c r="J202">
        <v>0.85</v>
      </c>
      <c r="K202" s="4">
        <v>5.40312004089355</v>
      </c>
      <c r="L202" s="9">
        <v>1.06768417358398</v>
      </c>
      <c r="M202">
        <v>0.909791946411133</v>
      </c>
      <c r="N202">
        <v>5.66717720031738</v>
      </c>
      <c r="O202">
        <v>7</v>
      </c>
      <c r="P202">
        <v>7</v>
      </c>
      <c r="Q202">
        <v>15</v>
      </c>
      <c r="R202" s="15">
        <v>0.4667</v>
      </c>
      <c r="S202" s="15">
        <f t="shared" si="3"/>
        <v>0.7</v>
      </c>
      <c r="T202">
        <v>2.85855865478516</v>
      </c>
      <c r="U202">
        <v>2.56852579116821</v>
      </c>
      <c r="V202">
        <v>2.5754280090332</v>
      </c>
      <c r="W202" s="11">
        <v>0.00690221786499023</v>
      </c>
      <c r="X202">
        <v>0.283130645751953</v>
      </c>
      <c r="Y202">
        <v>0.283130645751953</v>
      </c>
      <c r="Z202">
        <v>0.7</v>
      </c>
      <c r="AA202">
        <v>0.8</v>
      </c>
      <c r="AB202">
        <v>0.533333333333333</v>
      </c>
      <c r="AC202">
        <v>0.64</v>
      </c>
      <c r="AD202">
        <v>0.2</v>
      </c>
      <c r="AE202">
        <v>0.1</v>
      </c>
    </row>
    <row r="203" spans="1:31">
      <c r="A203" s="5">
        <v>201</v>
      </c>
      <c r="B203">
        <v>19</v>
      </c>
      <c r="C203">
        <v>1</v>
      </c>
      <c r="D203">
        <v>10</v>
      </c>
      <c r="E203">
        <v>10</v>
      </c>
      <c r="F203">
        <v>10</v>
      </c>
      <c r="G203">
        <v>0</v>
      </c>
      <c r="H203">
        <v>9</v>
      </c>
      <c r="I203">
        <v>1</v>
      </c>
      <c r="J203">
        <v>0.95</v>
      </c>
      <c r="K203" s="4">
        <v>10.1663208007812</v>
      </c>
      <c r="L203" s="9">
        <v>1.26898002624512</v>
      </c>
      <c r="M203">
        <v>1.13109588623047</v>
      </c>
      <c r="N203">
        <v>8.50712966918945</v>
      </c>
      <c r="O203">
        <v>4</v>
      </c>
      <c r="P203">
        <v>4</v>
      </c>
      <c r="Q203">
        <v>13</v>
      </c>
      <c r="R203" s="15">
        <v>0.3077</v>
      </c>
      <c r="S203" s="15">
        <f t="shared" si="3"/>
        <v>0.4</v>
      </c>
      <c r="T203">
        <v>3.54694366455078</v>
      </c>
      <c r="U203">
        <v>3.30650043487549</v>
      </c>
      <c r="V203">
        <v>3.14219617843628</v>
      </c>
      <c r="W203" s="11">
        <v>0.164304256439209</v>
      </c>
      <c r="X203">
        <v>0.404747486114502</v>
      </c>
      <c r="Y203">
        <v>0.404747486114502</v>
      </c>
      <c r="Z203">
        <v>0.4</v>
      </c>
      <c r="AA203">
        <v>0.9</v>
      </c>
      <c r="AB203">
        <v>0.692307692307692</v>
      </c>
      <c r="AC203">
        <v>0.782608695652174</v>
      </c>
      <c r="AD203">
        <v>0.1</v>
      </c>
      <c r="AE203">
        <v>0.5</v>
      </c>
    </row>
    <row r="204" spans="1:31">
      <c r="A204" s="5">
        <v>202</v>
      </c>
      <c r="B204">
        <v>20</v>
      </c>
      <c r="C204">
        <v>0</v>
      </c>
      <c r="D204">
        <v>10</v>
      </c>
      <c r="E204">
        <v>10</v>
      </c>
      <c r="F204">
        <v>10</v>
      </c>
      <c r="G204">
        <v>0</v>
      </c>
      <c r="H204">
        <v>10</v>
      </c>
      <c r="I204">
        <v>0</v>
      </c>
      <c r="J204">
        <v>1</v>
      </c>
      <c r="K204" s="4">
        <v>9999</v>
      </c>
      <c r="L204" s="9">
        <v>1.37958717346191</v>
      </c>
      <c r="M204">
        <v>9999</v>
      </c>
      <c r="N204">
        <v>9999</v>
      </c>
      <c r="O204">
        <v>9</v>
      </c>
      <c r="P204">
        <v>9</v>
      </c>
      <c r="Q204">
        <v>19</v>
      </c>
      <c r="R204" s="15">
        <v>0.4737</v>
      </c>
      <c r="S204" s="15">
        <f t="shared" si="3"/>
        <v>0.9</v>
      </c>
      <c r="T204">
        <v>4.12523078918457</v>
      </c>
      <c r="U204">
        <v>3.87245631217956</v>
      </c>
      <c r="V204">
        <v>3.69013977050781</v>
      </c>
      <c r="W204" s="11">
        <v>0.182316541671753</v>
      </c>
      <c r="X204">
        <v>0.435091018676758</v>
      </c>
      <c r="Y204">
        <v>0.435091018676758</v>
      </c>
      <c r="Z204">
        <v>0.9</v>
      </c>
      <c r="AA204">
        <v>1</v>
      </c>
      <c r="AB204">
        <v>0.526315789473684</v>
      </c>
      <c r="AC204">
        <v>0.689655172413793</v>
      </c>
      <c r="AD204">
        <v>0</v>
      </c>
      <c r="AE204">
        <v>0.1</v>
      </c>
    </row>
    <row r="205" spans="1:31">
      <c r="A205" s="5">
        <v>203</v>
      </c>
      <c r="B205">
        <v>19</v>
      </c>
      <c r="C205">
        <v>1</v>
      </c>
      <c r="D205">
        <v>10</v>
      </c>
      <c r="E205">
        <v>10</v>
      </c>
      <c r="F205">
        <v>10</v>
      </c>
      <c r="G205">
        <v>0</v>
      </c>
      <c r="H205">
        <v>9</v>
      </c>
      <c r="I205">
        <v>1</v>
      </c>
      <c r="J205">
        <v>0.95</v>
      </c>
      <c r="K205" s="4">
        <v>10.604118347168</v>
      </c>
      <c r="L205" s="9">
        <v>0.825384140014648</v>
      </c>
      <c r="M205">
        <v>0.658525466918945</v>
      </c>
      <c r="N205">
        <v>9.19667816162109</v>
      </c>
      <c r="O205">
        <v>7</v>
      </c>
      <c r="P205">
        <v>7</v>
      </c>
      <c r="Q205">
        <v>17</v>
      </c>
      <c r="R205" s="15">
        <v>0.4118</v>
      </c>
      <c r="S205" s="15">
        <f t="shared" si="3"/>
        <v>0.7</v>
      </c>
      <c r="T205">
        <v>4.44564056396484</v>
      </c>
      <c r="U205">
        <v>4.09128665924072</v>
      </c>
      <c r="V205">
        <v>3.97912359237671</v>
      </c>
      <c r="W205" s="11">
        <v>0.112163066864014</v>
      </c>
      <c r="X205">
        <v>0.466516971588135</v>
      </c>
      <c r="Y205">
        <v>0.466516971588135</v>
      </c>
      <c r="Z205">
        <v>0.7</v>
      </c>
      <c r="AA205">
        <v>1</v>
      </c>
      <c r="AB205">
        <v>0.588235294117647</v>
      </c>
      <c r="AC205">
        <v>0.740740740740741</v>
      </c>
      <c r="AD205">
        <v>0</v>
      </c>
      <c r="AE205">
        <v>0.3</v>
      </c>
    </row>
    <row r="206" spans="1:31">
      <c r="A206" s="5">
        <v>204</v>
      </c>
      <c r="B206">
        <v>20</v>
      </c>
      <c r="C206">
        <v>0</v>
      </c>
      <c r="D206">
        <v>10</v>
      </c>
      <c r="E206">
        <v>10</v>
      </c>
      <c r="F206">
        <v>10</v>
      </c>
      <c r="G206">
        <v>0</v>
      </c>
      <c r="H206">
        <v>10</v>
      </c>
      <c r="I206">
        <v>0</v>
      </c>
      <c r="J206">
        <v>1</v>
      </c>
      <c r="K206" s="4">
        <v>9999</v>
      </c>
      <c r="L206" s="9">
        <v>0.93437385559082</v>
      </c>
      <c r="M206">
        <v>9999</v>
      </c>
      <c r="N206">
        <v>9999</v>
      </c>
      <c r="O206">
        <v>7</v>
      </c>
      <c r="P206">
        <v>7</v>
      </c>
      <c r="Q206">
        <v>17</v>
      </c>
      <c r="R206" s="15">
        <v>0.4118</v>
      </c>
      <c r="S206" s="15">
        <f t="shared" si="3"/>
        <v>0.7</v>
      </c>
      <c r="T206">
        <v>4.56262969970703</v>
      </c>
      <c r="U206">
        <v>4.25880813598633</v>
      </c>
      <c r="V206">
        <v>4.08786678314209</v>
      </c>
      <c r="W206" s="11">
        <v>0.170941352844238</v>
      </c>
      <c r="X206">
        <v>0.474762916564941</v>
      </c>
      <c r="Y206">
        <v>0.474762916564941</v>
      </c>
      <c r="Z206">
        <v>0.7</v>
      </c>
      <c r="AA206">
        <v>1</v>
      </c>
      <c r="AB206">
        <v>0.588235294117647</v>
      </c>
      <c r="AC206">
        <v>0.740740740740741</v>
      </c>
      <c r="AD206">
        <v>0</v>
      </c>
      <c r="AE206">
        <v>0.3</v>
      </c>
    </row>
    <row r="207" spans="1:31">
      <c r="A207" s="5">
        <v>205</v>
      </c>
      <c r="B207">
        <v>18</v>
      </c>
      <c r="C207">
        <v>2</v>
      </c>
      <c r="D207">
        <v>10</v>
      </c>
      <c r="E207">
        <v>10</v>
      </c>
      <c r="F207">
        <v>10</v>
      </c>
      <c r="G207">
        <v>0</v>
      </c>
      <c r="H207">
        <v>8</v>
      </c>
      <c r="I207">
        <v>2</v>
      </c>
      <c r="J207">
        <v>0.9</v>
      </c>
      <c r="K207" s="4">
        <v>7.59420585632324</v>
      </c>
      <c r="L207" s="9">
        <v>1.31899452209473</v>
      </c>
      <c r="M207">
        <v>1.07002258300781</v>
      </c>
      <c r="N207">
        <v>6.59915542602539</v>
      </c>
      <c r="O207">
        <v>7</v>
      </c>
      <c r="P207">
        <v>7</v>
      </c>
      <c r="Q207">
        <v>16</v>
      </c>
      <c r="R207" s="15">
        <v>0.4375</v>
      </c>
      <c r="S207" s="15">
        <f t="shared" si="3"/>
        <v>0.7</v>
      </c>
      <c r="T207">
        <v>3.75983238220215</v>
      </c>
      <c r="U207">
        <v>3.43183302879333</v>
      </c>
      <c r="V207">
        <v>3.34061288833618</v>
      </c>
      <c r="W207" s="11">
        <v>0.0912201404571533</v>
      </c>
      <c r="X207">
        <v>0.419219493865967</v>
      </c>
      <c r="Y207">
        <v>0.419219493865967</v>
      </c>
      <c r="Z207">
        <v>0.7</v>
      </c>
      <c r="AA207">
        <v>0.9</v>
      </c>
      <c r="AB207">
        <v>0.5625</v>
      </c>
      <c r="AC207">
        <v>0.692307692307692</v>
      </c>
      <c r="AD207">
        <v>0.1</v>
      </c>
      <c r="AE207">
        <v>0.2</v>
      </c>
    </row>
    <row r="208" spans="1:31">
      <c r="A208" s="5">
        <v>206</v>
      </c>
      <c r="B208">
        <v>17</v>
      </c>
      <c r="C208">
        <v>3</v>
      </c>
      <c r="D208">
        <v>10</v>
      </c>
      <c r="E208">
        <v>10</v>
      </c>
      <c r="F208">
        <v>10</v>
      </c>
      <c r="G208">
        <v>0</v>
      </c>
      <c r="H208">
        <v>7</v>
      </c>
      <c r="I208">
        <v>3</v>
      </c>
      <c r="J208">
        <v>0.85</v>
      </c>
      <c r="K208" s="4">
        <v>6.37397003173828</v>
      </c>
      <c r="L208" s="9">
        <v>1.73198318481445</v>
      </c>
      <c r="M208">
        <v>1.36330223083496</v>
      </c>
      <c r="N208">
        <v>5.40246200561523</v>
      </c>
      <c r="O208">
        <v>5</v>
      </c>
      <c r="P208">
        <v>5</v>
      </c>
      <c r="Q208">
        <v>14</v>
      </c>
      <c r="R208" s="15">
        <v>0.3571</v>
      </c>
      <c r="S208" s="15">
        <f t="shared" si="3"/>
        <v>0.5</v>
      </c>
      <c r="T208">
        <v>3.02554321289062</v>
      </c>
      <c r="U208">
        <v>2.78245902061462</v>
      </c>
      <c r="V208">
        <v>2.70634937286377</v>
      </c>
      <c r="W208" s="11">
        <v>0.0761096477508545</v>
      </c>
      <c r="X208">
        <v>0.319193840026856</v>
      </c>
      <c r="Y208">
        <v>0.319193840026856</v>
      </c>
      <c r="Z208">
        <v>0.5</v>
      </c>
      <c r="AA208">
        <v>0.9</v>
      </c>
      <c r="AB208">
        <v>0.642857142857143</v>
      </c>
      <c r="AC208">
        <v>0.75</v>
      </c>
      <c r="AD208">
        <v>0.1</v>
      </c>
      <c r="AE208">
        <v>0.4</v>
      </c>
    </row>
    <row r="209" spans="1:31">
      <c r="A209" s="5">
        <v>207</v>
      </c>
      <c r="B209">
        <v>16</v>
      </c>
      <c r="C209">
        <v>4</v>
      </c>
      <c r="D209">
        <v>10</v>
      </c>
      <c r="E209">
        <v>10</v>
      </c>
      <c r="F209">
        <v>9</v>
      </c>
      <c r="G209">
        <v>1</v>
      </c>
      <c r="H209">
        <v>7</v>
      </c>
      <c r="I209">
        <v>3</v>
      </c>
      <c r="J209">
        <v>0.8</v>
      </c>
      <c r="K209" s="4">
        <v>5.7945384979248</v>
      </c>
      <c r="L209" s="9">
        <v>1.07413482666016</v>
      </c>
      <c r="M209">
        <v>0.826900482177734</v>
      </c>
      <c r="N209">
        <v>5.91932487487793</v>
      </c>
      <c r="O209">
        <v>7</v>
      </c>
      <c r="P209">
        <v>7</v>
      </c>
      <c r="Q209">
        <v>15</v>
      </c>
      <c r="R209" s="15">
        <v>0.4667</v>
      </c>
      <c r="S209" s="15">
        <f t="shared" si="3"/>
        <v>0.7</v>
      </c>
      <c r="T209">
        <v>3.00533866882324</v>
      </c>
      <c r="U209">
        <v>2.6579282283783</v>
      </c>
      <c r="V209">
        <v>2.70044231414795</v>
      </c>
      <c r="W209" s="11">
        <v>0.0425140857696533</v>
      </c>
      <c r="X209">
        <v>0.304896354675293</v>
      </c>
      <c r="Y209">
        <v>0.304896354675293</v>
      </c>
      <c r="Z209">
        <v>0.7</v>
      </c>
      <c r="AA209">
        <v>0.8</v>
      </c>
      <c r="AB209">
        <v>0.533333333333333</v>
      </c>
      <c r="AC209">
        <v>0.64</v>
      </c>
      <c r="AD209">
        <v>0.2</v>
      </c>
      <c r="AE209">
        <v>0.1</v>
      </c>
    </row>
    <row r="210" spans="1:31">
      <c r="A210" s="5">
        <v>208</v>
      </c>
      <c r="B210">
        <v>19</v>
      </c>
      <c r="C210">
        <v>1</v>
      </c>
      <c r="D210">
        <v>10</v>
      </c>
      <c r="E210">
        <v>10</v>
      </c>
      <c r="F210">
        <v>10</v>
      </c>
      <c r="G210">
        <v>0</v>
      </c>
      <c r="H210">
        <v>9</v>
      </c>
      <c r="I210">
        <v>1</v>
      </c>
      <c r="J210">
        <v>0.95</v>
      </c>
      <c r="K210" s="4">
        <v>9.6657829284668</v>
      </c>
      <c r="L210" s="9">
        <v>1.09473419189453</v>
      </c>
      <c r="M210">
        <v>1.02000617980957</v>
      </c>
      <c r="N210">
        <v>8.77612686157227</v>
      </c>
      <c r="O210">
        <v>8</v>
      </c>
      <c r="P210">
        <v>8</v>
      </c>
      <c r="Q210">
        <v>18</v>
      </c>
      <c r="R210" s="15">
        <v>0.4444</v>
      </c>
      <c r="S210" s="15">
        <f t="shared" si="3"/>
        <v>0.8</v>
      </c>
      <c r="T210">
        <v>3.69164657592773</v>
      </c>
      <c r="U210">
        <v>3.39793086051941</v>
      </c>
      <c r="V210">
        <v>3.31535196304321</v>
      </c>
      <c r="W210" s="11">
        <v>0.0825788974761963</v>
      </c>
      <c r="X210">
        <v>0.376294612884521</v>
      </c>
      <c r="Y210">
        <v>0.376294612884521</v>
      </c>
      <c r="Z210">
        <v>0.8</v>
      </c>
      <c r="AA210">
        <v>1</v>
      </c>
      <c r="AB210">
        <v>0.555555555555556</v>
      </c>
      <c r="AC210">
        <v>0.714285714285714</v>
      </c>
      <c r="AD210">
        <v>0</v>
      </c>
      <c r="AE210">
        <v>0.2</v>
      </c>
    </row>
    <row r="211" spans="1:31">
      <c r="A211" s="5">
        <v>209</v>
      </c>
      <c r="B211">
        <v>18</v>
      </c>
      <c r="C211">
        <v>2</v>
      </c>
      <c r="D211">
        <v>10</v>
      </c>
      <c r="E211">
        <v>10</v>
      </c>
      <c r="F211">
        <v>10</v>
      </c>
      <c r="G211">
        <v>0</v>
      </c>
      <c r="H211">
        <v>8</v>
      </c>
      <c r="I211">
        <v>2</v>
      </c>
      <c r="J211">
        <v>0.9</v>
      </c>
      <c r="K211" s="4">
        <v>7.41594505310059</v>
      </c>
      <c r="L211" s="9">
        <v>1.13733863830566</v>
      </c>
      <c r="M211">
        <v>0.814939498901367</v>
      </c>
      <c r="N211">
        <v>6.23627090454102</v>
      </c>
      <c r="O211">
        <v>6</v>
      </c>
      <c r="P211">
        <v>6</v>
      </c>
      <c r="Q211">
        <v>15</v>
      </c>
      <c r="R211" s="15">
        <v>0.4</v>
      </c>
      <c r="S211" s="15">
        <f t="shared" si="3"/>
        <v>0.6</v>
      </c>
      <c r="T211">
        <v>3.67108345031738</v>
      </c>
      <c r="U211">
        <v>3.3615939617157</v>
      </c>
      <c r="V211">
        <v>3.25683832168579</v>
      </c>
      <c r="W211" s="11">
        <v>0.104755640029907</v>
      </c>
      <c r="X211">
        <v>0.414245128631592</v>
      </c>
      <c r="Y211">
        <v>0.414245128631592</v>
      </c>
      <c r="Z211">
        <v>0.6</v>
      </c>
      <c r="AA211">
        <v>0.9</v>
      </c>
      <c r="AB211">
        <v>0.6</v>
      </c>
      <c r="AC211">
        <v>0.72</v>
      </c>
      <c r="AD211">
        <v>0.1</v>
      </c>
      <c r="AE211">
        <v>0.3</v>
      </c>
    </row>
    <row r="212" spans="1:31">
      <c r="A212" s="5">
        <v>210</v>
      </c>
      <c r="B212">
        <v>19</v>
      </c>
      <c r="C212">
        <v>1</v>
      </c>
      <c r="D212">
        <v>10</v>
      </c>
      <c r="E212">
        <v>10</v>
      </c>
      <c r="F212">
        <v>10</v>
      </c>
      <c r="G212">
        <v>0</v>
      </c>
      <c r="H212">
        <v>9</v>
      </c>
      <c r="I212">
        <v>1</v>
      </c>
      <c r="J212">
        <v>0.95</v>
      </c>
      <c r="K212" s="4">
        <v>9.86070442199707</v>
      </c>
      <c r="L212" s="9">
        <v>0.746892929077148</v>
      </c>
      <c r="M212">
        <v>0.638494491577148</v>
      </c>
      <c r="N212">
        <v>9.04244613647461</v>
      </c>
      <c r="O212">
        <v>8</v>
      </c>
      <c r="P212">
        <v>8</v>
      </c>
      <c r="Q212">
        <v>18</v>
      </c>
      <c r="R212" s="15">
        <v>0.4444</v>
      </c>
      <c r="S212" s="15">
        <f t="shared" si="3"/>
        <v>0.8</v>
      </c>
      <c r="T212">
        <v>3.79890632629394</v>
      </c>
      <c r="U212">
        <v>3.4881284236908</v>
      </c>
      <c r="V212">
        <v>3.40635061264038</v>
      </c>
      <c r="W212" s="11">
        <v>0.081777811050415</v>
      </c>
      <c r="X212">
        <v>0.392555713653565</v>
      </c>
      <c r="Y212">
        <v>0.392555713653565</v>
      </c>
      <c r="Z212">
        <v>0.8</v>
      </c>
      <c r="AA212">
        <v>1</v>
      </c>
      <c r="AB212">
        <v>0.555555555555556</v>
      </c>
      <c r="AC212">
        <v>0.714285714285714</v>
      </c>
      <c r="AD212">
        <v>0</v>
      </c>
      <c r="AE212">
        <v>0.2</v>
      </c>
    </row>
    <row r="213" spans="1:31">
      <c r="A213" s="5">
        <v>211</v>
      </c>
      <c r="B213">
        <v>18</v>
      </c>
      <c r="C213">
        <v>2</v>
      </c>
      <c r="D213">
        <v>10</v>
      </c>
      <c r="E213">
        <v>10</v>
      </c>
      <c r="F213">
        <v>10</v>
      </c>
      <c r="G213">
        <v>0</v>
      </c>
      <c r="H213">
        <v>8</v>
      </c>
      <c r="I213">
        <v>2</v>
      </c>
      <c r="J213">
        <v>0.9</v>
      </c>
      <c r="K213" s="4">
        <v>7.68403053283691</v>
      </c>
      <c r="L213" s="9">
        <v>2.21537208557129</v>
      </c>
      <c r="M213">
        <v>1.90961265563965</v>
      </c>
      <c r="N213">
        <v>5.30702590942383</v>
      </c>
      <c r="O213">
        <v>5</v>
      </c>
      <c r="P213">
        <v>5</v>
      </c>
      <c r="Q213">
        <v>15</v>
      </c>
      <c r="R213" s="15">
        <v>0.3333</v>
      </c>
      <c r="S213" s="15">
        <f t="shared" si="3"/>
        <v>0.5</v>
      </c>
      <c r="T213">
        <v>3.52238845825195</v>
      </c>
      <c r="U213">
        <v>3.29049468040466</v>
      </c>
      <c r="V213">
        <v>3.07876801490784</v>
      </c>
      <c r="W213" s="11">
        <v>0.211726665496826</v>
      </c>
      <c r="X213">
        <v>0.443620443344116</v>
      </c>
      <c r="Y213">
        <v>0.443620443344116</v>
      </c>
      <c r="Z213">
        <v>0.5</v>
      </c>
      <c r="AA213">
        <v>1</v>
      </c>
      <c r="AB213">
        <v>0.666666666666667</v>
      </c>
      <c r="AC213">
        <v>0.8</v>
      </c>
      <c r="AD213">
        <v>0</v>
      </c>
      <c r="AE213">
        <v>0.5</v>
      </c>
    </row>
    <row r="214" spans="1:31">
      <c r="A214" s="5">
        <v>212</v>
      </c>
      <c r="B214">
        <v>19</v>
      </c>
      <c r="C214">
        <v>1</v>
      </c>
      <c r="D214">
        <v>10</v>
      </c>
      <c r="E214">
        <v>10</v>
      </c>
      <c r="F214">
        <v>10</v>
      </c>
      <c r="G214">
        <v>0</v>
      </c>
      <c r="H214">
        <v>9</v>
      </c>
      <c r="I214">
        <v>1</v>
      </c>
      <c r="J214">
        <v>0.95</v>
      </c>
      <c r="K214" s="4">
        <v>9.30351257324219</v>
      </c>
      <c r="L214" s="9">
        <v>1.56141471862793</v>
      </c>
      <c r="M214">
        <v>1.46649742126465</v>
      </c>
      <c r="N214">
        <v>7.65316009521484</v>
      </c>
      <c r="O214">
        <v>4</v>
      </c>
      <c r="P214">
        <v>4</v>
      </c>
      <c r="Q214">
        <v>12</v>
      </c>
      <c r="R214" s="15">
        <v>0.3333</v>
      </c>
      <c r="S214" s="15">
        <f t="shared" si="3"/>
        <v>0.4</v>
      </c>
      <c r="T214">
        <v>3.60354804992676</v>
      </c>
      <c r="U214">
        <v>3.36167764663696</v>
      </c>
      <c r="V214">
        <v>3.22679138183594</v>
      </c>
      <c r="W214" s="11">
        <v>0.134886264801025</v>
      </c>
      <c r="X214">
        <v>0.37675666809082</v>
      </c>
      <c r="Y214">
        <v>0.37675666809082</v>
      </c>
      <c r="Z214">
        <v>0.4</v>
      </c>
      <c r="AA214">
        <v>0.8</v>
      </c>
      <c r="AB214">
        <v>0.666666666666667</v>
      </c>
      <c r="AC214">
        <v>0.727272727272727</v>
      </c>
      <c r="AD214">
        <v>0.2</v>
      </c>
      <c r="AE214">
        <v>0.4</v>
      </c>
    </row>
    <row r="215" spans="1:31">
      <c r="A215" s="5">
        <v>213</v>
      </c>
      <c r="B215">
        <v>20</v>
      </c>
      <c r="C215">
        <v>0</v>
      </c>
      <c r="D215">
        <v>10</v>
      </c>
      <c r="E215">
        <v>10</v>
      </c>
      <c r="F215">
        <v>10</v>
      </c>
      <c r="G215">
        <v>0</v>
      </c>
      <c r="H215">
        <v>10</v>
      </c>
      <c r="I215">
        <v>0</v>
      </c>
      <c r="J215">
        <v>1</v>
      </c>
      <c r="K215" s="4">
        <v>9999</v>
      </c>
      <c r="L215" s="9">
        <v>0.751682281494141</v>
      </c>
      <c r="M215">
        <v>9999</v>
      </c>
      <c r="N215">
        <v>9999</v>
      </c>
      <c r="O215">
        <v>7</v>
      </c>
      <c r="P215">
        <v>7</v>
      </c>
      <c r="Q215">
        <v>16</v>
      </c>
      <c r="R215" s="15">
        <v>0.4375</v>
      </c>
      <c r="S215" s="15">
        <f t="shared" si="3"/>
        <v>0.7</v>
      </c>
      <c r="T215">
        <v>4.63969612121582</v>
      </c>
      <c r="U215">
        <v>4.27875185012817</v>
      </c>
      <c r="V215">
        <v>4.2057294845581</v>
      </c>
      <c r="W215" s="11">
        <v>0.0730223655700684</v>
      </c>
      <c r="X215">
        <v>0.433966636657715</v>
      </c>
      <c r="Y215">
        <v>0.433966636657715</v>
      </c>
      <c r="Z215">
        <v>0.7</v>
      </c>
      <c r="AA215">
        <v>0.9</v>
      </c>
      <c r="AB215">
        <v>0.5625</v>
      </c>
      <c r="AC215">
        <v>0.692307692307692</v>
      </c>
      <c r="AD215">
        <v>0.1</v>
      </c>
      <c r="AE215">
        <v>0.2</v>
      </c>
    </row>
    <row r="216" spans="1:31">
      <c r="A216" s="5">
        <v>214</v>
      </c>
      <c r="B216">
        <v>17</v>
      </c>
      <c r="C216">
        <v>3</v>
      </c>
      <c r="D216">
        <v>10</v>
      </c>
      <c r="E216">
        <v>10</v>
      </c>
      <c r="F216">
        <v>10</v>
      </c>
      <c r="G216">
        <v>0</v>
      </c>
      <c r="H216">
        <v>7</v>
      </c>
      <c r="I216">
        <v>3</v>
      </c>
      <c r="J216">
        <v>0.85</v>
      </c>
      <c r="K216" s="4">
        <v>6.30545997619629</v>
      </c>
      <c r="L216" s="9">
        <v>1.81940078735352</v>
      </c>
      <c r="M216">
        <v>1.30501747131348</v>
      </c>
      <c r="N216">
        <v>4.69405364990234</v>
      </c>
      <c r="O216">
        <v>5</v>
      </c>
      <c r="P216">
        <v>5</v>
      </c>
      <c r="Q216">
        <v>13</v>
      </c>
      <c r="R216" s="15">
        <v>0.3846</v>
      </c>
      <c r="S216" s="15">
        <f t="shared" si="3"/>
        <v>0.5</v>
      </c>
      <c r="T216">
        <v>3.16875076293945</v>
      </c>
      <c r="U216">
        <v>2.91451048851013</v>
      </c>
      <c r="V216">
        <v>2.77915716171265</v>
      </c>
      <c r="W216" s="11">
        <v>0.135353326797485</v>
      </c>
      <c r="X216">
        <v>0.389593601226807</v>
      </c>
      <c r="Y216">
        <v>0.389593601226807</v>
      </c>
      <c r="Z216">
        <v>0.5</v>
      </c>
      <c r="AA216">
        <v>0.8</v>
      </c>
      <c r="AB216">
        <v>0.615384615384615</v>
      </c>
      <c r="AC216">
        <v>0.695652173913043</v>
      </c>
      <c r="AD216">
        <v>0.2</v>
      </c>
      <c r="AE216">
        <v>0.3</v>
      </c>
    </row>
    <row r="217" spans="1:31">
      <c r="A217" s="5">
        <v>215</v>
      </c>
      <c r="B217">
        <v>19</v>
      </c>
      <c r="C217">
        <v>1</v>
      </c>
      <c r="D217">
        <v>10</v>
      </c>
      <c r="E217">
        <v>10</v>
      </c>
      <c r="F217">
        <v>10</v>
      </c>
      <c r="G217">
        <v>0</v>
      </c>
      <c r="H217">
        <v>9</v>
      </c>
      <c r="I217">
        <v>1</v>
      </c>
      <c r="J217">
        <v>0.95</v>
      </c>
      <c r="K217" s="4">
        <v>8.74632835388184</v>
      </c>
      <c r="L217" s="9">
        <v>0.768775939941406</v>
      </c>
      <c r="M217">
        <v>0.811853408813477</v>
      </c>
      <c r="N217">
        <v>9.29471015930176</v>
      </c>
      <c r="O217">
        <v>8</v>
      </c>
      <c r="P217">
        <v>8</v>
      </c>
      <c r="Q217">
        <v>17</v>
      </c>
      <c r="R217" s="15">
        <v>0.4706</v>
      </c>
      <c r="S217" s="15">
        <f t="shared" si="3"/>
        <v>0.8</v>
      </c>
      <c r="T217">
        <v>3.99663925170898</v>
      </c>
      <c r="U217">
        <v>3.62882614135742</v>
      </c>
      <c r="V217">
        <v>3.65308141708374</v>
      </c>
      <c r="W217" s="11">
        <v>0.0242552757263184</v>
      </c>
      <c r="X217">
        <v>0.343557834625244</v>
      </c>
      <c r="Y217">
        <v>0.343557834625244</v>
      </c>
      <c r="Z217">
        <v>0.8</v>
      </c>
      <c r="AA217">
        <v>0.9</v>
      </c>
      <c r="AB217">
        <v>0.529411764705882</v>
      </c>
      <c r="AC217">
        <v>0.666666666666667</v>
      </c>
      <c r="AD217">
        <v>0.1</v>
      </c>
      <c r="AE217">
        <v>0.1</v>
      </c>
    </row>
    <row r="218" spans="1:31">
      <c r="A218" s="5">
        <v>216</v>
      </c>
      <c r="B218">
        <v>18</v>
      </c>
      <c r="C218">
        <v>2</v>
      </c>
      <c r="D218">
        <v>10</v>
      </c>
      <c r="E218">
        <v>10</v>
      </c>
      <c r="F218">
        <v>9</v>
      </c>
      <c r="G218">
        <v>1</v>
      </c>
      <c r="H218">
        <v>9</v>
      </c>
      <c r="I218">
        <v>1</v>
      </c>
      <c r="J218">
        <v>0.9</v>
      </c>
      <c r="K218" s="4">
        <v>10.3514099121094</v>
      </c>
      <c r="L218" s="9">
        <v>1.22949409484863</v>
      </c>
      <c r="M218">
        <v>1.07977104187012</v>
      </c>
      <c r="N218">
        <v>8.63826370239258</v>
      </c>
      <c r="O218">
        <v>7</v>
      </c>
      <c r="P218">
        <v>7</v>
      </c>
      <c r="Q218">
        <v>16</v>
      </c>
      <c r="R218" s="15">
        <v>0.4375</v>
      </c>
      <c r="S218" s="15">
        <f t="shared" si="3"/>
        <v>0.7</v>
      </c>
      <c r="T218">
        <v>4.06588554382324</v>
      </c>
      <c r="U218">
        <v>3.74428725242615</v>
      </c>
      <c r="V218">
        <v>3.66696810722351</v>
      </c>
      <c r="W218" s="11">
        <v>0.0773191452026367</v>
      </c>
      <c r="X218">
        <v>0.398917436599731</v>
      </c>
      <c r="Y218">
        <v>0.398917436599731</v>
      </c>
      <c r="Z218">
        <v>0.7</v>
      </c>
      <c r="AA218">
        <v>0.9</v>
      </c>
      <c r="AB218">
        <v>0.5625</v>
      </c>
      <c r="AC218">
        <v>0.692307692307692</v>
      </c>
      <c r="AD218">
        <v>0.1</v>
      </c>
      <c r="AE218">
        <v>0.2</v>
      </c>
    </row>
    <row r="219" spans="1:31">
      <c r="A219" s="5">
        <v>217</v>
      </c>
      <c r="B219">
        <v>19</v>
      </c>
      <c r="C219">
        <v>1</v>
      </c>
      <c r="D219">
        <v>10</v>
      </c>
      <c r="E219">
        <v>10</v>
      </c>
      <c r="F219">
        <v>10</v>
      </c>
      <c r="G219">
        <v>0</v>
      </c>
      <c r="H219">
        <v>9</v>
      </c>
      <c r="I219">
        <v>1</v>
      </c>
      <c r="J219">
        <v>0.95</v>
      </c>
      <c r="K219" s="4">
        <v>10.0920867919922</v>
      </c>
      <c r="L219" s="9">
        <v>0.861143112182617</v>
      </c>
      <c r="M219">
        <v>0.723855972290039</v>
      </c>
      <c r="N219">
        <v>8.88371086120605</v>
      </c>
      <c r="O219">
        <v>6</v>
      </c>
      <c r="P219">
        <v>6</v>
      </c>
      <c r="Q219">
        <v>15</v>
      </c>
      <c r="R219" s="15">
        <v>0.4</v>
      </c>
      <c r="S219" s="15">
        <f t="shared" si="3"/>
        <v>0.6</v>
      </c>
      <c r="T219">
        <v>4.04324340820312</v>
      </c>
      <c r="U219">
        <v>3.72802567481995</v>
      </c>
      <c r="V219">
        <v>3.61562538146973</v>
      </c>
      <c r="W219" s="11">
        <v>0.11240029335022</v>
      </c>
      <c r="X219">
        <v>0.427618026733398</v>
      </c>
      <c r="Y219">
        <v>0.427618026733398</v>
      </c>
      <c r="Z219">
        <v>0.6</v>
      </c>
      <c r="AA219">
        <v>0.9</v>
      </c>
      <c r="AB219">
        <v>0.6</v>
      </c>
      <c r="AC219">
        <v>0.72</v>
      </c>
      <c r="AD219">
        <v>0.1</v>
      </c>
      <c r="AE219">
        <v>0.3</v>
      </c>
    </row>
    <row r="220" spans="1:31">
      <c r="A220" s="5">
        <v>218</v>
      </c>
      <c r="B220">
        <v>14</v>
      </c>
      <c r="C220">
        <v>6</v>
      </c>
      <c r="D220">
        <v>10</v>
      </c>
      <c r="E220">
        <v>10</v>
      </c>
      <c r="F220">
        <v>10</v>
      </c>
      <c r="G220">
        <v>0</v>
      </c>
      <c r="H220">
        <v>4</v>
      </c>
      <c r="I220">
        <v>6</v>
      </c>
      <c r="J220">
        <v>0.7</v>
      </c>
      <c r="K220" s="4">
        <v>5.94465255737305</v>
      </c>
      <c r="L220" s="9">
        <v>3.01742553710937</v>
      </c>
      <c r="M220">
        <v>1.45475387573242</v>
      </c>
      <c r="N220">
        <v>4.71360969543457</v>
      </c>
      <c r="O220">
        <v>2</v>
      </c>
      <c r="P220">
        <v>2</v>
      </c>
      <c r="Q220">
        <v>10</v>
      </c>
      <c r="R220" s="15">
        <v>0.2</v>
      </c>
      <c r="S220" s="15">
        <f t="shared" si="3"/>
        <v>0.2</v>
      </c>
      <c r="T220">
        <v>2.68185234069824</v>
      </c>
      <c r="U220">
        <v>2.38678312301636</v>
      </c>
      <c r="V220">
        <v>2.26810193061829</v>
      </c>
      <c r="W220" s="11">
        <v>0.118681192398071</v>
      </c>
      <c r="X220">
        <v>0.413750410079956</v>
      </c>
      <c r="Y220">
        <v>0.413750410079956</v>
      </c>
      <c r="Z220">
        <v>0.2</v>
      </c>
      <c r="AA220">
        <v>0.8</v>
      </c>
      <c r="AB220">
        <v>0.8</v>
      </c>
      <c r="AC220">
        <v>0.8</v>
      </c>
      <c r="AD220">
        <v>0.2</v>
      </c>
      <c r="AE220">
        <v>0.6</v>
      </c>
    </row>
    <row r="221" spans="1:31">
      <c r="A221" s="5">
        <v>219</v>
      </c>
      <c r="B221">
        <v>18</v>
      </c>
      <c r="C221">
        <v>2</v>
      </c>
      <c r="D221">
        <v>10</v>
      </c>
      <c r="E221">
        <v>10</v>
      </c>
      <c r="F221">
        <v>10</v>
      </c>
      <c r="G221">
        <v>0</v>
      </c>
      <c r="H221">
        <v>8</v>
      </c>
      <c r="I221">
        <v>2</v>
      </c>
      <c r="J221">
        <v>0.9</v>
      </c>
      <c r="K221" s="4">
        <v>6.68032073974609</v>
      </c>
      <c r="L221" s="9">
        <v>0.767223358154297</v>
      </c>
      <c r="M221">
        <v>0.598949432373047</v>
      </c>
      <c r="N221">
        <v>6.55000495910645</v>
      </c>
      <c r="O221">
        <v>8</v>
      </c>
      <c r="P221">
        <v>8</v>
      </c>
      <c r="Q221">
        <v>18</v>
      </c>
      <c r="R221" s="15">
        <v>0.4444</v>
      </c>
      <c r="S221" s="15">
        <f t="shared" si="3"/>
        <v>0.8</v>
      </c>
      <c r="T221">
        <v>3.47293281555176</v>
      </c>
      <c r="U221">
        <v>3.13698434829712</v>
      </c>
      <c r="V221">
        <v>3.12012815475464</v>
      </c>
      <c r="W221" s="11">
        <v>0.0168561935424805</v>
      </c>
      <c r="X221">
        <v>0.352804660797119</v>
      </c>
      <c r="Y221">
        <v>0.352804660797119</v>
      </c>
      <c r="Z221">
        <v>0.8</v>
      </c>
      <c r="AA221">
        <v>1</v>
      </c>
      <c r="AB221">
        <v>0.555555555555556</v>
      </c>
      <c r="AC221">
        <v>0.714285714285714</v>
      </c>
      <c r="AD221">
        <v>0</v>
      </c>
      <c r="AE221">
        <v>0.2</v>
      </c>
    </row>
    <row r="222" spans="1:31">
      <c r="A222" s="5">
        <v>220</v>
      </c>
      <c r="B222">
        <v>19</v>
      </c>
      <c r="C222">
        <v>1</v>
      </c>
      <c r="D222">
        <v>10</v>
      </c>
      <c r="E222">
        <v>10</v>
      </c>
      <c r="F222">
        <v>10</v>
      </c>
      <c r="G222">
        <v>0</v>
      </c>
      <c r="H222">
        <v>9</v>
      </c>
      <c r="I222">
        <v>1</v>
      </c>
      <c r="J222">
        <v>0.95</v>
      </c>
      <c r="K222" s="4">
        <v>9.59733200073242</v>
      </c>
      <c r="L222" s="9">
        <v>0.765081405639648</v>
      </c>
      <c r="M222">
        <v>0.675031661987305</v>
      </c>
      <c r="N222">
        <v>8.91310501098633</v>
      </c>
      <c r="O222">
        <v>5</v>
      </c>
      <c r="P222">
        <v>5</v>
      </c>
      <c r="Q222">
        <v>12</v>
      </c>
      <c r="R222" s="15">
        <v>0.4167</v>
      </c>
      <c r="S222" s="15">
        <f t="shared" si="3"/>
        <v>0.5</v>
      </c>
      <c r="T222">
        <v>3.69941139221191</v>
      </c>
      <c r="U222">
        <v>3.39212918281555</v>
      </c>
      <c r="V222">
        <v>3.32952618598938</v>
      </c>
      <c r="W222" s="11">
        <v>0.0626029968261719</v>
      </c>
      <c r="X222">
        <v>0.369885206222534</v>
      </c>
      <c r="Y222">
        <v>0.369885206222534</v>
      </c>
      <c r="Z222">
        <v>0.5</v>
      </c>
      <c r="AA222">
        <v>0.7</v>
      </c>
      <c r="AB222">
        <v>0.583333333333333</v>
      </c>
      <c r="AC222">
        <v>0.636363636363636</v>
      </c>
      <c r="AD222">
        <v>0.3</v>
      </c>
      <c r="AE222">
        <v>0.2</v>
      </c>
    </row>
    <row r="223" spans="1:31">
      <c r="A223" s="5">
        <v>221</v>
      </c>
      <c r="B223">
        <v>18</v>
      </c>
      <c r="C223">
        <v>2</v>
      </c>
      <c r="D223">
        <v>10</v>
      </c>
      <c r="E223">
        <v>10</v>
      </c>
      <c r="F223">
        <v>9</v>
      </c>
      <c r="G223">
        <v>1</v>
      </c>
      <c r="H223">
        <v>9</v>
      </c>
      <c r="I223">
        <v>1</v>
      </c>
      <c r="J223">
        <v>0.9</v>
      </c>
      <c r="K223" s="4">
        <v>7.8918399810791</v>
      </c>
      <c r="L223" s="9">
        <v>0.74946403503418</v>
      </c>
      <c r="M223">
        <v>0.727626800537109</v>
      </c>
      <c r="N223">
        <v>7.71759033203125</v>
      </c>
      <c r="O223">
        <v>9</v>
      </c>
      <c r="P223">
        <v>9</v>
      </c>
      <c r="Q223">
        <v>18</v>
      </c>
      <c r="R223" s="15">
        <v>0.5</v>
      </c>
      <c r="S223" s="15">
        <f t="shared" si="3"/>
        <v>0.9</v>
      </c>
      <c r="T223">
        <v>3.04504013061523</v>
      </c>
      <c r="U223">
        <v>2.78569149971008</v>
      </c>
      <c r="V223">
        <v>2.8058876991272</v>
      </c>
      <c r="W223" s="11">
        <v>0.0201961994171143</v>
      </c>
      <c r="X223">
        <v>0.239152431488037</v>
      </c>
      <c r="Y223">
        <v>0.239152431488037</v>
      </c>
      <c r="Z223">
        <v>0.9</v>
      </c>
      <c r="AA223">
        <v>0.9</v>
      </c>
      <c r="AB223">
        <v>0.5</v>
      </c>
      <c r="AC223">
        <v>0.642857142857143</v>
      </c>
      <c r="AD223">
        <v>0.1</v>
      </c>
      <c r="AE223">
        <v>0</v>
      </c>
    </row>
    <row r="224" spans="1:31">
      <c r="A224" s="5">
        <v>222</v>
      </c>
      <c r="B224">
        <v>17</v>
      </c>
      <c r="C224">
        <v>3</v>
      </c>
      <c r="D224">
        <v>10</v>
      </c>
      <c r="E224">
        <v>10</v>
      </c>
      <c r="F224">
        <v>10</v>
      </c>
      <c r="G224">
        <v>0</v>
      </c>
      <c r="H224">
        <v>7</v>
      </c>
      <c r="I224">
        <v>3</v>
      </c>
      <c r="J224">
        <v>0.85</v>
      </c>
      <c r="K224" s="4">
        <v>6.98605537414551</v>
      </c>
      <c r="L224" s="9">
        <v>1.72116661071777</v>
      </c>
      <c r="M224">
        <v>1.06689262390137</v>
      </c>
      <c r="N224">
        <v>5.3403377532959</v>
      </c>
      <c r="O224">
        <v>6</v>
      </c>
      <c r="P224">
        <v>6</v>
      </c>
      <c r="Q224">
        <v>16</v>
      </c>
      <c r="R224" s="15">
        <v>0.375</v>
      </c>
      <c r="S224" s="15">
        <f t="shared" si="3"/>
        <v>0.6</v>
      </c>
      <c r="T224">
        <v>3.34921264648437</v>
      </c>
      <c r="U224">
        <v>3.06262898445129</v>
      </c>
      <c r="V224">
        <v>2.91971254348755</v>
      </c>
      <c r="W224" s="11">
        <v>0.142916440963745</v>
      </c>
      <c r="X224">
        <v>0.429500102996826</v>
      </c>
      <c r="Y224">
        <v>0.429500102996826</v>
      </c>
      <c r="Z224">
        <v>0.6</v>
      </c>
      <c r="AA224">
        <v>1</v>
      </c>
      <c r="AB224">
        <v>0.625</v>
      </c>
      <c r="AC224">
        <v>0.769230769230769</v>
      </c>
      <c r="AD224">
        <v>0</v>
      </c>
      <c r="AE224">
        <v>0.4</v>
      </c>
    </row>
    <row r="225" spans="1:31">
      <c r="A225" s="5">
        <v>223</v>
      </c>
      <c r="B225">
        <v>15</v>
      </c>
      <c r="C225">
        <v>5</v>
      </c>
      <c r="D225">
        <v>10</v>
      </c>
      <c r="E225">
        <v>10</v>
      </c>
      <c r="F225">
        <v>9</v>
      </c>
      <c r="G225">
        <v>1</v>
      </c>
      <c r="H225">
        <v>6</v>
      </c>
      <c r="I225">
        <v>4</v>
      </c>
      <c r="J225">
        <v>0.75</v>
      </c>
      <c r="K225" s="4">
        <v>5.68723106384277</v>
      </c>
      <c r="L225" s="9">
        <v>1.18531227111816</v>
      </c>
      <c r="M225">
        <v>0.736322402954102</v>
      </c>
      <c r="N225">
        <v>6.38072395324707</v>
      </c>
      <c r="O225">
        <v>6</v>
      </c>
      <c r="P225">
        <v>6</v>
      </c>
      <c r="Q225">
        <v>14</v>
      </c>
      <c r="R225" s="15">
        <v>0.4286</v>
      </c>
      <c r="S225" s="15">
        <f t="shared" si="3"/>
        <v>0.6</v>
      </c>
      <c r="T225">
        <v>3.14243507385254</v>
      </c>
      <c r="U225">
        <v>2.74427032470703</v>
      </c>
      <c r="V225">
        <v>2.82113647460937</v>
      </c>
      <c r="W225" s="11">
        <v>0.0768661499023437</v>
      </c>
      <c r="X225">
        <v>0.321298599243164</v>
      </c>
      <c r="Y225">
        <v>0.321298599243164</v>
      </c>
      <c r="Z225">
        <v>0.6</v>
      </c>
      <c r="AA225">
        <v>0.8</v>
      </c>
      <c r="AB225">
        <v>0.571428571428571</v>
      </c>
      <c r="AC225">
        <v>0.666666666666667</v>
      </c>
      <c r="AD225">
        <v>0.2</v>
      </c>
      <c r="AE225">
        <v>0.2</v>
      </c>
    </row>
    <row r="226" spans="1:31">
      <c r="A226" s="5">
        <v>224</v>
      </c>
      <c r="B226">
        <v>17</v>
      </c>
      <c r="C226">
        <v>3</v>
      </c>
      <c r="D226">
        <v>10</v>
      </c>
      <c r="E226">
        <v>10</v>
      </c>
      <c r="F226">
        <v>10</v>
      </c>
      <c r="G226">
        <v>0</v>
      </c>
      <c r="H226">
        <v>7</v>
      </c>
      <c r="I226">
        <v>3</v>
      </c>
      <c r="J226">
        <v>0.85</v>
      </c>
      <c r="K226" s="4">
        <v>7.56415748596191</v>
      </c>
      <c r="L226" s="9">
        <v>2.41218948364258</v>
      </c>
      <c r="M226">
        <v>1.77291297912598</v>
      </c>
      <c r="N226">
        <v>5.22904396057129</v>
      </c>
      <c r="O226">
        <v>5</v>
      </c>
      <c r="P226">
        <v>5</v>
      </c>
      <c r="Q226">
        <v>15</v>
      </c>
      <c r="R226" s="15">
        <v>0.3333</v>
      </c>
      <c r="S226" s="15">
        <f t="shared" si="3"/>
        <v>0.5</v>
      </c>
      <c r="T226">
        <v>3.36544227600098</v>
      </c>
      <c r="U226">
        <v>3.10840082168579</v>
      </c>
      <c r="V226">
        <v>2.89882659912109</v>
      </c>
      <c r="W226" s="11">
        <v>0.209574222564697</v>
      </c>
      <c r="X226">
        <v>0.466615676879883</v>
      </c>
      <c r="Y226">
        <v>0.466615676879883</v>
      </c>
      <c r="Z226">
        <v>0.5</v>
      </c>
      <c r="AA226">
        <v>1</v>
      </c>
      <c r="AB226">
        <v>0.666666666666667</v>
      </c>
      <c r="AC226">
        <v>0.8</v>
      </c>
      <c r="AD226">
        <v>0</v>
      </c>
      <c r="AE226">
        <v>0.5</v>
      </c>
    </row>
    <row r="227" spans="1:31">
      <c r="A227" s="5">
        <v>225</v>
      </c>
      <c r="B227">
        <v>17</v>
      </c>
      <c r="C227">
        <v>3</v>
      </c>
      <c r="D227">
        <v>10</v>
      </c>
      <c r="E227">
        <v>10</v>
      </c>
      <c r="F227">
        <v>9</v>
      </c>
      <c r="G227">
        <v>1</v>
      </c>
      <c r="H227">
        <v>8</v>
      </c>
      <c r="I227">
        <v>2</v>
      </c>
      <c r="J227">
        <v>0.85</v>
      </c>
      <c r="K227" s="4">
        <v>7.71554183959961</v>
      </c>
      <c r="L227" s="9">
        <v>1.04880714416504</v>
      </c>
      <c r="M227">
        <v>0.713251113891602</v>
      </c>
      <c r="N227">
        <v>6.65564155578613</v>
      </c>
      <c r="O227">
        <v>7</v>
      </c>
      <c r="P227">
        <v>7</v>
      </c>
      <c r="Q227">
        <v>16</v>
      </c>
      <c r="R227" s="15">
        <v>0.4375</v>
      </c>
      <c r="S227" s="15">
        <f t="shared" si="3"/>
        <v>0.7</v>
      </c>
      <c r="T227">
        <v>3.21542549133301</v>
      </c>
      <c r="U227">
        <v>2.92124319076538</v>
      </c>
      <c r="V227">
        <v>2.91168355941772</v>
      </c>
      <c r="W227" s="11">
        <v>0.00955963134765625</v>
      </c>
      <c r="X227">
        <v>0.303741931915283</v>
      </c>
      <c r="Y227">
        <v>0.303741931915283</v>
      </c>
      <c r="Z227">
        <v>0.7</v>
      </c>
      <c r="AA227">
        <v>0.9</v>
      </c>
      <c r="AB227">
        <v>0.5625</v>
      </c>
      <c r="AC227">
        <v>0.692307692307692</v>
      </c>
      <c r="AD227">
        <v>0.1</v>
      </c>
      <c r="AE227">
        <v>0.2</v>
      </c>
    </row>
    <row r="228" spans="1:31">
      <c r="A228" s="5">
        <v>226</v>
      </c>
      <c r="B228">
        <v>17</v>
      </c>
      <c r="C228">
        <v>3</v>
      </c>
      <c r="D228">
        <v>10</v>
      </c>
      <c r="E228">
        <v>10</v>
      </c>
      <c r="F228">
        <v>10</v>
      </c>
      <c r="G228">
        <v>0</v>
      </c>
      <c r="H228">
        <v>7</v>
      </c>
      <c r="I228">
        <v>3</v>
      </c>
      <c r="J228">
        <v>0.85</v>
      </c>
      <c r="K228" s="4">
        <v>6.30370903015137</v>
      </c>
      <c r="L228" s="9">
        <v>1.27000999450684</v>
      </c>
      <c r="M228">
        <v>1.00218772888184</v>
      </c>
      <c r="N228">
        <v>6.29825973510742</v>
      </c>
      <c r="O228">
        <v>7</v>
      </c>
      <c r="P228">
        <v>7</v>
      </c>
      <c r="Q228">
        <v>17</v>
      </c>
      <c r="R228" s="15">
        <v>0.4118</v>
      </c>
      <c r="S228" s="15">
        <f t="shared" si="3"/>
        <v>0.7</v>
      </c>
      <c r="T228">
        <v>3.48395156860352</v>
      </c>
      <c r="U228">
        <v>3.09846258163452</v>
      </c>
      <c r="V228">
        <v>3.09269952774048</v>
      </c>
      <c r="W228" s="11">
        <v>0.00576305389404297</v>
      </c>
      <c r="X228">
        <v>0.391252040863037</v>
      </c>
      <c r="Y228">
        <v>0.391252040863037</v>
      </c>
      <c r="Z228">
        <v>0.7</v>
      </c>
      <c r="AA228">
        <v>1</v>
      </c>
      <c r="AB228">
        <v>0.588235294117647</v>
      </c>
      <c r="AC228">
        <v>0.740740740740741</v>
      </c>
      <c r="AD228">
        <v>0</v>
      </c>
      <c r="AE228">
        <v>0.3</v>
      </c>
    </row>
    <row r="229" spans="1:31">
      <c r="A229" s="5">
        <v>227</v>
      </c>
      <c r="B229">
        <v>18</v>
      </c>
      <c r="C229">
        <v>2</v>
      </c>
      <c r="D229">
        <v>10</v>
      </c>
      <c r="E229">
        <v>10</v>
      </c>
      <c r="F229">
        <v>10</v>
      </c>
      <c r="G229">
        <v>0</v>
      </c>
      <c r="H229">
        <v>8</v>
      </c>
      <c r="I229">
        <v>2</v>
      </c>
      <c r="J229">
        <v>0.9</v>
      </c>
      <c r="K229" s="4">
        <v>7.40468406677246</v>
      </c>
      <c r="L229" s="9">
        <v>1.07076263427734</v>
      </c>
      <c r="M229">
        <v>0.720193862915039</v>
      </c>
      <c r="N229">
        <v>6.1645565032959</v>
      </c>
      <c r="O229">
        <v>5</v>
      </c>
      <c r="P229">
        <v>5</v>
      </c>
      <c r="Q229">
        <v>13</v>
      </c>
      <c r="R229" s="15">
        <v>0.3846</v>
      </c>
      <c r="S229" s="15">
        <f t="shared" si="3"/>
        <v>0.5</v>
      </c>
      <c r="T229">
        <v>3.90688896179199</v>
      </c>
      <c r="U229">
        <v>3.57749581336975</v>
      </c>
      <c r="V229">
        <v>3.47445344924927</v>
      </c>
      <c r="W229" s="11">
        <v>0.103042364120483</v>
      </c>
      <c r="X229">
        <v>0.432435512542725</v>
      </c>
      <c r="Y229">
        <v>0.432435512542725</v>
      </c>
      <c r="Z229">
        <v>0.5</v>
      </c>
      <c r="AA229">
        <v>0.8</v>
      </c>
      <c r="AB229">
        <v>0.615384615384615</v>
      </c>
      <c r="AC229">
        <v>0.695652173913043</v>
      </c>
      <c r="AD229">
        <v>0.2</v>
      </c>
      <c r="AE229">
        <v>0.3</v>
      </c>
    </row>
    <row r="230" spans="1:31">
      <c r="A230" s="5">
        <v>228</v>
      </c>
      <c r="B230">
        <v>17</v>
      </c>
      <c r="C230">
        <v>3</v>
      </c>
      <c r="D230">
        <v>10</v>
      </c>
      <c r="E230">
        <v>10</v>
      </c>
      <c r="F230">
        <v>10</v>
      </c>
      <c r="G230">
        <v>0</v>
      </c>
      <c r="H230">
        <v>7</v>
      </c>
      <c r="I230">
        <v>3</v>
      </c>
      <c r="J230">
        <v>0.85</v>
      </c>
      <c r="K230" s="4">
        <v>5.90262222290039</v>
      </c>
      <c r="L230" s="9">
        <v>0.83843994140625</v>
      </c>
      <c r="M230">
        <v>0.551471710205078</v>
      </c>
      <c r="N230">
        <v>6.27799224853516</v>
      </c>
      <c r="O230">
        <v>7</v>
      </c>
      <c r="P230">
        <v>7</v>
      </c>
      <c r="Q230">
        <v>16</v>
      </c>
      <c r="R230" s="15">
        <v>0.4375</v>
      </c>
      <c r="S230" s="15">
        <f t="shared" si="3"/>
        <v>0.7</v>
      </c>
      <c r="T230">
        <v>3.56775093078613</v>
      </c>
      <c r="U230">
        <v>3.16009545326233</v>
      </c>
      <c r="V230">
        <v>3.18428611755371</v>
      </c>
      <c r="W230" s="11">
        <v>0.0241906642913818</v>
      </c>
      <c r="X230">
        <v>0.383464813232422</v>
      </c>
      <c r="Y230">
        <v>0.383464813232422</v>
      </c>
      <c r="Z230">
        <v>0.7</v>
      </c>
      <c r="AA230">
        <v>0.9</v>
      </c>
      <c r="AB230">
        <v>0.5625</v>
      </c>
      <c r="AC230">
        <v>0.692307692307692</v>
      </c>
      <c r="AD230">
        <v>0.1</v>
      </c>
      <c r="AE230">
        <v>0.2</v>
      </c>
    </row>
    <row r="231" spans="1:31">
      <c r="A231" s="5">
        <v>229</v>
      </c>
      <c r="B231">
        <v>19</v>
      </c>
      <c r="C231">
        <v>1</v>
      </c>
      <c r="D231">
        <v>10</v>
      </c>
      <c r="E231">
        <v>10</v>
      </c>
      <c r="F231">
        <v>10</v>
      </c>
      <c r="G231">
        <v>0</v>
      </c>
      <c r="H231">
        <v>9</v>
      </c>
      <c r="I231">
        <v>1</v>
      </c>
      <c r="J231">
        <v>0.95</v>
      </c>
      <c r="K231" s="4">
        <v>9.84768295288086</v>
      </c>
      <c r="L231" s="9">
        <v>0.546676635742187</v>
      </c>
      <c r="M231">
        <v>0.46795654296875</v>
      </c>
      <c r="N231">
        <v>9.54726791381836</v>
      </c>
      <c r="O231">
        <v>8</v>
      </c>
      <c r="P231">
        <v>8</v>
      </c>
      <c r="Q231">
        <v>18</v>
      </c>
      <c r="R231" s="15">
        <v>0.4444</v>
      </c>
      <c r="S231" s="15">
        <f t="shared" si="3"/>
        <v>0.8</v>
      </c>
      <c r="T231">
        <v>4.21918487548828</v>
      </c>
      <c r="U231">
        <v>3.84386992454529</v>
      </c>
      <c r="V231">
        <v>3.82370638847351</v>
      </c>
      <c r="W231" s="11">
        <v>0.0201635360717773</v>
      </c>
      <c r="X231">
        <v>0.395478487014771</v>
      </c>
      <c r="Y231">
        <v>0.395478487014771</v>
      </c>
      <c r="Z231">
        <v>0.8</v>
      </c>
      <c r="AA231">
        <v>1</v>
      </c>
      <c r="AB231">
        <v>0.555555555555556</v>
      </c>
      <c r="AC231">
        <v>0.714285714285714</v>
      </c>
      <c r="AD231">
        <v>0</v>
      </c>
      <c r="AE231">
        <v>0.2</v>
      </c>
    </row>
    <row r="232" spans="1:31">
      <c r="A232" s="5">
        <v>230</v>
      </c>
      <c r="B232">
        <v>19</v>
      </c>
      <c r="C232">
        <v>1</v>
      </c>
      <c r="D232">
        <v>10</v>
      </c>
      <c r="E232">
        <v>10</v>
      </c>
      <c r="F232">
        <v>10</v>
      </c>
      <c r="G232">
        <v>0</v>
      </c>
      <c r="H232">
        <v>9</v>
      </c>
      <c r="I232">
        <v>1</v>
      </c>
      <c r="J232">
        <v>0.95</v>
      </c>
      <c r="K232" s="4">
        <v>9.30318069458008</v>
      </c>
      <c r="L232" s="9">
        <v>0.476203918457031</v>
      </c>
      <c r="M232">
        <v>0.422689437866211</v>
      </c>
      <c r="N232">
        <v>9.27261924743652</v>
      </c>
      <c r="O232">
        <v>8</v>
      </c>
      <c r="P232">
        <v>8</v>
      </c>
      <c r="Q232">
        <v>17</v>
      </c>
      <c r="R232" s="15">
        <v>0.4706</v>
      </c>
      <c r="S232" s="15">
        <f t="shared" si="3"/>
        <v>0.8</v>
      </c>
      <c r="T232">
        <v>3.91389274597168</v>
      </c>
      <c r="U232">
        <v>3.55402135848999</v>
      </c>
      <c r="V232">
        <v>3.55066561698914</v>
      </c>
      <c r="W232" s="11">
        <v>0.00335574150085449</v>
      </c>
      <c r="X232">
        <v>0.363227128982544</v>
      </c>
      <c r="Y232">
        <v>0.363227128982544</v>
      </c>
      <c r="Z232">
        <v>0.8</v>
      </c>
      <c r="AA232">
        <v>0.9</v>
      </c>
      <c r="AB232">
        <v>0.529411764705882</v>
      </c>
      <c r="AC232">
        <v>0.666666666666667</v>
      </c>
      <c r="AD232">
        <v>0.1</v>
      </c>
      <c r="AE232">
        <v>0.1</v>
      </c>
    </row>
    <row r="233" spans="1:31">
      <c r="A233" s="5">
        <v>231</v>
      </c>
      <c r="B233">
        <v>17</v>
      </c>
      <c r="C233">
        <v>3</v>
      </c>
      <c r="D233">
        <v>10</v>
      </c>
      <c r="E233">
        <v>10</v>
      </c>
      <c r="F233">
        <v>9</v>
      </c>
      <c r="G233">
        <v>1</v>
      </c>
      <c r="H233">
        <v>8</v>
      </c>
      <c r="I233">
        <v>2</v>
      </c>
      <c r="J233">
        <v>0.85</v>
      </c>
      <c r="K233" s="4">
        <v>7.85017585754395</v>
      </c>
      <c r="L233" s="9">
        <v>1.06497764587402</v>
      </c>
      <c r="M233">
        <v>0.754945755004883</v>
      </c>
      <c r="N233">
        <v>6.93133163452148</v>
      </c>
      <c r="O233">
        <v>6</v>
      </c>
      <c r="P233">
        <v>6</v>
      </c>
      <c r="Q233">
        <v>15</v>
      </c>
      <c r="R233" s="15">
        <v>0.4</v>
      </c>
      <c r="S233" s="15">
        <f t="shared" si="3"/>
        <v>0.6</v>
      </c>
      <c r="T233">
        <v>3.3604736328125</v>
      </c>
      <c r="U233">
        <v>3.01516366004944</v>
      </c>
      <c r="V233">
        <v>3.01194429397583</v>
      </c>
      <c r="W233" s="11">
        <v>0.0032193660736084</v>
      </c>
      <c r="X233">
        <v>0.34852933883667</v>
      </c>
      <c r="Y233">
        <v>0.34852933883667</v>
      </c>
      <c r="Z233">
        <v>0.6</v>
      </c>
      <c r="AA233">
        <v>0.9</v>
      </c>
      <c r="AB233">
        <v>0.6</v>
      </c>
      <c r="AC233">
        <v>0.72</v>
      </c>
      <c r="AD233">
        <v>0.1</v>
      </c>
      <c r="AE233">
        <v>0.3</v>
      </c>
    </row>
    <row r="234" spans="1:31">
      <c r="A234" s="5">
        <v>232</v>
      </c>
      <c r="B234">
        <v>19</v>
      </c>
      <c r="C234">
        <v>1</v>
      </c>
      <c r="D234">
        <v>10</v>
      </c>
      <c r="E234">
        <v>10</v>
      </c>
      <c r="F234">
        <v>10</v>
      </c>
      <c r="G234">
        <v>0</v>
      </c>
      <c r="H234">
        <v>9</v>
      </c>
      <c r="I234">
        <v>1</v>
      </c>
      <c r="J234">
        <v>0.95</v>
      </c>
      <c r="K234" s="4">
        <v>9.98714828491211</v>
      </c>
      <c r="L234" s="9">
        <v>0.462333679199219</v>
      </c>
      <c r="M234">
        <v>0.440597534179687</v>
      </c>
      <c r="N234">
        <v>10.3657836914062</v>
      </c>
      <c r="O234">
        <v>9</v>
      </c>
      <c r="P234">
        <v>9</v>
      </c>
      <c r="Q234">
        <v>19</v>
      </c>
      <c r="R234" s="15">
        <v>0.4737</v>
      </c>
      <c r="S234" s="15">
        <f t="shared" si="3"/>
        <v>0.9</v>
      </c>
      <c r="T234">
        <v>4.47909736633301</v>
      </c>
      <c r="U234">
        <v>4.03401613235474</v>
      </c>
      <c r="V234">
        <v>4.06410217285156</v>
      </c>
      <c r="W234" s="11">
        <v>0.0300860404968262</v>
      </c>
      <c r="X234">
        <v>0.414995193481445</v>
      </c>
      <c r="Y234">
        <v>0.414995193481445</v>
      </c>
      <c r="Z234">
        <v>0.9</v>
      </c>
      <c r="AA234">
        <v>1</v>
      </c>
      <c r="AB234">
        <v>0.526315789473684</v>
      </c>
      <c r="AC234">
        <v>0.689655172413793</v>
      </c>
      <c r="AD234">
        <v>0</v>
      </c>
      <c r="AE234">
        <v>0.1</v>
      </c>
    </row>
    <row r="235" spans="1:31">
      <c r="A235" s="5">
        <v>233</v>
      </c>
      <c r="B235">
        <v>20</v>
      </c>
      <c r="C235">
        <v>0</v>
      </c>
      <c r="D235">
        <v>10</v>
      </c>
      <c r="E235">
        <v>10</v>
      </c>
      <c r="F235">
        <v>10</v>
      </c>
      <c r="G235">
        <v>0</v>
      </c>
      <c r="H235">
        <v>10</v>
      </c>
      <c r="I235">
        <v>0</v>
      </c>
      <c r="J235">
        <v>1</v>
      </c>
      <c r="K235" s="4">
        <v>9999</v>
      </c>
      <c r="L235" s="9">
        <v>0.672918319702148</v>
      </c>
      <c r="M235">
        <v>9999</v>
      </c>
      <c r="N235">
        <v>9999</v>
      </c>
      <c r="O235">
        <v>9</v>
      </c>
      <c r="P235">
        <v>9</v>
      </c>
      <c r="Q235">
        <v>17</v>
      </c>
      <c r="R235" s="15">
        <v>0.5294</v>
      </c>
      <c r="S235" s="15">
        <f t="shared" si="3"/>
        <v>0.9</v>
      </c>
      <c r="T235">
        <v>4.22455978393555</v>
      </c>
      <c r="U235">
        <v>3.87861633300781</v>
      </c>
      <c r="V235">
        <v>3.86161231994629</v>
      </c>
      <c r="W235" s="11">
        <v>0.0170040130615234</v>
      </c>
      <c r="X235">
        <v>0.362947463989258</v>
      </c>
      <c r="Y235">
        <v>0.362947463989258</v>
      </c>
      <c r="Z235">
        <v>0.9</v>
      </c>
      <c r="AA235">
        <v>0.8</v>
      </c>
      <c r="AB235">
        <v>0.470588235294118</v>
      </c>
      <c r="AC235">
        <v>0.592592592592593</v>
      </c>
      <c r="AD235">
        <v>0.2</v>
      </c>
      <c r="AE235">
        <v>-0.1</v>
      </c>
    </row>
    <row r="236" spans="1:31">
      <c r="A236" s="5">
        <v>234</v>
      </c>
      <c r="B236">
        <v>20</v>
      </c>
      <c r="C236">
        <v>0</v>
      </c>
      <c r="D236">
        <v>10</v>
      </c>
      <c r="E236">
        <v>10</v>
      </c>
      <c r="F236">
        <v>10</v>
      </c>
      <c r="G236">
        <v>0</v>
      </c>
      <c r="H236">
        <v>10</v>
      </c>
      <c r="I236">
        <v>0</v>
      </c>
      <c r="J236">
        <v>1</v>
      </c>
      <c r="K236" s="4">
        <v>9999</v>
      </c>
      <c r="L236" s="9">
        <v>0.98687744140625</v>
      </c>
      <c r="M236">
        <v>9999</v>
      </c>
      <c r="N236">
        <v>9999</v>
      </c>
      <c r="O236">
        <v>10</v>
      </c>
      <c r="P236">
        <v>10</v>
      </c>
      <c r="Q236">
        <v>20</v>
      </c>
      <c r="R236" s="15">
        <v>0.5</v>
      </c>
      <c r="S236" s="15">
        <f t="shared" si="3"/>
        <v>1</v>
      </c>
      <c r="T236">
        <v>4.50434112548828</v>
      </c>
      <c r="U236">
        <v>4.15515184402466</v>
      </c>
      <c r="V236">
        <v>4.08800077438354</v>
      </c>
      <c r="W236" s="11">
        <v>0.0671510696411133</v>
      </c>
      <c r="X236">
        <v>0.416340351104736</v>
      </c>
      <c r="Y236">
        <v>0.416340351104736</v>
      </c>
      <c r="Z236">
        <v>1</v>
      </c>
      <c r="AA236">
        <v>1</v>
      </c>
      <c r="AB236">
        <v>0.5</v>
      </c>
      <c r="AC236">
        <v>0.666666666666667</v>
      </c>
      <c r="AD236">
        <v>0</v>
      </c>
      <c r="AE236">
        <v>0</v>
      </c>
    </row>
    <row r="237" spans="1:31">
      <c r="A237" s="5">
        <v>235</v>
      </c>
      <c r="B237">
        <v>17</v>
      </c>
      <c r="C237">
        <v>3</v>
      </c>
      <c r="D237">
        <v>10</v>
      </c>
      <c r="E237">
        <v>10</v>
      </c>
      <c r="F237">
        <v>9</v>
      </c>
      <c r="G237">
        <v>1</v>
      </c>
      <c r="H237">
        <v>8</v>
      </c>
      <c r="I237">
        <v>2</v>
      </c>
      <c r="J237">
        <v>0.85</v>
      </c>
      <c r="K237" s="4">
        <v>6.75049018859863</v>
      </c>
      <c r="L237" s="9">
        <v>1.09004592895508</v>
      </c>
      <c r="M237">
        <v>0.96864128112793</v>
      </c>
      <c r="N237">
        <v>6.46852874755859</v>
      </c>
      <c r="O237">
        <v>7</v>
      </c>
      <c r="P237">
        <v>7</v>
      </c>
      <c r="Q237">
        <v>14</v>
      </c>
      <c r="R237" s="15">
        <v>0.5</v>
      </c>
      <c r="S237" s="15">
        <f t="shared" si="3"/>
        <v>0.7</v>
      </c>
      <c r="T237">
        <v>3.52209281921387</v>
      </c>
      <c r="U237">
        <v>3.17621183395386</v>
      </c>
      <c r="V237">
        <v>3.19678997993469</v>
      </c>
      <c r="W237" s="11">
        <v>0.020578145980835</v>
      </c>
      <c r="X237">
        <v>0.325302839279175</v>
      </c>
      <c r="Y237">
        <v>0.325302839279175</v>
      </c>
      <c r="Z237">
        <v>0.7</v>
      </c>
      <c r="AA237">
        <v>0.7</v>
      </c>
      <c r="AB237">
        <v>0.5</v>
      </c>
      <c r="AC237">
        <v>0.583333333333333</v>
      </c>
      <c r="AD237">
        <v>0.3</v>
      </c>
      <c r="AE237">
        <v>0</v>
      </c>
    </row>
    <row r="238" spans="1:31">
      <c r="A238" s="5">
        <v>236</v>
      </c>
      <c r="B238">
        <v>18</v>
      </c>
      <c r="C238">
        <v>2</v>
      </c>
      <c r="D238">
        <v>10</v>
      </c>
      <c r="E238">
        <v>10</v>
      </c>
      <c r="F238">
        <v>10</v>
      </c>
      <c r="G238">
        <v>0</v>
      </c>
      <c r="H238">
        <v>8</v>
      </c>
      <c r="I238">
        <v>2</v>
      </c>
      <c r="J238">
        <v>0.9</v>
      </c>
      <c r="K238" s="4">
        <v>6.49496841430664</v>
      </c>
      <c r="L238" s="9">
        <v>1.13254737854004</v>
      </c>
      <c r="M238">
        <v>0.971038818359375</v>
      </c>
      <c r="N238">
        <v>5.89547729492187</v>
      </c>
      <c r="O238">
        <v>8</v>
      </c>
      <c r="P238">
        <v>8</v>
      </c>
      <c r="Q238">
        <v>18</v>
      </c>
      <c r="R238" s="15">
        <v>0.4444</v>
      </c>
      <c r="S238" s="15">
        <f t="shared" si="3"/>
        <v>0.8</v>
      </c>
      <c r="T238">
        <v>3.33448219299316</v>
      </c>
      <c r="U238">
        <v>3.04021692276001</v>
      </c>
      <c r="V238">
        <v>2.98546457290649</v>
      </c>
      <c r="W238" s="11">
        <v>0.0547523498535156</v>
      </c>
      <c r="X238">
        <v>0.34901762008667</v>
      </c>
      <c r="Y238">
        <v>0.34901762008667</v>
      </c>
      <c r="Z238">
        <v>0.8</v>
      </c>
      <c r="AA238">
        <v>1</v>
      </c>
      <c r="AB238">
        <v>0.555555555555556</v>
      </c>
      <c r="AC238">
        <v>0.714285714285714</v>
      </c>
      <c r="AD238">
        <v>0</v>
      </c>
      <c r="AE238">
        <v>0.2</v>
      </c>
    </row>
    <row r="239" spans="1:31">
      <c r="A239" s="5">
        <v>237</v>
      </c>
      <c r="B239">
        <v>19</v>
      </c>
      <c r="C239">
        <v>1</v>
      </c>
      <c r="D239">
        <v>10</v>
      </c>
      <c r="E239">
        <v>10</v>
      </c>
      <c r="F239">
        <v>10</v>
      </c>
      <c r="G239">
        <v>0</v>
      </c>
      <c r="H239">
        <v>9</v>
      </c>
      <c r="I239">
        <v>1</v>
      </c>
      <c r="J239">
        <v>0.95</v>
      </c>
      <c r="K239" s="4">
        <v>9.83680152893066</v>
      </c>
      <c r="L239" s="9">
        <v>0.836282730102539</v>
      </c>
      <c r="M239">
        <v>0.721462249755859</v>
      </c>
      <c r="N239">
        <v>8.85236740112305</v>
      </c>
      <c r="O239">
        <v>8</v>
      </c>
      <c r="P239">
        <v>8</v>
      </c>
      <c r="Q239">
        <v>17</v>
      </c>
      <c r="R239" s="15">
        <v>0.4706</v>
      </c>
      <c r="S239" s="15">
        <f t="shared" si="3"/>
        <v>0.8</v>
      </c>
      <c r="T239">
        <v>3.8145809173584</v>
      </c>
      <c r="U239">
        <v>3.51449584960937</v>
      </c>
      <c r="V239">
        <v>3.42476415634155</v>
      </c>
      <c r="W239" s="11">
        <v>0.0897316932678223</v>
      </c>
      <c r="X239">
        <v>0.389816761016846</v>
      </c>
      <c r="Y239">
        <v>0.389816761016846</v>
      </c>
      <c r="Z239">
        <v>0.8</v>
      </c>
      <c r="AA239">
        <v>0.9</v>
      </c>
      <c r="AB239">
        <v>0.529411764705882</v>
      </c>
      <c r="AC239">
        <v>0.666666666666667</v>
      </c>
      <c r="AD239">
        <v>0.1</v>
      </c>
      <c r="AE239">
        <v>0.1</v>
      </c>
    </row>
    <row r="240" spans="1:31">
      <c r="A240" s="5">
        <v>238</v>
      </c>
      <c r="B240">
        <v>17</v>
      </c>
      <c r="C240">
        <v>3</v>
      </c>
      <c r="D240">
        <v>10</v>
      </c>
      <c r="E240">
        <v>10</v>
      </c>
      <c r="F240">
        <v>10</v>
      </c>
      <c r="G240">
        <v>0</v>
      </c>
      <c r="H240">
        <v>7</v>
      </c>
      <c r="I240">
        <v>3</v>
      </c>
      <c r="J240">
        <v>0.85</v>
      </c>
      <c r="K240" s="4">
        <v>7.12096786499023</v>
      </c>
      <c r="L240" s="9">
        <v>2.29454612731934</v>
      </c>
      <c r="M240">
        <v>1.68270111083984</v>
      </c>
      <c r="N240">
        <v>4.85541343688965</v>
      </c>
      <c r="O240">
        <v>6</v>
      </c>
      <c r="P240">
        <v>6</v>
      </c>
      <c r="Q240">
        <v>16</v>
      </c>
      <c r="R240" s="15">
        <v>0.375</v>
      </c>
      <c r="S240" s="15">
        <f t="shared" si="3"/>
        <v>0.6</v>
      </c>
      <c r="T240">
        <v>3.69624328613281</v>
      </c>
      <c r="U240">
        <v>3.40891075134277</v>
      </c>
      <c r="V240">
        <v>3.22098231315613</v>
      </c>
      <c r="W240" s="11">
        <v>0.187928438186646</v>
      </c>
      <c r="X240">
        <v>0.475260972976685</v>
      </c>
      <c r="Y240">
        <v>0.475260972976685</v>
      </c>
      <c r="Z240">
        <v>0.6</v>
      </c>
      <c r="AA240">
        <v>1</v>
      </c>
      <c r="AB240">
        <v>0.625</v>
      </c>
      <c r="AC240">
        <v>0.769230769230769</v>
      </c>
      <c r="AD240">
        <v>0</v>
      </c>
      <c r="AE240">
        <v>0.4</v>
      </c>
    </row>
    <row r="241" spans="1:31">
      <c r="A241" s="5">
        <v>239</v>
      </c>
      <c r="B241">
        <v>19</v>
      </c>
      <c r="C241">
        <v>1</v>
      </c>
      <c r="D241">
        <v>10</v>
      </c>
      <c r="E241">
        <v>10</v>
      </c>
      <c r="F241">
        <v>10</v>
      </c>
      <c r="G241">
        <v>0</v>
      </c>
      <c r="H241">
        <v>9</v>
      </c>
      <c r="I241">
        <v>1</v>
      </c>
      <c r="J241">
        <v>0.95</v>
      </c>
      <c r="K241" s="4">
        <v>8.37746047973633</v>
      </c>
      <c r="L241" s="9">
        <v>0.727554321289062</v>
      </c>
      <c r="M241">
        <v>0.691099166870117</v>
      </c>
      <c r="N241">
        <v>8.1353816986084</v>
      </c>
      <c r="O241">
        <v>7</v>
      </c>
      <c r="P241">
        <v>7</v>
      </c>
      <c r="Q241">
        <v>15</v>
      </c>
      <c r="R241" s="15">
        <v>0.4667</v>
      </c>
      <c r="S241" s="15">
        <f t="shared" si="3"/>
        <v>0.7</v>
      </c>
      <c r="T241">
        <v>3.55852317810059</v>
      </c>
      <c r="U241">
        <v>3.26348948478699</v>
      </c>
      <c r="V241">
        <v>3.24247407913208</v>
      </c>
      <c r="W241" s="11">
        <v>0.0210154056549072</v>
      </c>
      <c r="X241">
        <v>0.316049098968506</v>
      </c>
      <c r="Y241">
        <v>0.316049098968506</v>
      </c>
      <c r="Z241">
        <v>0.7</v>
      </c>
      <c r="AA241">
        <v>0.8</v>
      </c>
      <c r="AB241">
        <v>0.533333333333333</v>
      </c>
      <c r="AC241">
        <v>0.64</v>
      </c>
      <c r="AD241">
        <v>0.2</v>
      </c>
      <c r="AE241">
        <v>0.1</v>
      </c>
    </row>
    <row r="242" spans="1:31">
      <c r="A242" s="5">
        <v>240</v>
      </c>
      <c r="B242">
        <v>20</v>
      </c>
      <c r="C242">
        <v>0</v>
      </c>
      <c r="D242">
        <v>10</v>
      </c>
      <c r="E242">
        <v>10</v>
      </c>
      <c r="F242">
        <v>10</v>
      </c>
      <c r="G242">
        <v>0</v>
      </c>
      <c r="H242">
        <v>10</v>
      </c>
      <c r="I242">
        <v>0</v>
      </c>
      <c r="J242">
        <v>1</v>
      </c>
      <c r="K242" s="4">
        <v>9999</v>
      </c>
      <c r="L242" s="9">
        <v>1.02997398376465</v>
      </c>
      <c r="M242">
        <v>9999</v>
      </c>
      <c r="N242">
        <v>9999</v>
      </c>
      <c r="O242">
        <v>10</v>
      </c>
      <c r="P242">
        <v>10</v>
      </c>
      <c r="Q242">
        <v>20</v>
      </c>
      <c r="R242" s="15">
        <v>0.5</v>
      </c>
      <c r="S242" s="15">
        <f t="shared" si="3"/>
        <v>1</v>
      </c>
      <c r="T242">
        <v>4.02554702758789</v>
      </c>
      <c r="U242">
        <v>3.74819111824036</v>
      </c>
      <c r="V242">
        <v>3.63467264175415</v>
      </c>
      <c r="W242" s="11">
        <v>0.113518476486206</v>
      </c>
      <c r="X242">
        <v>0.39087438583374</v>
      </c>
      <c r="Y242">
        <v>0.39087438583374</v>
      </c>
      <c r="Z242">
        <v>1</v>
      </c>
      <c r="AA242">
        <v>1</v>
      </c>
      <c r="AB242">
        <v>0.5</v>
      </c>
      <c r="AC242">
        <v>0.666666666666667</v>
      </c>
      <c r="AD242">
        <v>0</v>
      </c>
      <c r="AE242">
        <v>0</v>
      </c>
    </row>
    <row r="243" spans="1:31">
      <c r="A243" s="5">
        <v>241</v>
      </c>
      <c r="B243">
        <v>18</v>
      </c>
      <c r="C243">
        <v>2</v>
      </c>
      <c r="D243">
        <v>10</v>
      </c>
      <c r="E243">
        <v>10</v>
      </c>
      <c r="F243">
        <v>10</v>
      </c>
      <c r="G243">
        <v>0</v>
      </c>
      <c r="H243">
        <v>8</v>
      </c>
      <c r="I243">
        <v>2</v>
      </c>
      <c r="J243">
        <v>0.9</v>
      </c>
      <c r="K243" s="4">
        <v>7.1386833190918</v>
      </c>
      <c r="L243" s="9">
        <v>0.777395248413086</v>
      </c>
      <c r="M243">
        <v>0.925952911376953</v>
      </c>
      <c r="N243">
        <v>8.69438934326172</v>
      </c>
      <c r="O243">
        <v>8</v>
      </c>
      <c r="P243">
        <v>8</v>
      </c>
      <c r="Q243">
        <v>17</v>
      </c>
      <c r="R243" s="15">
        <v>0.4706</v>
      </c>
      <c r="S243" s="15">
        <f t="shared" si="3"/>
        <v>0.8</v>
      </c>
      <c r="T243">
        <v>4.19791030883789</v>
      </c>
      <c r="U243">
        <v>3.68321371078491</v>
      </c>
      <c r="V243">
        <v>3.81388401985168</v>
      </c>
      <c r="W243" s="11">
        <v>0.130670309066772</v>
      </c>
      <c r="X243">
        <v>0.384026288986206</v>
      </c>
      <c r="Y243">
        <v>0.384026288986206</v>
      </c>
      <c r="Z243">
        <v>0.8</v>
      </c>
      <c r="AA243">
        <v>0.9</v>
      </c>
      <c r="AB243">
        <v>0.529411764705882</v>
      </c>
      <c r="AC243">
        <v>0.666666666666667</v>
      </c>
      <c r="AD243">
        <v>0.1</v>
      </c>
      <c r="AE243">
        <v>0.1</v>
      </c>
    </row>
    <row r="244" spans="1:31">
      <c r="A244" s="5">
        <v>242</v>
      </c>
      <c r="B244">
        <v>18</v>
      </c>
      <c r="C244">
        <v>2</v>
      </c>
      <c r="D244">
        <v>10</v>
      </c>
      <c r="E244">
        <v>10</v>
      </c>
      <c r="F244">
        <v>10</v>
      </c>
      <c r="G244">
        <v>0</v>
      </c>
      <c r="H244">
        <v>8</v>
      </c>
      <c r="I244">
        <v>2</v>
      </c>
      <c r="J244">
        <v>0.9</v>
      </c>
      <c r="K244" s="4">
        <v>6.32823753356934</v>
      </c>
      <c r="L244" s="9">
        <v>1.22046852111816</v>
      </c>
      <c r="M244">
        <v>1.00446891784668</v>
      </c>
      <c r="N244">
        <v>5.30471992492676</v>
      </c>
      <c r="O244">
        <v>6</v>
      </c>
      <c r="P244">
        <v>6</v>
      </c>
      <c r="Q244">
        <v>14</v>
      </c>
      <c r="R244" s="15">
        <v>0.4286</v>
      </c>
      <c r="S244" s="15">
        <f t="shared" si="3"/>
        <v>0.6</v>
      </c>
      <c r="T244">
        <v>3.06415939331055</v>
      </c>
      <c r="U244">
        <v>2.81667304039001</v>
      </c>
      <c r="V244">
        <v>2.72687673568726</v>
      </c>
      <c r="W244" s="11">
        <v>0.0897963047027588</v>
      </c>
      <c r="X244">
        <v>0.337282657623291</v>
      </c>
      <c r="Y244">
        <v>0.337282657623291</v>
      </c>
      <c r="Z244">
        <v>0.6</v>
      </c>
      <c r="AA244">
        <v>0.8</v>
      </c>
      <c r="AB244">
        <v>0.571428571428571</v>
      </c>
      <c r="AC244">
        <v>0.666666666666667</v>
      </c>
      <c r="AD244">
        <v>0.2</v>
      </c>
      <c r="AE244">
        <v>0.2</v>
      </c>
    </row>
    <row r="245" spans="1:31">
      <c r="A245" s="5">
        <v>243</v>
      </c>
      <c r="B245">
        <v>19</v>
      </c>
      <c r="C245">
        <v>1</v>
      </c>
      <c r="D245">
        <v>10</v>
      </c>
      <c r="E245">
        <v>10</v>
      </c>
      <c r="F245">
        <v>10</v>
      </c>
      <c r="G245">
        <v>0</v>
      </c>
      <c r="H245">
        <v>9</v>
      </c>
      <c r="I245">
        <v>1</v>
      </c>
      <c r="J245">
        <v>0.95</v>
      </c>
      <c r="K245" s="4">
        <v>9.80090713500977</v>
      </c>
      <c r="L245" s="9">
        <v>1.29490089416504</v>
      </c>
      <c r="M245">
        <v>1.34233665466309</v>
      </c>
      <c r="N245">
        <v>9.92547225952148</v>
      </c>
      <c r="O245">
        <v>7</v>
      </c>
      <c r="P245">
        <v>7</v>
      </c>
      <c r="Q245">
        <v>17</v>
      </c>
      <c r="R245" s="15">
        <v>0.4118</v>
      </c>
      <c r="S245" s="15">
        <f t="shared" si="3"/>
        <v>0.7</v>
      </c>
      <c r="T245">
        <v>4.18098068237305</v>
      </c>
      <c r="U245">
        <v>3.79029202461243</v>
      </c>
      <c r="V245">
        <v>3.7947883605957</v>
      </c>
      <c r="W245" s="11">
        <v>0.00449633598327637</v>
      </c>
      <c r="X245">
        <v>0.386192321777344</v>
      </c>
      <c r="Y245">
        <v>0.386192321777344</v>
      </c>
      <c r="Z245">
        <v>0.7</v>
      </c>
      <c r="AA245">
        <v>1</v>
      </c>
      <c r="AB245">
        <v>0.588235294117647</v>
      </c>
      <c r="AC245">
        <v>0.740740740740741</v>
      </c>
      <c r="AD245">
        <v>0</v>
      </c>
      <c r="AE245">
        <v>0.3</v>
      </c>
    </row>
    <row r="246" spans="1:31">
      <c r="A246" s="5">
        <v>244</v>
      </c>
      <c r="B246">
        <v>19</v>
      </c>
      <c r="C246">
        <v>1</v>
      </c>
      <c r="D246">
        <v>10</v>
      </c>
      <c r="E246">
        <v>10</v>
      </c>
      <c r="F246">
        <v>10</v>
      </c>
      <c r="G246">
        <v>0</v>
      </c>
      <c r="H246">
        <v>9</v>
      </c>
      <c r="I246">
        <v>1</v>
      </c>
      <c r="J246">
        <v>0.95</v>
      </c>
      <c r="K246" s="4">
        <v>10.961576461792</v>
      </c>
      <c r="L246" s="9">
        <v>1.18642616271973</v>
      </c>
      <c r="M246">
        <v>0.954240798950195</v>
      </c>
      <c r="N246">
        <v>8.53941345214844</v>
      </c>
      <c r="O246">
        <v>6</v>
      </c>
      <c r="P246">
        <v>6</v>
      </c>
      <c r="Q246">
        <v>15</v>
      </c>
      <c r="R246" s="15">
        <v>0.4</v>
      </c>
      <c r="S246" s="15">
        <f t="shared" si="3"/>
        <v>0.6</v>
      </c>
      <c r="T246">
        <v>4.47538566589355</v>
      </c>
      <c r="U246">
        <v>4.16669654846191</v>
      </c>
      <c r="V246">
        <v>3.9568190574646</v>
      </c>
      <c r="W246" s="11">
        <v>0.209877490997315</v>
      </c>
      <c r="X246">
        <v>0.518566608428955</v>
      </c>
      <c r="Y246">
        <v>0.518566608428955</v>
      </c>
      <c r="Z246">
        <v>0.6</v>
      </c>
      <c r="AA246">
        <v>0.9</v>
      </c>
      <c r="AB246">
        <v>0.6</v>
      </c>
      <c r="AC246">
        <v>0.72</v>
      </c>
      <c r="AD246">
        <v>0.1</v>
      </c>
      <c r="AE246">
        <v>0.3</v>
      </c>
    </row>
    <row r="247" spans="1:31">
      <c r="A247" s="5">
        <v>245</v>
      </c>
      <c r="B247">
        <v>17</v>
      </c>
      <c r="C247">
        <v>3</v>
      </c>
      <c r="D247">
        <v>10</v>
      </c>
      <c r="E247">
        <v>10</v>
      </c>
      <c r="F247">
        <v>10</v>
      </c>
      <c r="G247">
        <v>0</v>
      </c>
      <c r="H247">
        <v>7</v>
      </c>
      <c r="I247">
        <v>3</v>
      </c>
      <c r="J247">
        <v>0.85</v>
      </c>
      <c r="K247" s="4">
        <v>8.33490562438965</v>
      </c>
      <c r="L247" s="9">
        <v>1.40991401672363</v>
      </c>
      <c r="M247">
        <v>0.874618530273437</v>
      </c>
      <c r="N247">
        <v>8.10853576660156</v>
      </c>
      <c r="O247">
        <v>7</v>
      </c>
      <c r="P247">
        <v>7</v>
      </c>
      <c r="Q247">
        <v>17</v>
      </c>
      <c r="R247" s="15">
        <v>0.4118</v>
      </c>
      <c r="S247" s="15">
        <f t="shared" si="3"/>
        <v>0.7</v>
      </c>
      <c r="T247">
        <v>3.7317008972168</v>
      </c>
      <c r="U247">
        <v>3.30350494384766</v>
      </c>
      <c r="V247">
        <v>3.27032136917114</v>
      </c>
      <c r="W247" s="11">
        <v>0.0331835746765137</v>
      </c>
      <c r="X247">
        <v>0.461379528045654</v>
      </c>
      <c r="Y247">
        <v>0.461379528045654</v>
      </c>
      <c r="Z247">
        <v>0.7</v>
      </c>
      <c r="AA247">
        <v>1</v>
      </c>
      <c r="AB247">
        <v>0.588235294117647</v>
      </c>
      <c r="AC247">
        <v>0.740740740740741</v>
      </c>
      <c r="AD247">
        <v>0</v>
      </c>
      <c r="AE247">
        <v>0.3</v>
      </c>
    </row>
    <row r="248" spans="1:31">
      <c r="A248" s="5">
        <v>246</v>
      </c>
      <c r="B248">
        <v>16</v>
      </c>
      <c r="C248">
        <v>4</v>
      </c>
      <c r="D248">
        <v>10</v>
      </c>
      <c r="E248">
        <v>10</v>
      </c>
      <c r="F248">
        <v>10</v>
      </c>
      <c r="G248">
        <v>0</v>
      </c>
      <c r="H248">
        <v>6</v>
      </c>
      <c r="I248">
        <v>4</v>
      </c>
      <c r="J248">
        <v>0.8</v>
      </c>
      <c r="K248" s="4">
        <v>6.37051010131836</v>
      </c>
      <c r="L248" s="9">
        <v>2.66293525695801</v>
      </c>
      <c r="M248">
        <v>2.03951454162598</v>
      </c>
      <c r="N248">
        <v>4.62073707580566</v>
      </c>
      <c r="O248">
        <v>4</v>
      </c>
      <c r="P248">
        <v>4</v>
      </c>
      <c r="Q248">
        <v>13</v>
      </c>
      <c r="R248" s="15">
        <v>0.3077</v>
      </c>
      <c r="S248" s="15">
        <f t="shared" si="3"/>
        <v>0.4</v>
      </c>
      <c r="T248">
        <v>2.52285957336426</v>
      </c>
      <c r="U248">
        <v>2.33123517036438</v>
      </c>
      <c r="V248">
        <v>2.17167258262634</v>
      </c>
      <c r="W248" s="11">
        <v>0.159562587738037</v>
      </c>
      <c r="X248">
        <v>0.351186990737915</v>
      </c>
      <c r="Y248">
        <v>0.351186990737915</v>
      </c>
      <c r="Z248">
        <v>0.4</v>
      </c>
      <c r="AA248">
        <v>0.9</v>
      </c>
      <c r="AB248">
        <v>0.692307692307692</v>
      </c>
      <c r="AC248">
        <v>0.782608695652174</v>
      </c>
      <c r="AD248">
        <v>0.1</v>
      </c>
      <c r="AE248">
        <v>0.5</v>
      </c>
    </row>
    <row r="249" spans="1:31">
      <c r="A249" s="5">
        <v>247</v>
      </c>
      <c r="B249">
        <v>17</v>
      </c>
      <c r="C249">
        <v>3</v>
      </c>
      <c r="D249">
        <v>10</v>
      </c>
      <c r="E249">
        <v>10</v>
      </c>
      <c r="F249">
        <v>10</v>
      </c>
      <c r="G249">
        <v>0</v>
      </c>
      <c r="H249">
        <v>7</v>
      </c>
      <c r="I249">
        <v>3</v>
      </c>
      <c r="J249">
        <v>0.85</v>
      </c>
      <c r="K249" s="4">
        <v>6.15678977966309</v>
      </c>
      <c r="L249" s="9">
        <v>1.23169898986816</v>
      </c>
      <c r="M249">
        <v>0.800302505493164</v>
      </c>
      <c r="N249">
        <v>5.59785652160645</v>
      </c>
      <c r="O249">
        <v>6</v>
      </c>
      <c r="P249">
        <v>6</v>
      </c>
      <c r="Q249">
        <v>16</v>
      </c>
      <c r="R249" s="15">
        <v>0.375</v>
      </c>
      <c r="S249" s="15">
        <f t="shared" si="3"/>
        <v>0.6</v>
      </c>
      <c r="T249">
        <v>3.23459434509277</v>
      </c>
      <c r="U249">
        <v>2.90761804580689</v>
      </c>
      <c r="V249">
        <v>2.84842491149902</v>
      </c>
      <c r="W249" s="11">
        <v>0.0591931343078613</v>
      </c>
      <c r="X249">
        <v>0.38616943359375</v>
      </c>
      <c r="Y249">
        <v>0.38616943359375</v>
      </c>
      <c r="Z249">
        <v>0.6</v>
      </c>
      <c r="AA249">
        <v>1</v>
      </c>
      <c r="AB249">
        <v>0.625</v>
      </c>
      <c r="AC249">
        <v>0.769230769230769</v>
      </c>
      <c r="AD249">
        <v>0</v>
      </c>
      <c r="AE249">
        <v>0.4</v>
      </c>
    </row>
    <row r="250" spans="1:31">
      <c r="A250" s="5">
        <v>248</v>
      </c>
      <c r="B250">
        <v>19</v>
      </c>
      <c r="C250">
        <v>1</v>
      </c>
      <c r="D250">
        <v>10</v>
      </c>
      <c r="E250">
        <v>10</v>
      </c>
      <c r="F250">
        <v>10</v>
      </c>
      <c r="G250">
        <v>0</v>
      </c>
      <c r="H250">
        <v>9</v>
      </c>
      <c r="I250">
        <v>1</v>
      </c>
      <c r="J250">
        <v>0.95</v>
      </c>
      <c r="K250" s="4">
        <v>9.82092666625977</v>
      </c>
      <c r="L250" s="9">
        <v>1.48200607299805</v>
      </c>
      <c r="M250">
        <v>1.40103530883789</v>
      </c>
      <c r="N250">
        <v>8.45578384399414</v>
      </c>
      <c r="O250">
        <v>8</v>
      </c>
      <c r="P250">
        <v>8</v>
      </c>
      <c r="Q250">
        <v>18</v>
      </c>
      <c r="R250" s="15">
        <v>0.4444</v>
      </c>
      <c r="S250" s="15">
        <f t="shared" si="3"/>
        <v>0.8</v>
      </c>
      <c r="T250">
        <v>4.06353569030762</v>
      </c>
      <c r="U250">
        <v>3.75528621673584</v>
      </c>
      <c r="V250">
        <v>3.65086984634399</v>
      </c>
      <c r="W250" s="11">
        <v>0.104416370391846</v>
      </c>
      <c r="X250">
        <v>0.412665843963623</v>
      </c>
      <c r="Y250">
        <v>0.412665843963623</v>
      </c>
      <c r="Z250">
        <v>0.8</v>
      </c>
      <c r="AA250">
        <v>1</v>
      </c>
      <c r="AB250">
        <v>0.555555555555556</v>
      </c>
      <c r="AC250">
        <v>0.714285714285714</v>
      </c>
      <c r="AD250">
        <v>0</v>
      </c>
      <c r="AE250">
        <v>0.2</v>
      </c>
    </row>
    <row r="251" spans="1:31">
      <c r="A251" s="5">
        <v>249</v>
      </c>
      <c r="B251">
        <v>19</v>
      </c>
      <c r="C251">
        <v>1</v>
      </c>
      <c r="D251">
        <v>10</v>
      </c>
      <c r="E251">
        <v>10</v>
      </c>
      <c r="F251">
        <v>10</v>
      </c>
      <c r="G251">
        <v>0</v>
      </c>
      <c r="H251">
        <v>9</v>
      </c>
      <c r="I251">
        <v>1</v>
      </c>
      <c r="J251">
        <v>0.95</v>
      </c>
      <c r="K251" s="4">
        <v>10.3194007873535</v>
      </c>
      <c r="L251" s="9">
        <v>1.84348106384277</v>
      </c>
      <c r="M251">
        <v>1.62752151489258</v>
      </c>
      <c r="N251">
        <v>7.25810050964355</v>
      </c>
      <c r="O251">
        <v>5</v>
      </c>
      <c r="P251">
        <v>5</v>
      </c>
      <c r="Q251">
        <v>15</v>
      </c>
      <c r="R251" s="15">
        <v>0.3333</v>
      </c>
      <c r="S251" s="15">
        <f t="shared" si="3"/>
        <v>0.5</v>
      </c>
      <c r="T251">
        <v>3.79002380371094</v>
      </c>
      <c r="U251">
        <v>3.57392716407776</v>
      </c>
      <c r="V251">
        <v>3.35187149047852</v>
      </c>
      <c r="W251" s="11">
        <v>0.222055673599243</v>
      </c>
      <c r="X251">
        <v>0.438152313232422</v>
      </c>
      <c r="Y251">
        <v>0.438152313232422</v>
      </c>
      <c r="Z251">
        <v>0.5</v>
      </c>
      <c r="AA251">
        <v>1</v>
      </c>
      <c r="AB251">
        <v>0.666666666666667</v>
      </c>
      <c r="AC251">
        <v>0.8</v>
      </c>
      <c r="AD251">
        <v>0</v>
      </c>
      <c r="AE251">
        <v>0.5</v>
      </c>
    </row>
    <row r="252" s="4" customFormat="1" spans="11:31">
      <c r="K252" s="12" t="s">
        <v>29</v>
      </c>
      <c r="L252" s="9">
        <f>AVERAGE(L2:L251)</f>
        <v>1.31521002197266</v>
      </c>
      <c r="W252" s="11">
        <f t="shared" ref="W252:AE252" si="4">AVERAGE(W2:W251)</f>
        <v>0.0975186510086059</v>
      </c>
      <c r="Z252" s="4">
        <f t="shared" si="4"/>
        <v>0.6416</v>
      </c>
      <c r="AA252" s="4">
        <f t="shared" si="4"/>
        <v>0.919200000000002</v>
      </c>
      <c r="AB252" s="4">
        <f t="shared" si="4"/>
        <v>0.595206620933246</v>
      </c>
      <c r="AC252" s="4">
        <f t="shared" si="4"/>
        <v>0.718788312740066</v>
      </c>
      <c r="AD252" s="4">
        <f t="shared" si="4"/>
        <v>0.0808</v>
      </c>
      <c r="AE252" s="4">
        <f t="shared" si="4"/>
        <v>0.2776</v>
      </c>
    </row>
    <row r="253" s="4" customFormat="1" spans="11:31">
      <c r="K253" s="13" t="s">
        <v>30</v>
      </c>
      <c r="L253" s="9">
        <f>MAX(L2:L251)</f>
        <v>3.28873443603516</v>
      </c>
      <c r="W253" s="11">
        <f t="shared" ref="W253:AE253" si="5">MAX(W2:W251)</f>
        <v>0.266836643218994</v>
      </c>
      <c r="Z253" s="4">
        <f t="shared" si="5"/>
        <v>1</v>
      </c>
      <c r="AA253" s="4">
        <f t="shared" si="5"/>
        <v>1</v>
      </c>
      <c r="AB253" s="4">
        <f t="shared" si="5"/>
        <v>0.833333333333333</v>
      </c>
      <c r="AC253" s="4">
        <f t="shared" si="5"/>
        <v>0.869565217391304</v>
      </c>
      <c r="AD253" s="4">
        <f t="shared" si="5"/>
        <v>0.5</v>
      </c>
      <c r="AE253" s="4">
        <f t="shared" si="5"/>
        <v>0.7</v>
      </c>
    </row>
    <row r="254" s="4" customFormat="1" spans="12:31">
      <c r="L254" s="9">
        <f>MIN(L2:L251)</f>
        <v>0.37877082824707</v>
      </c>
      <c r="W254" s="11">
        <f t="shared" ref="W254:AE254" si="6">MIN(W2:W251)</f>
        <v>0.000453472137451172</v>
      </c>
      <c r="Z254" s="4">
        <f t="shared" si="6"/>
        <v>0.1</v>
      </c>
      <c r="AA254" s="4">
        <f t="shared" si="6"/>
        <v>0.5</v>
      </c>
      <c r="AB254" s="4">
        <f t="shared" si="6"/>
        <v>0.4375</v>
      </c>
      <c r="AC254" s="4">
        <f t="shared" si="6"/>
        <v>0.538461538461539</v>
      </c>
      <c r="AD254" s="4">
        <f t="shared" si="6"/>
        <v>0</v>
      </c>
      <c r="AE254" s="4">
        <f t="shared" si="6"/>
        <v>-0.2</v>
      </c>
    </row>
    <row r="255" spans="11:23">
      <c r="K255" s="4"/>
      <c r="L255" s="9"/>
      <c r="M255">
        <v>0.194</v>
      </c>
      <c r="W255" s="11"/>
    </row>
    <row r="256" spans="11:23">
      <c r="K256" s="4"/>
      <c r="L256" s="9"/>
      <c r="M256">
        <v>0.129</v>
      </c>
      <c r="W256" s="11"/>
    </row>
    <row r="257" spans="11:23">
      <c r="K257" s="4"/>
      <c r="L257" s="9"/>
      <c r="W257" s="11"/>
    </row>
    <row r="258" spans="11:23">
      <c r="K258" s="4" t="s">
        <v>31</v>
      </c>
      <c r="L258" s="4" t="s">
        <v>32</v>
      </c>
      <c r="W258" s="11"/>
    </row>
    <row r="259" spans="11:23">
      <c r="K259" s="4"/>
      <c r="L259" s="4"/>
      <c r="W259" s="11"/>
    </row>
    <row r="260" s="3" customFormat="1" spans="11:23">
      <c r="K260" s="11" t="s">
        <v>49</v>
      </c>
      <c r="L260" s="11">
        <f>COUNTIF(L2:L251,"&lt;0.507")-COUNTIF(L2:L251,"&lt;0.378")</f>
        <v>6</v>
      </c>
      <c r="W260" s="11"/>
    </row>
    <row r="261" spans="11:23">
      <c r="K261" s="4" t="s">
        <v>50</v>
      </c>
      <c r="L261" s="4">
        <f>COUNTIF(L2:L251,"&lt;0.636")-COUNTIF(L2:L251,"&lt;0.507")</f>
        <v>6</v>
      </c>
      <c r="W261" s="11"/>
    </row>
    <row r="262" s="30" customFormat="1" spans="11:23">
      <c r="K262" s="31" t="s">
        <v>51</v>
      </c>
      <c r="L262" s="31">
        <f>COUNTIF(L2:L251,"&lt;0.765")-COUNTIF(L2:L251,"&lt;0.636")</f>
        <v>24</v>
      </c>
      <c r="W262" s="31"/>
    </row>
    <row r="263" s="28" customFormat="1" spans="11:23">
      <c r="K263" s="25" t="s">
        <v>52</v>
      </c>
      <c r="L263" s="25">
        <f>COUNTIF(L2:L251,"&lt;0.894")-COUNTIF(L2:L251,"&lt;0.765")</f>
        <v>29</v>
      </c>
      <c r="W263" s="25"/>
    </row>
    <row r="264" s="24" customFormat="1" spans="11:23">
      <c r="K264" s="26" t="s">
        <v>53</v>
      </c>
      <c r="L264" s="26">
        <f>COUNTIF(L2:L251,"&lt;1.023")-COUNTIF(L2:L251,"&lt;0.894")</f>
        <v>20</v>
      </c>
      <c r="W264" s="26"/>
    </row>
    <row r="265" s="1" customFormat="1" spans="11:23">
      <c r="K265" s="14" t="s">
        <v>54</v>
      </c>
      <c r="L265" s="14">
        <f>COUNTIF(L2:L251,"&lt;1.152")-COUNTIF(L2:L251,"&lt;1.023")</f>
        <v>36</v>
      </c>
      <c r="W265" s="14"/>
    </row>
    <row r="266" spans="11:23">
      <c r="K266" s="4" t="s">
        <v>55</v>
      </c>
      <c r="L266" s="4">
        <f>COUNTIF(L2:L251,"&lt;1.281")-COUNTIF(L2:L251,"&lt;1.152")</f>
        <v>24</v>
      </c>
      <c r="W266" s="11"/>
    </row>
    <row r="267" s="24" customFormat="1" spans="11:23">
      <c r="K267" s="26" t="s">
        <v>56</v>
      </c>
      <c r="L267" s="26">
        <f>COUNTIF(L2:L251,"&lt;1.41")-COUNTIF(L2:L251,"&lt;1.281")</f>
        <v>21</v>
      </c>
      <c r="W267" s="26"/>
    </row>
    <row r="268" s="29" customFormat="1" spans="11:23">
      <c r="K268" s="27" t="s">
        <v>57</v>
      </c>
      <c r="L268" s="27">
        <f>COUNTIF(L2:L251,"&lt;1.539")-COUNTIF(L2:L251,"&lt;1.41")</f>
        <v>18</v>
      </c>
      <c r="M268" s="27">
        <v>2</v>
      </c>
      <c r="W268" s="27"/>
    </row>
    <row r="269" s="1" customFormat="1" spans="11:23">
      <c r="K269" s="14" t="s">
        <v>58</v>
      </c>
      <c r="L269" s="14">
        <f>COUNTIF(L2:L251,"&lt;1.668")-COUNTIF(L2:L251,"&lt;1.539")</f>
        <v>9</v>
      </c>
      <c r="M269" s="14">
        <v>3</v>
      </c>
      <c r="W269" s="14"/>
    </row>
    <row r="270" s="1" customFormat="1" spans="11:23">
      <c r="K270" s="14" t="s">
        <v>59</v>
      </c>
      <c r="L270" s="14">
        <f>COUNTIF(L2:L251,"&lt;1.797")-COUNTIF(L2:L251,"&lt;1.668")</f>
        <v>8</v>
      </c>
      <c r="M270" s="14">
        <v>4</v>
      </c>
      <c r="W270" s="14"/>
    </row>
    <row r="271" s="28" customFormat="1" spans="11:23">
      <c r="K271" s="25" t="s">
        <v>60</v>
      </c>
      <c r="L271" s="25">
        <f>COUNTIF(L2:L251,"&lt;1.926")-COUNTIF(L2:L251,"&lt;1.797")</f>
        <v>9</v>
      </c>
      <c r="M271" s="25">
        <v>7</v>
      </c>
      <c r="W271" s="25"/>
    </row>
    <row r="272" s="24" customFormat="1" spans="11:23">
      <c r="K272" s="26" t="s">
        <v>61</v>
      </c>
      <c r="L272" s="26">
        <f>COUNTIF(L2:L251,"&lt;2.055")-COUNTIF(L2:L251,"&lt;1.926")</f>
        <v>8</v>
      </c>
      <c r="M272" s="26">
        <v>8</v>
      </c>
      <c r="W272" s="26"/>
    </row>
    <row r="273" s="1" customFormat="1" spans="11:23">
      <c r="K273" s="14" t="s">
        <v>62</v>
      </c>
      <c r="L273" s="14">
        <f>COUNTIF(L2:L251,"&lt;2.184")-COUNTIF(L2:L251,"&lt;2.055")</f>
        <v>7</v>
      </c>
      <c r="M273" s="14">
        <v>7</v>
      </c>
      <c r="W273" s="14"/>
    </row>
    <row r="274" spans="11:23">
      <c r="K274" s="4" t="s">
        <v>63</v>
      </c>
      <c r="L274" s="4">
        <f>COUNTIF(L2:L251,"&lt;2.313")-COUNTIF(L2:L251,"&lt;2.184")</f>
        <v>8</v>
      </c>
      <c r="M274" s="4">
        <v>4</v>
      </c>
      <c r="W274" s="11"/>
    </row>
    <row r="275" spans="11:23">
      <c r="K275" s="9" t="s">
        <v>64</v>
      </c>
      <c r="L275" s="9">
        <f>COUNTIF(L2:L251,"&lt;2.442")-COUNTIF(L2:L251,"&lt;2.313")</f>
        <v>3</v>
      </c>
      <c r="M275" s="4">
        <v>3</v>
      </c>
      <c r="W275" s="11"/>
    </row>
    <row r="276" s="29" customFormat="1" spans="11:13">
      <c r="K276" s="27" t="s">
        <v>65</v>
      </c>
      <c r="L276" s="27">
        <f>COUNTIF(L2:L251,"&lt;2.571")-COUNTIF(L2:L251,"&lt;2.442")</f>
        <v>3</v>
      </c>
      <c r="M276" s="27">
        <v>2</v>
      </c>
    </row>
    <row r="277" s="1" customFormat="1" spans="11:13">
      <c r="K277" s="14" t="s">
        <v>66</v>
      </c>
      <c r="L277" s="14">
        <f>COUNTIF(L2:L251,"&lt;2.7")-COUNTIF(L2:L251,"&lt;2.571")</f>
        <v>3</v>
      </c>
      <c r="M277" s="14"/>
    </row>
    <row r="278" spans="11:15">
      <c r="K278" s="4" t="s">
        <v>67</v>
      </c>
      <c r="L278" s="9">
        <f>COUNTIF(L2:L251,"&lt;2.829")-COUNTIF(L2:L251,"&lt;2.7")</f>
        <v>4</v>
      </c>
      <c r="N278">
        <v>0.378</v>
      </c>
      <c r="O278">
        <v>3.094</v>
      </c>
    </row>
    <row r="279" spans="11:15">
      <c r="K279" s="4" t="s">
        <v>68</v>
      </c>
      <c r="L279" s="9">
        <f>COUNTIF(L2:L251,"&lt;2.958")-COUNTIF(L2:L251,"&lt;2.829")</f>
        <v>0</v>
      </c>
      <c r="N279">
        <v>21</v>
      </c>
      <c r="O279">
        <v>0.129</v>
      </c>
    </row>
    <row r="280" spans="11:12">
      <c r="K280" s="4" t="s">
        <v>69</v>
      </c>
      <c r="L280" s="9">
        <f>COUNTIF(L2:L251,"&lt;3.087")-COUNTIF(L2:L251,"&lt;2.958")</f>
        <v>3</v>
      </c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0"/>
  <sheetViews>
    <sheetView topLeftCell="I28" workbookViewId="0">
      <selection activeCell="O35" sqref="O35:O41"/>
    </sheetView>
  </sheetViews>
  <sheetFormatPr defaultColWidth="8.88888888888889" defaultRowHeight="14.4"/>
  <cols>
    <col min="11" max="12" width="20.1111111111111" customWidth="1"/>
    <col min="13" max="14" width="12.8888888888889"/>
    <col min="20" max="22" width="12.8888888888889"/>
    <col min="23" max="23" width="18.2222222222222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191</v>
      </c>
      <c r="B2" s="20">
        <v>20</v>
      </c>
      <c r="C2" s="20">
        <v>0</v>
      </c>
      <c r="D2" s="20">
        <v>10</v>
      </c>
      <c r="E2" s="20">
        <v>10</v>
      </c>
      <c r="F2" s="20">
        <v>10</v>
      </c>
      <c r="G2" s="20">
        <v>0</v>
      </c>
      <c r="H2" s="20">
        <v>10</v>
      </c>
      <c r="I2" s="20">
        <v>0</v>
      </c>
      <c r="J2" s="20">
        <v>1</v>
      </c>
      <c r="K2" s="22">
        <v>9999</v>
      </c>
      <c r="L2" s="22">
        <v>0.610622406005859</v>
      </c>
      <c r="M2" s="20">
        <v>9999</v>
      </c>
      <c r="N2" s="20">
        <v>9999</v>
      </c>
      <c r="O2" s="20">
        <v>7</v>
      </c>
      <c r="P2" s="20">
        <v>7</v>
      </c>
      <c r="Q2" s="20">
        <v>14</v>
      </c>
      <c r="R2" s="23">
        <v>0.5</v>
      </c>
      <c r="S2" s="23">
        <f t="shared" ref="S2:S11" si="0">O2/E2</f>
        <v>0.7</v>
      </c>
      <c r="T2" s="20">
        <v>4.3649845123291</v>
      </c>
      <c r="U2" s="20">
        <v>3.99369430541992</v>
      </c>
      <c r="V2" s="20">
        <v>3.99735951423645</v>
      </c>
      <c r="W2" s="22">
        <v>0.00366520881652832</v>
      </c>
      <c r="X2" s="20">
        <v>0.367624998092651</v>
      </c>
      <c r="Y2" s="20">
        <v>0.367624998092651</v>
      </c>
      <c r="Z2" s="20">
        <v>0.7</v>
      </c>
      <c r="AA2" s="20">
        <v>0.7</v>
      </c>
      <c r="AB2" s="20">
        <v>0.5</v>
      </c>
      <c r="AC2" s="20">
        <v>0.583333333333333</v>
      </c>
      <c r="AD2" s="20">
        <v>0.3</v>
      </c>
      <c r="AE2" s="20">
        <v>0</v>
      </c>
    </row>
    <row r="3" spans="1:31">
      <c r="A3" s="5">
        <v>12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10.6145267486572</v>
      </c>
      <c r="L3" s="9">
        <v>0.670864105224609</v>
      </c>
      <c r="M3">
        <v>0.574762344360352</v>
      </c>
      <c r="N3">
        <v>10.087516784668</v>
      </c>
      <c r="O3">
        <v>9</v>
      </c>
      <c r="P3">
        <v>9</v>
      </c>
      <c r="Q3">
        <v>19</v>
      </c>
      <c r="R3" s="15">
        <v>0.4737</v>
      </c>
      <c r="S3" s="15">
        <f t="shared" si="0"/>
        <v>0.9</v>
      </c>
      <c r="T3">
        <v>4.63347625732422</v>
      </c>
      <c r="U3">
        <v>4.21989345550537</v>
      </c>
      <c r="V3">
        <v>4.17025804519653</v>
      </c>
      <c r="W3" s="11">
        <v>0.0496354103088379</v>
      </c>
      <c r="X3">
        <v>0.463218212127685</v>
      </c>
      <c r="Y3">
        <v>0.463218212127685</v>
      </c>
      <c r="Z3">
        <v>0.9</v>
      </c>
      <c r="AA3">
        <v>1</v>
      </c>
      <c r="AB3">
        <v>0.526315789473684</v>
      </c>
      <c r="AC3">
        <v>0.689655172413793</v>
      </c>
      <c r="AD3">
        <v>0</v>
      </c>
      <c r="AE3">
        <v>0.1</v>
      </c>
    </row>
    <row r="4" spans="1:31">
      <c r="A4" s="5">
        <v>104</v>
      </c>
      <c r="B4">
        <v>18</v>
      </c>
      <c r="C4">
        <v>2</v>
      </c>
      <c r="D4">
        <v>10</v>
      </c>
      <c r="E4">
        <v>10</v>
      </c>
      <c r="F4">
        <v>10</v>
      </c>
      <c r="G4">
        <v>0</v>
      </c>
      <c r="H4">
        <v>8</v>
      </c>
      <c r="I4">
        <v>2</v>
      </c>
      <c r="J4">
        <v>0.9</v>
      </c>
      <c r="K4" s="4">
        <v>6.71245765686035</v>
      </c>
      <c r="L4" s="9">
        <v>0.742002487182617</v>
      </c>
      <c r="M4">
        <v>0.60429573059082</v>
      </c>
      <c r="N4">
        <v>6.77452278137207</v>
      </c>
      <c r="O4">
        <v>8</v>
      </c>
      <c r="P4">
        <v>8</v>
      </c>
      <c r="Q4">
        <v>18</v>
      </c>
      <c r="R4" s="15">
        <v>0.4444</v>
      </c>
      <c r="S4" s="15">
        <f t="shared" si="0"/>
        <v>0.8</v>
      </c>
      <c r="T4">
        <v>4.0041675567627</v>
      </c>
      <c r="U4">
        <v>3.6131637096405</v>
      </c>
      <c r="V4">
        <v>3.61483526229858</v>
      </c>
      <c r="W4" s="11">
        <v>0.00167155265808105</v>
      </c>
      <c r="X4">
        <v>0.389332294464111</v>
      </c>
      <c r="Y4">
        <v>0.389332294464111</v>
      </c>
      <c r="Z4">
        <v>0.8</v>
      </c>
      <c r="AA4">
        <v>1</v>
      </c>
      <c r="AB4">
        <v>0.555555555555556</v>
      </c>
      <c r="AC4">
        <v>0.714285714285714</v>
      </c>
      <c r="AD4">
        <v>0</v>
      </c>
      <c r="AE4">
        <v>0.2</v>
      </c>
    </row>
    <row r="5" s="20" customFormat="1" spans="1:31">
      <c r="A5" s="21">
        <v>16</v>
      </c>
      <c r="B5" s="20">
        <v>19</v>
      </c>
      <c r="C5" s="20">
        <v>1</v>
      </c>
      <c r="D5" s="20">
        <v>10</v>
      </c>
      <c r="E5" s="20">
        <v>10</v>
      </c>
      <c r="F5" s="20">
        <v>10</v>
      </c>
      <c r="G5" s="20">
        <v>0</v>
      </c>
      <c r="H5" s="20">
        <v>9</v>
      </c>
      <c r="I5" s="20">
        <v>1</v>
      </c>
      <c r="J5" s="20">
        <v>0.95</v>
      </c>
      <c r="K5" s="22">
        <v>10.8333683013916</v>
      </c>
      <c r="L5" s="22">
        <v>0.657564163208008</v>
      </c>
      <c r="M5" s="20">
        <v>0.505702972412109</v>
      </c>
      <c r="N5" s="20">
        <v>9.78784370422363</v>
      </c>
      <c r="O5" s="20">
        <v>7</v>
      </c>
      <c r="P5" s="20">
        <v>7</v>
      </c>
      <c r="Q5" s="20">
        <v>17</v>
      </c>
      <c r="R5" s="23">
        <v>0.4118</v>
      </c>
      <c r="S5" s="23">
        <f t="shared" si="0"/>
        <v>0.7</v>
      </c>
      <c r="T5" s="20">
        <v>4.57226943969727</v>
      </c>
      <c r="U5" s="20">
        <v>4.18453979492187</v>
      </c>
      <c r="V5" s="20">
        <v>4.08214998245239</v>
      </c>
      <c r="W5" s="22">
        <v>0.102389812469482</v>
      </c>
      <c r="X5" s="20">
        <v>0.490119457244873</v>
      </c>
      <c r="Y5" s="20">
        <v>0.490119457244873</v>
      </c>
      <c r="Z5" s="20">
        <v>0.7</v>
      </c>
      <c r="AA5" s="20">
        <v>1</v>
      </c>
      <c r="AB5" s="20">
        <v>0.588235294117647</v>
      </c>
      <c r="AC5" s="20">
        <v>0.740740740740741</v>
      </c>
      <c r="AD5" s="20">
        <v>0</v>
      </c>
      <c r="AE5" s="20">
        <v>0.3</v>
      </c>
    </row>
    <row r="6" spans="1:31">
      <c r="A6" s="5">
        <v>41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11.0247116088867</v>
      </c>
      <c r="L6" s="9">
        <v>0.829212188720703</v>
      </c>
      <c r="M6">
        <v>0.615507125854492</v>
      </c>
      <c r="N6">
        <v>9.19135475158691</v>
      </c>
      <c r="O6">
        <v>7</v>
      </c>
      <c r="P6">
        <v>7</v>
      </c>
      <c r="Q6">
        <v>17</v>
      </c>
      <c r="R6" s="15">
        <v>0.4118</v>
      </c>
      <c r="S6" s="15">
        <f t="shared" si="0"/>
        <v>0.7</v>
      </c>
      <c r="T6">
        <v>4.78162574768066</v>
      </c>
      <c r="U6">
        <v>4.41128349304199</v>
      </c>
      <c r="V6">
        <v>4.25963163375854</v>
      </c>
      <c r="W6" s="11">
        <v>0.151651859283447</v>
      </c>
      <c r="X6">
        <v>0.521994113922119</v>
      </c>
      <c r="Y6">
        <v>0.521994113922119</v>
      </c>
      <c r="Z6">
        <v>0.7</v>
      </c>
      <c r="AA6">
        <v>1</v>
      </c>
      <c r="AB6">
        <v>0.588235294117647</v>
      </c>
      <c r="AC6">
        <v>0.740740740740741</v>
      </c>
      <c r="AD6">
        <v>0</v>
      </c>
      <c r="AE6">
        <v>0.3</v>
      </c>
    </row>
    <row r="7" s="1" customFormat="1" spans="1:31">
      <c r="A7" s="18">
        <v>58</v>
      </c>
      <c r="B7" s="1">
        <v>20</v>
      </c>
      <c r="C7" s="1">
        <v>0</v>
      </c>
      <c r="D7" s="1">
        <v>10</v>
      </c>
      <c r="E7" s="1">
        <v>10</v>
      </c>
      <c r="F7" s="1">
        <v>10</v>
      </c>
      <c r="G7" s="1">
        <v>0</v>
      </c>
      <c r="H7" s="1">
        <v>10</v>
      </c>
      <c r="I7" s="1">
        <v>0</v>
      </c>
      <c r="J7" s="1">
        <v>1</v>
      </c>
      <c r="K7" s="14">
        <v>9999</v>
      </c>
      <c r="L7" s="14">
        <v>0.892644882202148</v>
      </c>
      <c r="M7" s="1">
        <v>9999</v>
      </c>
      <c r="N7" s="1">
        <v>9999</v>
      </c>
      <c r="O7" s="1">
        <v>7</v>
      </c>
      <c r="P7" s="1">
        <v>7</v>
      </c>
      <c r="Q7" s="1">
        <v>17</v>
      </c>
      <c r="R7" s="19">
        <v>0.4118</v>
      </c>
      <c r="S7" s="19">
        <f t="shared" si="0"/>
        <v>0.7</v>
      </c>
      <c r="T7" s="1">
        <v>4.25502014160156</v>
      </c>
      <c r="U7" s="1">
        <v>3.97127270698547</v>
      </c>
      <c r="V7" s="1">
        <v>3.8246111869812</v>
      </c>
      <c r="W7" s="14">
        <v>0.146661520004272</v>
      </c>
      <c r="X7" s="1">
        <v>0.430408954620361</v>
      </c>
      <c r="Y7" s="1">
        <v>0.430408954620361</v>
      </c>
      <c r="Z7" s="1">
        <v>0.7</v>
      </c>
      <c r="AA7" s="1">
        <v>1</v>
      </c>
      <c r="AB7" s="1">
        <v>0.588235294117647</v>
      </c>
      <c r="AC7" s="1">
        <v>0.740740740740741</v>
      </c>
      <c r="AD7" s="1">
        <v>0</v>
      </c>
      <c r="AE7" s="1">
        <v>0.3</v>
      </c>
    </row>
    <row r="8" spans="1:31">
      <c r="A8" s="5">
        <v>217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10.0920867919922</v>
      </c>
      <c r="L8" s="9">
        <v>0.861143112182617</v>
      </c>
      <c r="M8">
        <v>0.723855972290039</v>
      </c>
      <c r="N8">
        <v>8.88371086120605</v>
      </c>
      <c r="O8">
        <v>6</v>
      </c>
      <c r="P8">
        <v>6</v>
      </c>
      <c r="Q8">
        <v>15</v>
      </c>
      <c r="R8" s="15">
        <v>0.4</v>
      </c>
      <c r="S8" s="15">
        <f t="shared" si="0"/>
        <v>0.6</v>
      </c>
      <c r="T8">
        <v>4.04324340820312</v>
      </c>
      <c r="U8">
        <v>3.72802567481995</v>
      </c>
      <c r="V8">
        <v>3.61562538146973</v>
      </c>
      <c r="W8" s="11">
        <v>0.11240029335022</v>
      </c>
      <c r="X8">
        <v>0.427618026733398</v>
      </c>
      <c r="Y8">
        <v>0.427618026733398</v>
      </c>
      <c r="Z8">
        <v>0.6</v>
      </c>
      <c r="AA8">
        <v>0.9</v>
      </c>
      <c r="AB8">
        <v>0.6</v>
      </c>
      <c r="AC8">
        <v>0.72</v>
      </c>
      <c r="AD8">
        <v>0.1</v>
      </c>
      <c r="AE8">
        <v>0.3</v>
      </c>
    </row>
    <row r="9" spans="1:31">
      <c r="A9" s="5">
        <v>203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10.604118347168</v>
      </c>
      <c r="L9" s="9">
        <v>0.825384140014648</v>
      </c>
      <c r="M9">
        <v>0.658525466918945</v>
      </c>
      <c r="N9">
        <v>9.19667816162109</v>
      </c>
      <c r="O9">
        <v>7</v>
      </c>
      <c r="P9">
        <v>7</v>
      </c>
      <c r="Q9">
        <v>17</v>
      </c>
      <c r="R9" s="15">
        <v>0.4118</v>
      </c>
      <c r="S9" s="15">
        <f t="shared" si="0"/>
        <v>0.7</v>
      </c>
      <c r="T9">
        <v>4.44564056396484</v>
      </c>
      <c r="U9">
        <v>4.09128665924072</v>
      </c>
      <c r="V9">
        <v>3.97912359237671</v>
      </c>
      <c r="W9" s="11">
        <v>0.112163066864014</v>
      </c>
      <c r="X9">
        <v>0.466516971588135</v>
      </c>
      <c r="Y9">
        <v>0.466516971588135</v>
      </c>
      <c r="Z9">
        <v>0.7</v>
      </c>
      <c r="AA9">
        <v>1</v>
      </c>
      <c r="AB9">
        <v>0.588235294117647</v>
      </c>
      <c r="AC9">
        <v>0.740740740740741</v>
      </c>
      <c r="AD9">
        <v>0</v>
      </c>
      <c r="AE9">
        <v>0.3</v>
      </c>
    </row>
    <row r="10" s="20" customFormat="1" spans="1:31">
      <c r="A10" s="21">
        <v>59</v>
      </c>
      <c r="B10" s="20">
        <v>20</v>
      </c>
      <c r="C10" s="20">
        <v>0</v>
      </c>
      <c r="D10" s="20">
        <v>10</v>
      </c>
      <c r="E10" s="20">
        <v>10</v>
      </c>
      <c r="F10" s="20">
        <v>10</v>
      </c>
      <c r="G10" s="20">
        <v>0</v>
      </c>
      <c r="H10" s="20">
        <v>10</v>
      </c>
      <c r="I10" s="20">
        <v>0</v>
      </c>
      <c r="J10" s="20">
        <v>1</v>
      </c>
      <c r="K10" s="22">
        <v>9999</v>
      </c>
      <c r="L10" s="22">
        <v>0.781351089477539</v>
      </c>
      <c r="M10" s="20">
        <v>9999</v>
      </c>
      <c r="N10" s="20">
        <v>9999</v>
      </c>
      <c r="O10" s="20">
        <v>7</v>
      </c>
      <c r="P10" s="20">
        <v>7</v>
      </c>
      <c r="Q10" s="20">
        <v>17</v>
      </c>
      <c r="R10" s="23">
        <v>0.4118</v>
      </c>
      <c r="S10" s="23">
        <f t="shared" si="0"/>
        <v>0.7</v>
      </c>
      <c r="T10" s="20">
        <v>4.3027515411377</v>
      </c>
      <c r="U10" s="20">
        <v>3.993891954422</v>
      </c>
      <c r="V10" s="20">
        <v>3.88676333427429</v>
      </c>
      <c r="W10" s="22">
        <v>0.107128620147705</v>
      </c>
      <c r="X10" s="20">
        <v>0.415988206863403</v>
      </c>
      <c r="Y10" s="20">
        <v>0.415988206863403</v>
      </c>
      <c r="Z10" s="20">
        <v>0.7</v>
      </c>
      <c r="AA10" s="20">
        <v>1</v>
      </c>
      <c r="AB10" s="20">
        <v>0.588235294117647</v>
      </c>
      <c r="AC10" s="20">
        <v>0.740740740740741</v>
      </c>
      <c r="AD10" s="20">
        <v>0</v>
      </c>
      <c r="AE10" s="20">
        <v>0.3</v>
      </c>
    </row>
    <row r="11" spans="1:31">
      <c r="A11" s="5">
        <v>204</v>
      </c>
      <c r="B11">
        <v>20</v>
      </c>
      <c r="C11">
        <v>0</v>
      </c>
      <c r="D11">
        <v>10</v>
      </c>
      <c r="E11">
        <v>10</v>
      </c>
      <c r="F11">
        <v>10</v>
      </c>
      <c r="G11">
        <v>0</v>
      </c>
      <c r="H11">
        <v>10</v>
      </c>
      <c r="I11">
        <v>0</v>
      </c>
      <c r="J11">
        <v>1</v>
      </c>
      <c r="K11" s="4">
        <v>9999</v>
      </c>
      <c r="L11" s="9">
        <v>0.93437385559082</v>
      </c>
      <c r="M11">
        <v>9999</v>
      </c>
      <c r="N11">
        <v>9999</v>
      </c>
      <c r="O11">
        <v>7</v>
      </c>
      <c r="P11">
        <v>7</v>
      </c>
      <c r="Q11">
        <v>17</v>
      </c>
      <c r="R11" s="15">
        <v>0.4118</v>
      </c>
      <c r="S11" s="15">
        <f t="shared" si="0"/>
        <v>0.7</v>
      </c>
      <c r="T11">
        <v>4.56262969970703</v>
      </c>
      <c r="U11">
        <v>4.25880813598633</v>
      </c>
      <c r="V11">
        <v>4.08786678314209</v>
      </c>
      <c r="W11" s="11">
        <v>0.170941352844238</v>
      </c>
      <c r="X11">
        <v>0.474762916564941</v>
      </c>
      <c r="Y11">
        <v>0.474762916564941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spans="1:31">
      <c r="A12" s="5">
        <v>78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11.2678680419922</v>
      </c>
      <c r="L12" s="9">
        <v>0.992507934570312</v>
      </c>
      <c r="M12">
        <v>0.871532440185547</v>
      </c>
      <c r="N12">
        <v>10.2073211669922</v>
      </c>
      <c r="O12">
        <v>9</v>
      </c>
      <c r="P12">
        <v>9</v>
      </c>
      <c r="Q12">
        <v>18</v>
      </c>
      <c r="R12" s="15">
        <v>0.5</v>
      </c>
      <c r="S12" s="15">
        <f t="shared" ref="S12:S28" si="1">O12/E12</f>
        <v>0.9</v>
      </c>
      <c r="T12">
        <v>4.75438117980957</v>
      </c>
      <c r="U12">
        <v>4.35092735290527</v>
      </c>
      <c r="V12">
        <v>4.25128555297852</v>
      </c>
      <c r="W12" s="11">
        <v>0.0996417999267578</v>
      </c>
      <c r="X12">
        <v>0.503095626831055</v>
      </c>
      <c r="Y12">
        <v>0.503095626831055</v>
      </c>
      <c r="Z12">
        <v>0.9</v>
      </c>
      <c r="AA12">
        <v>0.9</v>
      </c>
      <c r="AB12">
        <v>0.5</v>
      </c>
      <c r="AC12">
        <v>0.642857142857143</v>
      </c>
      <c r="AD12">
        <v>0.1</v>
      </c>
      <c r="AE12">
        <v>0</v>
      </c>
    </row>
    <row r="13" spans="1:31">
      <c r="A13" s="5">
        <v>38</v>
      </c>
      <c r="B13">
        <v>19</v>
      </c>
      <c r="C13">
        <v>1</v>
      </c>
      <c r="D13">
        <v>10</v>
      </c>
      <c r="E13">
        <v>10</v>
      </c>
      <c r="F13">
        <v>10</v>
      </c>
      <c r="G13">
        <v>0</v>
      </c>
      <c r="H13">
        <v>9</v>
      </c>
      <c r="I13">
        <v>1</v>
      </c>
      <c r="J13">
        <v>0.95</v>
      </c>
      <c r="K13" s="4">
        <v>10.2333297729492</v>
      </c>
      <c r="L13" s="9">
        <v>0.920808792114258</v>
      </c>
      <c r="M13">
        <v>0.819250106811523</v>
      </c>
      <c r="N13">
        <v>9.33165168762207</v>
      </c>
      <c r="O13">
        <v>8</v>
      </c>
      <c r="P13">
        <v>8</v>
      </c>
      <c r="Q13">
        <v>18</v>
      </c>
      <c r="R13" s="15">
        <v>0.4444</v>
      </c>
      <c r="S13" s="15">
        <f t="shared" si="1"/>
        <v>0.8</v>
      </c>
      <c r="T13">
        <v>4.01142311096191</v>
      </c>
      <c r="U13">
        <v>3.67767286300659</v>
      </c>
      <c r="V13">
        <v>3.58986783027649</v>
      </c>
      <c r="W13" s="11">
        <v>0.0878050327301025</v>
      </c>
      <c r="X13">
        <v>0.421555280685425</v>
      </c>
      <c r="Y13">
        <v>0.421555280685425</v>
      </c>
      <c r="Z13">
        <v>0.8</v>
      </c>
      <c r="AA13">
        <v>1</v>
      </c>
      <c r="AB13">
        <v>0.555555555555556</v>
      </c>
      <c r="AC13">
        <v>0.714285714285714</v>
      </c>
      <c r="AD13">
        <v>0</v>
      </c>
      <c r="AE13">
        <v>0.2</v>
      </c>
    </row>
    <row r="14" spans="1:31">
      <c r="A14" s="5">
        <v>23</v>
      </c>
      <c r="B14">
        <v>18</v>
      </c>
      <c r="C14">
        <v>2</v>
      </c>
      <c r="D14">
        <v>10</v>
      </c>
      <c r="E14">
        <v>10</v>
      </c>
      <c r="F14">
        <v>10</v>
      </c>
      <c r="G14">
        <v>0</v>
      </c>
      <c r="H14">
        <v>8</v>
      </c>
      <c r="I14">
        <v>2</v>
      </c>
      <c r="J14">
        <v>0.9</v>
      </c>
      <c r="K14" s="4">
        <v>7.68394088745117</v>
      </c>
      <c r="L14" s="9">
        <v>0.951251983642578</v>
      </c>
      <c r="M14">
        <v>0.62324333190918</v>
      </c>
      <c r="N14">
        <v>6.77580070495605</v>
      </c>
      <c r="O14">
        <v>7</v>
      </c>
      <c r="P14">
        <v>7</v>
      </c>
      <c r="Q14">
        <v>17</v>
      </c>
      <c r="R14" s="15">
        <v>0.4118</v>
      </c>
      <c r="S14" s="15">
        <f t="shared" si="1"/>
        <v>0.7</v>
      </c>
      <c r="T14">
        <v>3.90939521789551</v>
      </c>
      <c r="U14">
        <v>3.55533051490784</v>
      </c>
      <c r="V14">
        <v>3.47073864936829</v>
      </c>
      <c r="W14" s="11">
        <v>0.0845918655395508</v>
      </c>
      <c r="X14">
        <v>0.438656568527222</v>
      </c>
      <c r="Y14">
        <v>0.438656568527222</v>
      </c>
      <c r="Z14">
        <v>0.7</v>
      </c>
      <c r="AA14">
        <v>1</v>
      </c>
      <c r="AB14">
        <v>0.588235294117647</v>
      </c>
      <c r="AC14">
        <v>0.740740740740741</v>
      </c>
      <c r="AD14">
        <v>0</v>
      </c>
      <c r="AE14">
        <v>0.3</v>
      </c>
    </row>
    <row r="15" spans="1:31">
      <c r="A15" s="5">
        <v>187</v>
      </c>
      <c r="B15">
        <v>18</v>
      </c>
      <c r="C15">
        <v>2</v>
      </c>
      <c r="D15">
        <v>10</v>
      </c>
      <c r="E15">
        <v>10</v>
      </c>
      <c r="F15">
        <v>10</v>
      </c>
      <c r="G15">
        <v>0</v>
      </c>
      <c r="H15">
        <v>8</v>
      </c>
      <c r="I15">
        <v>2</v>
      </c>
      <c r="J15">
        <v>0.9</v>
      </c>
      <c r="K15" s="4">
        <v>7.71948623657227</v>
      </c>
      <c r="L15" s="9">
        <v>0.999673843383789</v>
      </c>
      <c r="M15">
        <v>0.699689865112305</v>
      </c>
      <c r="N15">
        <v>6.89983558654785</v>
      </c>
      <c r="O15">
        <v>7</v>
      </c>
      <c r="P15">
        <v>7</v>
      </c>
      <c r="Q15">
        <v>17</v>
      </c>
      <c r="R15" s="15">
        <v>0.4118</v>
      </c>
      <c r="S15" s="15">
        <f t="shared" si="1"/>
        <v>0.7</v>
      </c>
      <c r="T15">
        <v>3.41684341430664</v>
      </c>
      <c r="U15">
        <v>3.10786461830139</v>
      </c>
      <c r="V15">
        <v>3.02955842018127</v>
      </c>
      <c r="W15" s="11">
        <v>0.0783061981201172</v>
      </c>
      <c r="X15">
        <v>0.387284994125366</v>
      </c>
      <c r="Y15">
        <v>0.387284994125366</v>
      </c>
      <c r="Z15">
        <v>0.7</v>
      </c>
      <c r="AA15">
        <v>1</v>
      </c>
      <c r="AB15">
        <v>0.588235294117647</v>
      </c>
      <c r="AC15">
        <v>0.740740740740741</v>
      </c>
      <c r="AD15">
        <v>0</v>
      </c>
      <c r="AE15">
        <v>0.3</v>
      </c>
    </row>
    <row r="16" s="20" customFormat="1" spans="1:31">
      <c r="A16" s="21">
        <v>26</v>
      </c>
      <c r="B16" s="20">
        <v>18</v>
      </c>
      <c r="C16" s="20">
        <v>2</v>
      </c>
      <c r="D16" s="20">
        <v>10</v>
      </c>
      <c r="E16" s="20">
        <v>10</v>
      </c>
      <c r="F16" s="20">
        <v>10</v>
      </c>
      <c r="G16" s="20">
        <v>0</v>
      </c>
      <c r="H16" s="20">
        <v>8</v>
      </c>
      <c r="I16" s="20">
        <v>2</v>
      </c>
      <c r="J16" s="20">
        <v>0.9</v>
      </c>
      <c r="K16" s="22">
        <v>7.20049858093262</v>
      </c>
      <c r="L16" s="22">
        <v>0.931381225585937</v>
      </c>
      <c r="M16" s="20">
        <v>0.624353408813477</v>
      </c>
      <c r="N16" s="20">
        <v>6.30125427246094</v>
      </c>
      <c r="O16" s="20">
        <v>6</v>
      </c>
      <c r="P16" s="20">
        <v>6</v>
      </c>
      <c r="Q16" s="20">
        <v>15</v>
      </c>
      <c r="R16" s="23">
        <v>0.4</v>
      </c>
      <c r="S16" s="23">
        <f t="shared" si="1"/>
        <v>0.6</v>
      </c>
      <c r="T16" s="20">
        <v>3.92199516296387</v>
      </c>
      <c r="U16" s="20">
        <v>3.57343816757202</v>
      </c>
      <c r="V16" s="20">
        <v>3.50098347663879</v>
      </c>
      <c r="W16" s="22">
        <v>0.0724546909332275</v>
      </c>
      <c r="X16" s="20">
        <v>0.421011686325073</v>
      </c>
      <c r="Y16" s="20">
        <v>0.421011686325073</v>
      </c>
      <c r="Z16" s="20">
        <v>0.6</v>
      </c>
      <c r="AA16" s="20">
        <v>0.9</v>
      </c>
      <c r="AB16" s="20">
        <v>0.6</v>
      </c>
      <c r="AC16" s="20">
        <v>0.72</v>
      </c>
      <c r="AD16" s="20">
        <v>0.1</v>
      </c>
      <c r="AE16" s="20">
        <v>0.3</v>
      </c>
    </row>
    <row r="17" spans="1:31">
      <c r="A17" s="5">
        <v>171</v>
      </c>
      <c r="B17">
        <v>19</v>
      </c>
      <c r="C17">
        <v>1</v>
      </c>
      <c r="D17">
        <v>10</v>
      </c>
      <c r="E17">
        <v>10</v>
      </c>
      <c r="F17">
        <v>10</v>
      </c>
      <c r="G17">
        <v>0</v>
      </c>
      <c r="H17">
        <v>9</v>
      </c>
      <c r="I17">
        <v>1</v>
      </c>
      <c r="J17">
        <v>0.95</v>
      </c>
      <c r="K17" s="4">
        <v>10.2781219482422</v>
      </c>
      <c r="L17" s="9">
        <v>1.05501174926758</v>
      </c>
      <c r="M17">
        <v>0.912380218505859</v>
      </c>
      <c r="N17">
        <v>8.82160949707031</v>
      </c>
      <c r="O17">
        <v>6</v>
      </c>
      <c r="P17">
        <v>6</v>
      </c>
      <c r="Q17">
        <v>15</v>
      </c>
      <c r="R17" s="15">
        <v>0.4</v>
      </c>
      <c r="S17" s="15">
        <f t="shared" si="1"/>
        <v>0.6</v>
      </c>
      <c r="T17">
        <v>4.19645118713379</v>
      </c>
      <c r="U17">
        <v>3.87713885307312</v>
      </c>
      <c r="V17">
        <v>3.7418053150177</v>
      </c>
      <c r="W17" s="11">
        <v>0.13533353805542</v>
      </c>
      <c r="X17">
        <v>0.454645872116089</v>
      </c>
      <c r="Y17">
        <v>0.454645872116089</v>
      </c>
      <c r="Z17">
        <v>0.6</v>
      </c>
      <c r="AA17">
        <v>0.9</v>
      </c>
      <c r="AB17">
        <v>0.6</v>
      </c>
      <c r="AC17">
        <v>0.72</v>
      </c>
      <c r="AD17">
        <v>0.1</v>
      </c>
      <c r="AE17">
        <v>0.3</v>
      </c>
    </row>
    <row r="18" spans="1:31">
      <c r="A18" s="5">
        <v>173</v>
      </c>
      <c r="B18">
        <v>18</v>
      </c>
      <c r="C18">
        <v>2</v>
      </c>
      <c r="D18">
        <v>10</v>
      </c>
      <c r="E18">
        <v>10</v>
      </c>
      <c r="F18">
        <v>10</v>
      </c>
      <c r="G18">
        <v>0</v>
      </c>
      <c r="H18">
        <v>8</v>
      </c>
      <c r="I18">
        <v>2</v>
      </c>
      <c r="J18">
        <v>0.9</v>
      </c>
      <c r="K18" s="4">
        <v>7.58810043334961</v>
      </c>
      <c r="L18" s="9">
        <v>1.06684494018555</v>
      </c>
      <c r="M18">
        <v>0.588665008544922</v>
      </c>
      <c r="N18">
        <v>5.76065635681152</v>
      </c>
      <c r="O18">
        <v>5</v>
      </c>
      <c r="P18">
        <v>5</v>
      </c>
      <c r="Q18">
        <v>14</v>
      </c>
      <c r="R18" s="15">
        <v>0.3571</v>
      </c>
      <c r="S18" s="15">
        <f t="shared" si="1"/>
        <v>0.5</v>
      </c>
      <c r="T18">
        <v>4.2313117980957</v>
      </c>
      <c r="U18">
        <v>3.87986516952515</v>
      </c>
      <c r="V18">
        <v>3.75139999389648</v>
      </c>
      <c r="W18" s="11">
        <v>0.128465175628662</v>
      </c>
      <c r="X18">
        <v>0.479911804199219</v>
      </c>
      <c r="Y18">
        <v>0.479911804199219</v>
      </c>
      <c r="Z18">
        <v>0.5</v>
      </c>
      <c r="AA18">
        <v>0.9</v>
      </c>
      <c r="AB18">
        <v>0.642857142857143</v>
      </c>
      <c r="AC18">
        <v>0.75</v>
      </c>
      <c r="AD18">
        <v>0.1</v>
      </c>
      <c r="AE18">
        <v>0.4</v>
      </c>
    </row>
    <row r="19" spans="1:31">
      <c r="A19" s="5">
        <v>166</v>
      </c>
      <c r="B19">
        <v>19</v>
      </c>
      <c r="C19">
        <v>1</v>
      </c>
      <c r="D19">
        <v>10</v>
      </c>
      <c r="E19">
        <v>10</v>
      </c>
      <c r="F19">
        <v>10</v>
      </c>
      <c r="G19">
        <v>0</v>
      </c>
      <c r="H19">
        <v>9</v>
      </c>
      <c r="I19">
        <v>1</v>
      </c>
      <c r="J19">
        <v>0.95</v>
      </c>
      <c r="K19" s="4">
        <v>10.4938850402832</v>
      </c>
      <c r="L19" s="9">
        <v>1.12556648254395</v>
      </c>
      <c r="M19">
        <v>0.991786956787109</v>
      </c>
      <c r="N19">
        <v>9.07147026062012</v>
      </c>
      <c r="O19">
        <v>7</v>
      </c>
      <c r="P19">
        <v>7</v>
      </c>
      <c r="Q19">
        <v>16</v>
      </c>
      <c r="R19" s="15">
        <v>0.4375</v>
      </c>
      <c r="S19" s="15">
        <f t="shared" si="1"/>
        <v>0.7</v>
      </c>
      <c r="T19">
        <v>4.00689697265625</v>
      </c>
      <c r="U19">
        <v>3.70787477493286</v>
      </c>
      <c r="V19">
        <v>3.58070063591003</v>
      </c>
      <c r="W19" s="11">
        <v>0.127174139022827</v>
      </c>
      <c r="X19">
        <v>0.426196336746216</v>
      </c>
      <c r="Y19">
        <v>0.426196336746216</v>
      </c>
      <c r="Z19">
        <v>0.7</v>
      </c>
      <c r="AA19">
        <v>0.9</v>
      </c>
      <c r="AB19">
        <v>0.5625</v>
      </c>
      <c r="AC19">
        <v>0.692307692307692</v>
      </c>
      <c r="AD19">
        <v>0.1</v>
      </c>
      <c r="AE19">
        <v>0.2</v>
      </c>
    </row>
    <row r="20" spans="1:31">
      <c r="A20" s="5">
        <v>46</v>
      </c>
      <c r="B20">
        <v>18</v>
      </c>
      <c r="C20">
        <v>2</v>
      </c>
      <c r="D20">
        <v>10</v>
      </c>
      <c r="E20">
        <v>10</v>
      </c>
      <c r="F20">
        <v>10</v>
      </c>
      <c r="G20">
        <v>0</v>
      </c>
      <c r="H20">
        <v>8</v>
      </c>
      <c r="I20">
        <v>2</v>
      </c>
      <c r="J20">
        <v>0.9</v>
      </c>
      <c r="K20" s="4">
        <v>7.44791412353516</v>
      </c>
      <c r="L20" s="9">
        <v>1.0282154083252</v>
      </c>
      <c r="M20">
        <v>0.622165679931641</v>
      </c>
      <c r="N20">
        <v>5.99441528320312</v>
      </c>
      <c r="O20">
        <v>6</v>
      </c>
      <c r="P20">
        <v>6</v>
      </c>
      <c r="Q20">
        <v>16</v>
      </c>
      <c r="R20" s="15">
        <v>0.375</v>
      </c>
      <c r="S20" s="15">
        <f t="shared" si="1"/>
        <v>0.6</v>
      </c>
      <c r="T20">
        <v>3.98751449584961</v>
      </c>
      <c r="U20">
        <v>3.64871144294739</v>
      </c>
      <c r="V20">
        <v>3.5240159034729</v>
      </c>
      <c r="W20" s="11">
        <v>0.124695539474487</v>
      </c>
      <c r="X20">
        <v>0.463498592376709</v>
      </c>
      <c r="Y20">
        <v>0.463498592376709</v>
      </c>
      <c r="Z20">
        <v>0.6</v>
      </c>
      <c r="AA20">
        <v>1</v>
      </c>
      <c r="AB20">
        <v>0.625</v>
      </c>
      <c r="AC20">
        <v>0.769230769230769</v>
      </c>
      <c r="AD20">
        <v>0</v>
      </c>
      <c r="AE20">
        <v>0.4</v>
      </c>
    </row>
    <row r="21" s="20" customFormat="1" spans="1:31">
      <c r="A21" s="21">
        <v>159</v>
      </c>
      <c r="B21" s="20">
        <v>18</v>
      </c>
      <c r="C21" s="20">
        <v>2</v>
      </c>
      <c r="D21" s="20">
        <v>10</v>
      </c>
      <c r="E21" s="20">
        <v>10</v>
      </c>
      <c r="F21" s="20">
        <v>10</v>
      </c>
      <c r="G21" s="20">
        <v>0</v>
      </c>
      <c r="H21" s="20">
        <v>8</v>
      </c>
      <c r="I21" s="20">
        <v>2</v>
      </c>
      <c r="J21" s="20">
        <v>0.9</v>
      </c>
      <c r="K21" s="22">
        <v>7.262939453125</v>
      </c>
      <c r="L21" s="22">
        <v>1.04187202453613</v>
      </c>
      <c r="M21" s="20">
        <v>0.635723114013672</v>
      </c>
      <c r="N21" s="20">
        <v>5.74558639526367</v>
      </c>
      <c r="O21" s="20">
        <v>5</v>
      </c>
      <c r="P21" s="20">
        <v>5</v>
      </c>
      <c r="Q21" s="20">
        <v>13</v>
      </c>
      <c r="R21" s="23">
        <v>0.3846</v>
      </c>
      <c r="S21" s="23">
        <f t="shared" si="1"/>
        <v>0.5</v>
      </c>
      <c r="T21" s="20">
        <v>4.01668739318848</v>
      </c>
      <c r="U21" s="20">
        <v>3.67924833297729</v>
      </c>
      <c r="V21" s="20">
        <v>3.55739736557007</v>
      </c>
      <c r="W21" s="22">
        <v>0.121850967407227</v>
      </c>
      <c r="X21" s="20">
        <v>0.459290027618408</v>
      </c>
      <c r="Y21" s="20">
        <v>0.459290027618408</v>
      </c>
      <c r="Z21" s="20">
        <v>0.5</v>
      </c>
      <c r="AA21" s="20">
        <v>0.8</v>
      </c>
      <c r="AB21" s="20">
        <v>0.615384615384615</v>
      </c>
      <c r="AC21" s="20">
        <v>0.695652173913043</v>
      </c>
      <c r="AD21" s="20">
        <v>0.2</v>
      </c>
      <c r="AE21" s="20">
        <v>0.3</v>
      </c>
    </row>
    <row r="22" spans="1:31">
      <c r="A22" s="5">
        <v>161</v>
      </c>
      <c r="B22">
        <v>18</v>
      </c>
      <c r="C22">
        <v>2</v>
      </c>
      <c r="D22">
        <v>10</v>
      </c>
      <c r="E22">
        <v>10</v>
      </c>
      <c r="F22">
        <v>9</v>
      </c>
      <c r="G22">
        <v>1</v>
      </c>
      <c r="H22">
        <v>9</v>
      </c>
      <c r="I22">
        <v>1</v>
      </c>
      <c r="J22">
        <v>0.9</v>
      </c>
      <c r="K22" s="4">
        <v>9.90433120727539</v>
      </c>
      <c r="L22" s="9">
        <v>1.17045211791992</v>
      </c>
      <c r="M22">
        <v>1.12642097473145</v>
      </c>
      <c r="N22">
        <v>9.26404190063477</v>
      </c>
      <c r="O22">
        <v>8</v>
      </c>
      <c r="P22">
        <v>8</v>
      </c>
      <c r="Q22">
        <v>17</v>
      </c>
      <c r="R22" s="15">
        <v>0.4706</v>
      </c>
      <c r="S22" s="15">
        <f t="shared" si="1"/>
        <v>0.8</v>
      </c>
      <c r="T22">
        <v>3.59035682678223</v>
      </c>
      <c r="U22">
        <v>3.26594281196594</v>
      </c>
      <c r="V22">
        <v>3.26703786849976</v>
      </c>
      <c r="W22" s="11">
        <v>0.00109505653381348</v>
      </c>
      <c r="X22">
        <v>0.323318958282471</v>
      </c>
      <c r="Y22">
        <v>0.323318958282471</v>
      </c>
      <c r="Z22">
        <v>0.8</v>
      </c>
      <c r="AA22">
        <v>0.9</v>
      </c>
      <c r="AB22">
        <v>0.529411764705882</v>
      </c>
      <c r="AC22">
        <v>0.666666666666667</v>
      </c>
      <c r="AD22">
        <v>0.1</v>
      </c>
      <c r="AE22">
        <v>0.1</v>
      </c>
    </row>
    <row r="23" spans="1:31">
      <c r="A23" s="5">
        <v>18</v>
      </c>
      <c r="B23">
        <v>17</v>
      </c>
      <c r="C23">
        <v>3</v>
      </c>
      <c r="D23">
        <v>10</v>
      </c>
      <c r="E23">
        <v>10</v>
      </c>
      <c r="F23">
        <v>9</v>
      </c>
      <c r="G23">
        <v>1</v>
      </c>
      <c r="H23">
        <v>8</v>
      </c>
      <c r="I23">
        <v>2</v>
      </c>
      <c r="J23">
        <v>0.85</v>
      </c>
      <c r="K23" s="4">
        <v>9.04955291748047</v>
      </c>
      <c r="L23" s="9">
        <v>1.21954345703125</v>
      </c>
      <c r="M23">
        <v>0.910530090332031</v>
      </c>
      <c r="N23">
        <v>8.24246215820312</v>
      </c>
      <c r="O23">
        <v>6</v>
      </c>
      <c r="P23">
        <v>6</v>
      </c>
      <c r="Q23">
        <v>15</v>
      </c>
      <c r="R23" s="15">
        <v>0.4</v>
      </c>
      <c r="S23" s="15">
        <f t="shared" si="1"/>
        <v>0.6</v>
      </c>
      <c r="T23">
        <v>3.25093460083008</v>
      </c>
      <c r="U23">
        <v>2.92154550552368</v>
      </c>
      <c r="V23">
        <v>2.91307401657104</v>
      </c>
      <c r="W23" s="11">
        <v>0.00847148895263672</v>
      </c>
      <c r="X23">
        <v>0.337860584259033</v>
      </c>
      <c r="Y23">
        <v>0.337860584259033</v>
      </c>
      <c r="Z23">
        <v>0.6</v>
      </c>
      <c r="AA23">
        <v>0.9</v>
      </c>
      <c r="AB23">
        <v>0.6</v>
      </c>
      <c r="AC23">
        <v>0.72</v>
      </c>
      <c r="AD23">
        <v>0.1</v>
      </c>
      <c r="AE23">
        <v>0.3</v>
      </c>
    </row>
    <row r="24" s="20" customFormat="1" spans="1:31">
      <c r="A24" s="21">
        <v>226</v>
      </c>
      <c r="B24" s="20">
        <v>17</v>
      </c>
      <c r="C24" s="20">
        <v>3</v>
      </c>
      <c r="D24" s="20">
        <v>10</v>
      </c>
      <c r="E24" s="20">
        <v>10</v>
      </c>
      <c r="F24" s="20">
        <v>10</v>
      </c>
      <c r="G24" s="20">
        <v>0</v>
      </c>
      <c r="H24" s="20">
        <v>7</v>
      </c>
      <c r="I24" s="20">
        <v>3</v>
      </c>
      <c r="J24" s="20">
        <v>0.85</v>
      </c>
      <c r="K24" s="22">
        <v>6.30370903015137</v>
      </c>
      <c r="L24" s="22">
        <v>1.27000999450684</v>
      </c>
      <c r="M24" s="20">
        <v>1.00218772888184</v>
      </c>
      <c r="N24" s="20">
        <v>6.29825973510742</v>
      </c>
      <c r="O24" s="20">
        <v>7</v>
      </c>
      <c r="P24" s="20">
        <v>7</v>
      </c>
      <c r="Q24" s="20">
        <v>17</v>
      </c>
      <c r="R24" s="23">
        <v>0.4118</v>
      </c>
      <c r="S24" s="23">
        <f t="shared" si="1"/>
        <v>0.7</v>
      </c>
      <c r="T24" s="20">
        <v>3.48395156860352</v>
      </c>
      <c r="U24" s="20">
        <v>3.09846258163452</v>
      </c>
      <c r="V24" s="20">
        <v>3.09269952774048</v>
      </c>
      <c r="W24" s="22">
        <v>0.00576305389404297</v>
      </c>
      <c r="X24" s="20">
        <v>0.391252040863037</v>
      </c>
      <c r="Y24" s="20">
        <v>0.391252040863037</v>
      </c>
      <c r="Z24" s="20">
        <v>0.7</v>
      </c>
      <c r="AA24" s="20">
        <v>1</v>
      </c>
      <c r="AB24" s="20">
        <v>0.588235294117647</v>
      </c>
      <c r="AC24" s="20">
        <v>0.740740740740741</v>
      </c>
      <c r="AD24" s="20">
        <v>0</v>
      </c>
      <c r="AE24" s="20">
        <v>0.3</v>
      </c>
    </row>
    <row r="25" spans="1:31">
      <c r="A25" s="5">
        <v>183</v>
      </c>
      <c r="B25">
        <v>16</v>
      </c>
      <c r="C25">
        <v>4</v>
      </c>
      <c r="D25">
        <v>10</v>
      </c>
      <c r="E25">
        <v>10</v>
      </c>
      <c r="F25">
        <v>10</v>
      </c>
      <c r="G25">
        <v>0</v>
      </c>
      <c r="H25">
        <v>6</v>
      </c>
      <c r="I25">
        <v>4</v>
      </c>
      <c r="J25">
        <v>0.8</v>
      </c>
      <c r="K25" s="4">
        <v>5.10199356079102</v>
      </c>
      <c r="L25" s="9">
        <v>1.28178596496582</v>
      </c>
      <c r="M25">
        <v>0.811515808105469</v>
      </c>
      <c r="N25">
        <v>5.19133567810059</v>
      </c>
      <c r="O25">
        <v>6</v>
      </c>
      <c r="P25">
        <v>6</v>
      </c>
      <c r="Q25">
        <v>15</v>
      </c>
      <c r="R25" s="15">
        <v>0.4</v>
      </c>
      <c r="S25" s="15">
        <f t="shared" si="1"/>
        <v>0.6</v>
      </c>
      <c r="T25">
        <v>2.89971923828125</v>
      </c>
      <c r="U25">
        <v>2.59655570983887</v>
      </c>
      <c r="V25">
        <v>2.59326696395874</v>
      </c>
      <c r="W25" s="11">
        <v>0.00328874588012695</v>
      </c>
      <c r="X25">
        <v>0.30645227432251</v>
      </c>
      <c r="Y25">
        <v>0.30645227432251</v>
      </c>
      <c r="Z25">
        <v>0.6</v>
      </c>
      <c r="AA25">
        <v>0.9</v>
      </c>
      <c r="AB25">
        <v>0.6</v>
      </c>
      <c r="AC25">
        <v>0.72</v>
      </c>
      <c r="AD25">
        <v>0.1</v>
      </c>
      <c r="AE25">
        <v>0.3</v>
      </c>
    </row>
    <row r="26" s="4" customFormat="1" spans="11:31">
      <c r="K26" s="12" t="s">
        <v>29</v>
      </c>
      <c r="L26" s="9">
        <f>AVERAGE(L2:L25)</f>
        <v>0.952503681182862</v>
      </c>
      <c r="W26" s="11">
        <f t="shared" ref="W26:AE26" si="2">AVERAGE(W2:W25)</f>
        <v>0.0848852495352427</v>
      </c>
      <c r="Z26" s="4">
        <f t="shared" si="2"/>
        <v>0.6875</v>
      </c>
      <c r="AA26" s="4">
        <f t="shared" si="2"/>
        <v>0.941666666666667</v>
      </c>
      <c r="AB26" s="4">
        <f t="shared" si="2"/>
        <v>0.579445752941302</v>
      </c>
      <c r="AC26" s="4">
        <f t="shared" si="2"/>
        <v>0.716039210248356</v>
      </c>
      <c r="AD26" s="4">
        <f t="shared" si="2"/>
        <v>0.0583333333333333</v>
      </c>
      <c r="AE26" s="4">
        <f t="shared" si="2"/>
        <v>0.254166666666667</v>
      </c>
    </row>
    <row r="27" s="4" customFormat="1" spans="11:31">
      <c r="K27" s="13" t="s">
        <v>30</v>
      </c>
      <c r="L27" s="9">
        <f>MAX(L2:L25)</f>
        <v>1.28178596496582</v>
      </c>
      <c r="W27" s="11">
        <f t="shared" ref="W27:AE27" si="3">MAX(W2:W25)</f>
        <v>0.170941352844238</v>
      </c>
      <c r="Z27" s="4">
        <f t="shared" si="3"/>
        <v>0.9</v>
      </c>
      <c r="AA27" s="4">
        <f t="shared" si="3"/>
        <v>1</v>
      </c>
      <c r="AB27" s="4">
        <f t="shared" si="3"/>
        <v>0.642857142857143</v>
      </c>
      <c r="AC27" s="4">
        <f t="shared" si="3"/>
        <v>0.769230769230769</v>
      </c>
      <c r="AD27" s="4">
        <f t="shared" si="3"/>
        <v>0.3</v>
      </c>
      <c r="AE27" s="4">
        <f t="shared" si="3"/>
        <v>0.4</v>
      </c>
    </row>
    <row r="28" s="4" customFormat="1" spans="12:31">
      <c r="L28" s="9">
        <f>MIN(L2:L25)</f>
        <v>0.610622406005859</v>
      </c>
      <c r="Q28" s="4" t="s">
        <v>70</v>
      </c>
      <c r="W28" s="11">
        <f t="shared" ref="W28:AE28" si="4">MIN(W2:W25)</f>
        <v>0.00109505653381348</v>
      </c>
      <c r="Z28" s="4">
        <f t="shared" si="4"/>
        <v>0.5</v>
      </c>
      <c r="AA28" s="4">
        <f t="shared" si="4"/>
        <v>0.7</v>
      </c>
      <c r="AB28" s="4">
        <f t="shared" si="4"/>
        <v>0.5</v>
      </c>
      <c r="AC28" s="4">
        <f t="shared" si="4"/>
        <v>0.583333333333333</v>
      </c>
      <c r="AD28" s="4">
        <f t="shared" si="4"/>
        <v>0</v>
      </c>
      <c r="AE28" s="4">
        <f t="shared" si="4"/>
        <v>0</v>
      </c>
    </row>
    <row r="29" spans="11:23">
      <c r="K29" s="4"/>
      <c r="L29" s="9"/>
      <c r="M29">
        <v>0.194</v>
      </c>
      <c r="Q29" s="4">
        <v>0.2</v>
      </c>
      <c r="R29" s="4">
        <v>-160</v>
      </c>
      <c r="S29" s="4">
        <v>640</v>
      </c>
      <c r="T29" s="4">
        <v>32</v>
      </c>
      <c r="W29" s="11"/>
    </row>
    <row r="30" spans="11:23">
      <c r="K30" s="4"/>
      <c r="L30" s="9"/>
      <c r="M30">
        <v>0.129</v>
      </c>
      <c r="Q30" s="4">
        <v>0.4</v>
      </c>
      <c r="R30" s="4">
        <v>-320</v>
      </c>
      <c r="S30" s="4">
        <v>480</v>
      </c>
      <c r="T30" s="4">
        <v>24</v>
      </c>
      <c r="W30" s="11"/>
    </row>
    <row r="31" spans="11:23">
      <c r="K31" s="4"/>
      <c r="L31" s="9"/>
      <c r="Q31" s="4">
        <v>0.45</v>
      </c>
      <c r="R31" s="4">
        <v>-360</v>
      </c>
      <c r="S31" s="4">
        <v>440</v>
      </c>
      <c r="T31" s="4">
        <v>22</v>
      </c>
      <c r="W31" s="11"/>
    </row>
    <row r="32" spans="11:23">
      <c r="K32" s="4" t="s">
        <v>31</v>
      </c>
      <c r="L32" s="4" t="s">
        <v>32</v>
      </c>
      <c r="M32">
        <v>800</v>
      </c>
      <c r="Q32" s="4">
        <v>0.49</v>
      </c>
      <c r="R32" s="4">
        <v>-392</v>
      </c>
      <c r="S32" s="4">
        <v>408</v>
      </c>
      <c r="T32" s="4">
        <v>20.4</v>
      </c>
      <c r="W32" s="11"/>
    </row>
    <row r="33" spans="11:23">
      <c r="K33" s="4"/>
      <c r="L33" s="4"/>
      <c r="Q33" s="1"/>
      <c r="R33" s="14">
        <v>-380</v>
      </c>
      <c r="S33" s="14">
        <v>420</v>
      </c>
      <c r="T33" s="14">
        <v>21</v>
      </c>
      <c r="W33" s="11"/>
    </row>
    <row r="34" s="3" customFormat="1" spans="11:23">
      <c r="K34" s="11" t="s">
        <v>49</v>
      </c>
      <c r="L34" s="11">
        <f>COUNTIF(L2:L25,"&lt;0.507")-COUNTIF(L2:L25,"&lt;0.378")</f>
        <v>0</v>
      </c>
      <c r="M34" s="25">
        <v>2</v>
      </c>
      <c r="N34" s="11">
        <v>1</v>
      </c>
      <c r="W34" s="11"/>
    </row>
    <row r="35" s="1" customFormat="1" spans="11:23">
      <c r="K35" s="14" t="s">
        <v>50</v>
      </c>
      <c r="L35" s="14">
        <f>COUNTIF(L2:L25,"&lt;0.636")-COUNTIF(L2:L25,"&lt;0.507")</f>
        <v>1</v>
      </c>
      <c r="M35" s="14">
        <v>3</v>
      </c>
      <c r="N35" s="14">
        <v>2</v>
      </c>
      <c r="O35" s="14">
        <v>1</v>
      </c>
      <c r="W35" s="14"/>
    </row>
    <row r="36" s="1" customFormat="1" spans="11:23">
      <c r="K36" s="14" t="s">
        <v>51</v>
      </c>
      <c r="L36" s="14">
        <f>COUNTIF(L2:L25,"&lt;0.765")-COUNTIF(L2:L25,"&lt;0.636")</f>
        <v>3</v>
      </c>
      <c r="M36" s="14">
        <v>4</v>
      </c>
      <c r="N36" s="14">
        <v>3</v>
      </c>
      <c r="O36" s="14">
        <v>3</v>
      </c>
      <c r="W36" s="14"/>
    </row>
    <row r="37" s="1" customFormat="1" spans="11:23">
      <c r="K37" s="14" t="s">
        <v>52</v>
      </c>
      <c r="L37" s="14">
        <f>COUNTIF(L2:L25,"&lt;0.894")-COUNTIF(L2:L25,"&lt;0.765")</f>
        <v>5</v>
      </c>
      <c r="M37" s="4">
        <v>7</v>
      </c>
      <c r="N37" s="14">
        <v>6</v>
      </c>
      <c r="O37" s="14">
        <v>5</v>
      </c>
      <c r="W37" s="14"/>
    </row>
    <row r="38" s="24" customFormat="1" spans="11:23">
      <c r="K38" s="26" t="s">
        <v>53</v>
      </c>
      <c r="L38" s="26">
        <f>COUNTIF(L2:L25,"&lt;1.023")-COUNTIF(L2:L25,"&lt;0.894")</f>
        <v>6</v>
      </c>
      <c r="M38" s="26">
        <v>8</v>
      </c>
      <c r="N38" s="27">
        <v>8</v>
      </c>
      <c r="O38" s="27">
        <v>6</v>
      </c>
      <c r="W38" s="26"/>
    </row>
    <row r="39" s="1" customFormat="1" spans="11:23">
      <c r="K39" s="14" t="s">
        <v>54</v>
      </c>
      <c r="L39" s="14">
        <f>COUNTIF(L2:L25,"&lt;1.152")-COUNTIF(L2:L25,"&lt;1.023")</f>
        <v>5</v>
      </c>
      <c r="M39" s="14">
        <v>7</v>
      </c>
      <c r="N39" s="14">
        <v>6</v>
      </c>
      <c r="O39" s="14">
        <v>5</v>
      </c>
      <c r="W39" s="14"/>
    </row>
    <row r="40" spans="11:23">
      <c r="K40" s="4" t="s">
        <v>55</v>
      </c>
      <c r="L40" s="4">
        <f>COUNTIF(L2:L25,"&lt;1.281")-COUNTIF(L2:L25,"&lt;1.152")</f>
        <v>3</v>
      </c>
      <c r="M40" s="14">
        <v>4</v>
      </c>
      <c r="N40" s="14">
        <v>3</v>
      </c>
      <c r="O40" s="14">
        <v>3</v>
      </c>
      <c r="W40" s="11"/>
    </row>
    <row r="41" s="1" customFormat="1" spans="11:23">
      <c r="K41" s="14" t="s">
        <v>56</v>
      </c>
      <c r="L41" s="14">
        <f>COUNTIF(L2:L25,"&lt;1.41")-COUNTIF(L2:L25,"&lt;1.281")</f>
        <v>1</v>
      </c>
      <c r="M41" s="14">
        <v>3</v>
      </c>
      <c r="N41" s="14">
        <v>2</v>
      </c>
      <c r="O41" s="14">
        <v>1</v>
      </c>
      <c r="W41" s="14"/>
    </row>
    <row r="42" s="3" customFormat="1" spans="11:23">
      <c r="K42" s="11" t="s">
        <v>57</v>
      </c>
      <c r="L42" s="11">
        <f>COUNTIF(L2:L25,"&lt;1.539")-COUNTIF(L2:L25,"&lt;1.41")</f>
        <v>0</v>
      </c>
      <c r="M42" s="25">
        <v>2</v>
      </c>
      <c r="N42" s="11">
        <v>1</v>
      </c>
      <c r="W42" s="11"/>
    </row>
    <row r="43" s="1" customFormat="1" spans="11:23">
      <c r="K43" s="14" t="s">
        <v>58</v>
      </c>
      <c r="L43" s="14">
        <f>COUNTIF(L2:L25,"&lt;1.668")-COUNTIF(L2:L25,"&lt;1.539")</f>
        <v>0</v>
      </c>
      <c r="W43" s="14"/>
    </row>
    <row r="44" s="1" customFormat="1" spans="11:23">
      <c r="K44" s="14" t="s">
        <v>59</v>
      </c>
      <c r="L44" s="14">
        <f>COUNTIF(L2:L25,"&lt;1.797")-COUNTIF(L2:L25,"&lt;1.668")</f>
        <v>0</v>
      </c>
      <c r="W44" s="14"/>
    </row>
    <row r="45" s="1" customFormat="1" spans="11:23">
      <c r="K45" s="14" t="s">
        <v>60</v>
      </c>
      <c r="L45" s="14">
        <f>COUNTIF(L2:L25,"&lt;1.926")-COUNTIF(L2:L25,"&lt;1.797")</f>
        <v>0</v>
      </c>
      <c r="W45" s="14"/>
    </row>
    <row r="46" s="1" customFormat="1" spans="11:23">
      <c r="K46" s="14" t="s">
        <v>61</v>
      </c>
      <c r="L46" s="14">
        <f>COUNTIF(L2:L25,"&lt;2.055")-COUNTIF(L2:L25,"&lt;1.926")</f>
        <v>0</v>
      </c>
      <c r="W46" s="14"/>
    </row>
    <row r="47" s="1" customFormat="1" spans="11:23">
      <c r="K47" s="14" t="s">
        <v>62</v>
      </c>
      <c r="L47" s="14">
        <f>COUNTIF(L2:L25,"&lt;2.184")-COUNTIF(L2:L25,"&lt;2.055")</f>
        <v>0</v>
      </c>
      <c r="W47" s="14"/>
    </row>
    <row r="48" s="1" customFormat="1" spans="11:23">
      <c r="K48" s="14" t="s">
        <v>63</v>
      </c>
      <c r="L48" s="14">
        <f>COUNTIF(L2:L25,"&lt;2.313")-COUNTIF(L2:L25,"&lt;2.184")</f>
        <v>0</v>
      </c>
      <c r="W48" s="14"/>
    </row>
    <row r="49" s="1" customFormat="1" spans="11:23">
      <c r="K49" s="14" t="s">
        <v>64</v>
      </c>
      <c r="L49" s="14">
        <f>COUNTIF(L2:L25,"&lt;2.442")-COUNTIF(L2:L25,"&lt;2.313")</f>
        <v>0</v>
      </c>
      <c r="W49" s="14"/>
    </row>
    <row r="50" s="1" customFormat="1" spans="11:12">
      <c r="K50" s="14" t="s">
        <v>65</v>
      </c>
      <c r="L50" s="14">
        <f>COUNTIF(L2:L25,"&lt;2.571")-COUNTIF(L2:L25,"&lt;2.442")</f>
        <v>0</v>
      </c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customFormat="1" spans="11:15">
      <c r="K52" s="4" t="s">
        <v>67</v>
      </c>
      <c r="L52" s="9">
        <f>COUNTIF(L2:L25,"&lt;2.829")-COUNTIF(L2:L25,"&lt;2.7")</f>
        <v>0</v>
      </c>
      <c r="N52">
        <v>0.378</v>
      </c>
      <c r="O52">
        <v>3.094</v>
      </c>
    </row>
    <row r="53" customFormat="1" spans="11:15">
      <c r="K53" s="4" t="s">
        <v>68</v>
      </c>
      <c r="L53" s="9">
        <f>COUNTIF(L2:L25,"&lt;2.958")-COUNTIF(L2:L25,"&lt;2.829")</f>
        <v>0</v>
      </c>
      <c r="N53">
        <v>21</v>
      </c>
      <c r="O53">
        <v>0.129</v>
      </c>
    </row>
    <row r="54" customFormat="1" spans="11:12">
      <c r="K54" s="4" t="s">
        <v>69</v>
      </c>
      <c r="L54" s="9">
        <f>COUNTIF(L2:L25,"&lt;3.087")-COUNTIF(L2:L25,"&lt;2.958")</f>
        <v>0</v>
      </c>
    </row>
    <row r="55" spans="14:15">
      <c r="N55">
        <v>0.954</v>
      </c>
      <c r="O55">
        <v>0.133</v>
      </c>
    </row>
    <row r="56" spans="14:15">
      <c r="N56">
        <v>1.355</v>
      </c>
      <c r="O56">
        <v>0.108</v>
      </c>
    </row>
    <row r="57" spans="14:15">
      <c r="N57">
        <v>1.72</v>
      </c>
      <c r="O57">
        <v>0.083</v>
      </c>
    </row>
    <row r="59" spans="14:16">
      <c r="N59">
        <v>0.954</v>
      </c>
      <c r="O59">
        <v>0.378</v>
      </c>
      <c r="P59">
        <v>1.539</v>
      </c>
    </row>
    <row r="60" spans="16:16">
      <c r="P60">
        <v>0.232</v>
      </c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8"/>
  <sheetViews>
    <sheetView topLeftCell="G25" workbookViewId="0">
      <selection activeCell="P33" sqref="P33:P39"/>
    </sheetView>
  </sheetViews>
  <sheetFormatPr defaultColWidth="8.88888888888889" defaultRowHeight="14.4"/>
  <cols>
    <col min="11" max="12" width="19.5555555555556" customWidth="1"/>
    <col min="13" max="14" width="12.8888888888889"/>
    <col min="20" max="22" width="12.8888888888889"/>
    <col min="23" max="23" width="22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191</v>
      </c>
      <c r="B2" s="20">
        <v>20</v>
      </c>
      <c r="C2" s="20">
        <v>0</v>
      </c>
      <c r="D2" s="20">
        <v>10</v>
      </c>
      <c r="E2" s="20">
        <v>10</v>
      </c>
      <c r="F2" s="20">
        <v>10</v>
      </c>
      <c r="G2" s="20">
        <v>0</v>
      </c>
      <c r="H2" s="20">
        <v>10</v>
      </c>
      <c r="I2" s="20">
        <v>0</v>
      </c>
      <c r="J2" s="20">
        <v>1</v>
      </c>
      <c r="K2" s="22">
        <v>9999</v>
      </c>
      <c r="L2" s="22">
        <v>0.610622406005859</v>
      </c>
      <c r="M2" s="20">
        <v>9999</v>
      </c>
      <c r="N2" s="20">
        <v>9999</v>
      </c>
      <c r="O2" s="20">
        <v>7</v>
      </c>
      <c r="P2" s="20">
        <v>7</v>
      </c>
      <c r="Q2" s="20">
        <v>14</v>
      </c>
      <c r="R2" s="23">
        <v>0.5</v>
      </c>
      <c r="S2" s="23">
        <f t="shared" ref="S2:S9" si="0">O2/E2</f>
        <v>0.7</v>
      </c>
      <c r="T2" s="20">
        <v>4.3649845123291</v>
      </c>
      <c r="U2" s="20">
        <v>3.99369430541992</v>
      </c>
      <c r="V2" s="20">
        <v>3.99735951423645</v>
      </c>
      <c r="W2" s="22">
        <v>0.00366520881652832</v>
      </c>
      <c r="X2" s="20">
        <v>0.367624998092651</v>
      </c>
      <c r="Y2" s="20">
        <v>0.367624998092651</v>
      </c>
      <c r="Z2" s="20">
        <v>0.7</v>
      </c>
      <c r="AA2" s="20">
        <v>0.7</v>
      </c>
      <c r="AB2" s="20">
        <v>0.5</v>
      </c>
      <c r="AC2" s="20">
        <v>0.583333333333333</v>
      </c>
      <c r="AD2" s="20">
        <v>0.3</v>
      </c>
      <c r="AE2" s="20">
        <v>0</v>
      </c>
    </row>
    <row r="3" spans="1:31">
      <c r="A3" s="5">
        <v>12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10.6145267486572</v>
      </c>
      <c r="L3" s="9">
        <v>0.670864105224609</v>
      </c>
      <c r="M3">
        <v>0.574762344360352</v>
      </c>
      <c r="N3">
        <v>10.087516784668</v>
      </c>
      <c r="O3">
        <v>9</v>
      </c>
      <c r="P3">
        <v>9</v>
      </c>
      <c r="Q3">
        <v>19</v>
      </c>
      <c r="R3" s="15">
        <v>0.4737</v>
      </c>
      <c r="S3" s="15">
        <f t="shared" si="0"/>
        <v>0.9</v>
      </c>
      <c r="T3">
        <v>4.63347625732422</v>
      </c>
      <c r="U3">
        <v>4.21989345550537</v>
      </c>
      <c r="V3">
        <v>4.17025804519653</v>
      </c>
      <c r="W3" s="11">
        <v>0.0496354103088379</v>
      </c>
      <c r="X3">
        <v>0.463218212127685</v>
      </c>
      <c r="Y3">
        <v>0.463218212127685</v>
      </c>
      <c r="Z3">
        <v>0.9</v>
      </c>
      <c r="AA3">
        <v>1</v>
      </c>
      <c r="AB3">
        <v>0.526315789473684</v>
      </c>
      <c r="AC3">
        <v>0.689655172413793</v>
      </c>
      <c r="AD3">
        <v>0</v>
      </c>
      <c r="AE3">
        <v>0.1</v>
      </c>
    </row>
    <row r="4" spans="1:31">
      <c r="A4" s="5">
        <v>104</v>
      </c>
      <c r="B4">
        <v>18</v>
      </c>
      <c r="C4">
        <v>2</v>
      </c>
      <c r="D4">
        <v>10</v>
      </c>
      <c r="E4">
        <v>10</v>
      </c>
      <c r="F4">
        <v>10</v>
      </c>
      <c r="G4">
        <v>0</v>
      </c>
      <c r="H4">
        <v>8</v>
      </c>
      <c r="I4">
        <v>2</v>
      </c>
      <c r="J4">
        <v>0.9</v>
      </c>
      <c r="K4" s="4">
        <v>6.71245765686035</v>
      </c>
      <c r="L4" s="9">
        <v>0.742002487182617</v>
      </c>
      <c r="M4">
        <v>0.60429573059082</v>
      </c>
      <c r="N4">
        <v>6.77452278137207</v>
      </c>
      <c r="O4">
        <v>8</v>
      </c>
      <c r="P4">
        <v>8</v>
      </c>
      <c r="Q4">
        <v>18</v>
      </c>
      <c r="R4" s="15">
        <v>0.4444</v>
      </c>
      <c r="S4" s="15">
        <f t="shared" si="0"/>
        <v>0.8</v>
      </c>
      <c r="T4">
        <v>4.0041675567627</v>
      </c>
      <c r="U4">
        <v>3.6131637096405</v>
      </c>
      <c r="V4">
        <v>3.61483526229858</v>
      </c>
      <c r="W4" s="11">
        <v>0.00167155265808105</v>
      </c>
      <c r="X4">
        <v>0.389332294464111</v>
      </c>
      <c r="Y4">
        <v>0.389332294464111</v>
      </c>
      <c r="Z4">
        <v>0.8</v>
      </c>
      <c r="AA4">
        <v>1</v>
      </c>
      <c r="AB4">
        <v>0.555555555555556</v>
      </c>
      <c r="AC4">
        <v>0.714285714285714</v>
      </c>
      <c r="AD4">
        <v>0</v>
      </c>
      <c r="AE4">
        <v>0.2</v>
      </c>
    </row>
    <row r="5" s="20" customFormat="1" spans="1:31">
      <c r="A5" s="21">
        <v>16</v>
      </c>
      <c r="B5" s="20">
        <v>19</v>
      </c>
      <c r="C5" s="20">
        <v>1</v>
      </c>
      <c r="D5" s="20">
        <v>10</v>
      </c>
      <c r="E5" s="20">
        <v>10</v>
      </c>
      <c r="F5" s="20">
        <v>10</v>
      </c>
      <c r="G5" s="20">
        <v>0</v>
      </c>
      <c r="H5" s="20">
        <v>9</v>
      </c>
      <c r="I5" s="20">
        <v>1</v>
      </c>
      <c r="J5" s="20">
        <v>0.95</v>
      </c>
      <c r="K5" s="22">
        <v>10.8333683013916</v>
      </c>
      <c r="L5" s="22">
        <v>0.657564163208008</v>
      </c>
      <c r="M5" s="20">
        <v>0.505702972412109</v>
      </c>
      <c r="N5" s="20">
        <v>9.78784370422363</v>
      </c>
      <c r="O5" s="20">
        <v>7</v>
      </c>
      <c r="P5" s="20">
        <v>7</v>
      </c>
      <c r="Q5" s="20">
        <v>17</v>
      </c>
      <c r="R5" s="23">
        <v>0.4118</v>
      </c>
      <c r="S5" s="23">
        <f t="shared" si="0"/>
        <v>0.7</v>
      </c>
      <c r="T5" s="20">
        <v>4.57226943969727</v>
      </c>
      <c r="U5" s="20">
        <v>4.18453979492187</v>
      </c>
      <c r="V5" s="20">
        <v>4.08214998245239</v>
      </c>
      <c r="W5" s="22">
        <v>0.102389812469482</v>
      </c>
      <c r="X5" s="20">
        <v>0.490119457244873</v>
      </c>
      <c r="Y5" s="20">
        <v>0.490119457244873</v>
      </c>
      <c r="Z5" s="20">
        <v>0.7</v>
      </c>
      <c r="AA5" s="20">
        <v>1</v>
      </c>
      <c r="AB5" s="20">
        <v>0.588235294117647</v>
      </c>
      <c r="AC5" s="20">
        <v>0.740740740740741</v>
      </c>
      <c r="AD5" s="20">
        <v>0</v>
      </c>
      <c r="AE5" s="20">
        <v>0.3</v>
      </c>
    </row>
    <row r="6" spans="1:31">
      <c r="A6" s="5">
        <v>41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11.0247116088867</v>
      </c>
      <c r="L6" s="9">
        <v>0.829212188720703</v>
      </c>
      <c r="M6">
        <v>0.615507125854492</v>
      </c>
      <c r="N6">
        <v>9.19135475158691</v>
      </c>
      <c r="O6">
        <v>7</v>
      </c>
      <c r="P6">
        <v>7</v>
      </c>
      <c r="Q6">
        <v>17</v>
      </c>
      <c r="R6" s="15">
        <v>0.4118</v>
      </c>
      <c r="S6" s="15">
        <f t="shared" si="0"/>
        <v>0.7</v>
      </c>
      <c r="T6">
        <v>4.78162574768066</v>
      </c>
      <c r="U6">
        <v>4.41128349304199</v>
      </c>
      <c r="V6">
        <v>4.25963163375854</v>
      </c>
      <c r="W6" s="11">
        <v>0.151651859283447</v>
      </c>
      <c r="X6">
        <v>0.521994113922119</v>
      </c>
      <c r="Y6">
        <v>0.521994113922119</v>
      </c>
      <c r="Z6">
        <v>0.7</v>
      </c>
      <c r="AA6">
        <v>1</v>
      </c>
      <c r="AB6">
        <v>0.588235294117647</v>
      </c>
      <c r="AC6">
        <v>0.740740740740741</v>
      </c>
      <c r="AD6">
        <v>0</v>
      </c>
      <c r="AE6">
        <v>0.3</v>
      </c>
    </row>
    <row r="7" s="1" customFormat="1" spans="1:31">
      <c r="A7" s="18">
        <v>58</v>
      </c>
      <c r="B7" s="1">
        <v>20</v>
      </c>
      <c r="C7" s="1">
        <v>0</v>
      </c>
      <c r="D7" s="1">
        <v>10</v>
      </c>
      <c r="E7" s="1">
        <v>10</v>
      </c>
      <c r="F7" s="1">
        <v>10</v>
      </c>
      <c r="G7" s="1">
        <v>0</v>
      </c>
      <c r="H7" s="1">
        <v>10</v>
      </c>
      <c r="I7" s="1">
        <v>0</v>
      </c>
      <c r="J7" s="1">
        <v>1</v>
      </c>
      <c r="K7" s="14">
        <v>9999</v>
      </c>
      <c r="L7" s="14">
        <v>0.892644882202148</v>
      </c>
      <c r="M7" s="1">
        <v>9999</v>
      </c>
      <c r="N7" s="1">
        <v>9999</v>
      </c>
      <c r="O7" s="1">
        <v>7</v>
      </c>
      <c r="P7" s="1">
        <v>7</v>
      </c>
      <c r="Q7" s="1">
        <v>17</v>
      </c>
      <c r="R7" s="19">
        <v>0.4118</v>
      </c>
      <c r="S7" s="19">
        <f t="shared" si="0"/>
        <v>0.7</v>
      </c>
      <c r="T7" s="1">
        <v>4.25502014160156</v>
      </c>
      <c r="U7" s="1">
        <v>3.97127270698547</v>
      </c>
      <c r="V7" s="1">
        <v>3.8246111869812</v>
      </c>
      <c r="W7" s="14">
        <v>0.146661520004272</v>
      </c>
      <c r="X7" s="1">
        <v>0.430408954620361</v>
      </c>
      <c r="Y7" s="1">
        <v>0.430408954620361</v>
      </c>
      <c r="Z7" s="1">
        <v>0.7</v>
      </c>
      <c r="AA7" s="1">
        <v>1</v>
      </c>
      <c r="AB7" s="1">
        <v>0.588235294117647</v>
      </c>
      <c r="AC7" s="1">
        <v>0.740740740740741</v>
      </c>
      <c r="AD7" s="1">
        <v>0</v>
      </c>
      <c r="AE7" s="1">
        <v>0.3</v>
      </c>
    </row>
    <row r="8" spans="1:31">
      <c r="A8" s="5">
        <v>217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10.0920867919922</v>
      </c>
      <c r="L8" s="9">
        <v>0.861143112182617</v>
      </c>
      <c r="M8">
        <v>0.723855972290039</v>
      </c>
      <c r="N8">
        <v>8.88371086120605</v>
      </c>
      <c r="O8">
        <v>6</v>
      </c>
      <c r="P8">
        <v>6</v>
      </c>
      <c r="Q8">
        <v>15</v>
      </c>
      <c r="R8" s="15">
        <v>0.4</v>
      </c>
      <c r="S8" s="15">
        <f t="shared" si="0"/>
        <v>0.6</v>
      </c>
      <c r="T8">
        <v>4.04324340820312</v>
      </c>
      <c r="U8">
        <v>3.72802567481995</v>
      </c>
      <c r="V8">
        <v>3.61562538146973</v>
      </c>
      <c r="W8" s="11">
        <v>0.11240029335022</v>
      </c>
      <c r="X8">
        <v>0.427618026733398</v>
      </c>
      <c r="Y8">
        <v>0.427618026733398</v>
      </c>
      <c r="Z8">
        <v>0.6</v>
      </c>
      <c r="AA8">
        <v>0.9</v>
      </c>
      <c r="AB8">
        <v>0.6</v>
      </c>
      <c r="AC8">
        <v>0.72</v>
      </c>
      <c r="AD8">
        <v>0.1</v>
      </c>
      <c r="AE8">
        <v>0.3</v>
      </c>
    </row>
    <row r="9" s="20" customFormat="1" spans="1:31">
      <c r="A9" s="21">
        <v>203</v>
      </c>
      <c r="B9" s="20">
        <v>19</v>
      </c>
      <c r="C9" s="20">
        <v>1</v>
      </c>
      <c r="D9" s="20">
        <v>10</v>
      </c>
      <c r="E9" s="20">
        <v>10</v>
      </c>
      <c r="F9" s="20">
        <v>10</v>
      </c>
      <c r="G9" s="20">
        <v>0</v>
      </c>
      <c r="H9" s="20">
        <v>9</v>
      </c>
      <c r="I9" s="20">
        <v>1</v>
      </c>
      <c r="J9" s="20">
        <v>0.95</v>
      </c>
      <c r="K9" s="22">
        <v>10.604118347168</v>
      </c>
      <c r="L9" s="22">
        <v>0.825384140014648</v>
      </c>
      <c r="M9" s="20">
        <v>0.658525466918945</v>
      </c>
      <c r="N9" s="20">
        <v>9.19667816162109</v>
      </c>
      <c r="O9" s="20">
        <v>7</v>
      </c>
      <c r="P9" s="20">
        <v>7</v>
      </c>
      <c r="Q9" s="20">
        <v>17</v>
      </c>
      <c r="R9" s="23">
        <v>0.4118</v>
      </c>
      <c r="S9" s="23">
        <f t="shared" si="0"/>
        <v>0.7</v>
      </c>
      <c r="T9" s="20">
        <v>4.44564056396484</v>
      </c>
      <c r="U9" s="20">
        <v>4.09128665924072</v>
      </c>
      <c r="V9" s="20">
        <v>3.97912359237671</v>
      </c>
      <c r="W9" s="22">
        <v>0.112163066864014</v>
      </c>
      <c r="X9" s="20">
        <v>0.466516971588135</v>
      </c>
      <c r="Y9" s="20">
        <v>0.466516971588135</v>
      </c>
      <c r="Z9" s="20">
        <v>0.7</v>
      </c>
      <c r="AA9" s="20">
        <v>1</v>
      </c>
      <c r="AB9" s="20">
        <v>0.588235294117647</v>
      </c>
      <c r="AC9" s="20">
        <v>0.740740740740741</v>
      </c>
      <c r="AD9" s="20">
        <v>0</v>
      </c>
      <c r="AE9" s="20">
        <v>0.3</v>
      </c>
    </row>
    <row r="10" spans="1:31">
      <c r="A10" s="5">
        <v>204</v>
      </c>
      <c r="B10">
        <v>20</v>
      </c>
      <c r="C10">
        <v>0</v>
      </c>
      <c r="D10">
        <v>10</v>
      </c>
      <c r="E10">
        <v>10</v>
      </c>
      <c r="F10">
        <v>10</v>
      </c>
      <c r="G10">
        <v>0</v>
      </c>
      <c r="H10">
        <v>10</v>
      </c>
      <c r="I10">
        <v>0</v>
      </c>
      <c r="J10">
        <v>1</v>
      </c>
      <c r="K10" s="4">
        <v>9999</v>
      </c>
      <c r="L10" s="9">
        <v>0.93437385559082</v>
      </c>
      <c r="M10">
        <v>9999</v>
      </c>
      <c r="N10">
        <v>9999</v>
      </c>
      <c r="O10">
        <v>7</v>
      </c>
      <c r="P10">
        <v>7</v>
      </c>
      <c r="Q10">
        <v>17</v>
      </c>
      <c r="R10" s="15">
        <v>0.4118</v>
      </c>
      <c r="S10" s="15">
        <f t="shared" ref="S10:S24" si="1">O10/E10</f>
        <v>0.7</v>
      </c>
      <c r="T10">
        <v>4.56262969970703</v>
      </c>
      <c r="U10">
        <v>4.25880813598633</v>
      </c>
      <c r="V10">
        <v>4.08786678314209</v>
      </c>
      <c r="W10" s="11">
        <v>0.170941352844238</v>
      </c>
      <c r="X10">
        <v>0.474762916564941</v>
      </c>
      <c r="Y10">
        <v>0.474762916564941</v>
      </c>
      <c r="Z10">
        <v>0.7</v>
      </c>
      <c r="AA10">
        <v>1</v>
      </c>
      <c r="AB10">
        <v>0.588235294117647</v>
      </c>
      <c r="AC10">
        <v>0.740740740740741</v>
      </c>
      <c r="AD10">
        <v>0</v>
      </c>
      <c r="AE10">
        <v>0.3</v>
      </c>
    </row>
    <row r="11" spans="1:31">
      <c r="A11" s="5">
        <v>78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11.2678680419922</v>
      </c>
      <c r="L11" s="9">
        <v>0.992507934570312</v>
      </c>
      <c r="M11">
        <v>0.871532440185547</v>
      </c>
      <c r="N11">
        <v>10.2073211669922</v>
      </c>
      <c r="O11">
        <v>9</v>
      </c>
      <c r="P11">
        <v>9</v>
      </c>
      <c r="Q11">
        <v>18</v>
      </c>
      <c r="R11" s="15">
        <v>0.5</v>
      </c>
      <c r="S11" s="15">
        <f t="shared" si="1"/>
        <v>0.9</v>
      </c>
      <c r="T11">
        <v>4.75438117980957</v>
      </c>
      <c r="U11">
        <v>4.35092735290527</v>
      </c>
      <c r="V11">
        <v>4.25128555297852</v>
      </c>
      <c r="W11" s="11">
        <v>0.0996417999267578</v>
      </c>
      <c r="X11">
        <v>0.503095626831055</v>
      </c>
      <c r="Y11">
        <v>0.503095626831055</v>
      </c>
      <c r="Z11">
        <v>0.9</v>
      </c>
      <c r="AA11">
        <v>0.9</v>
      </c>
      <c r="AB11">
        <v>0.5</v>
      </c>
      <c r="AC11">
        <v>0.642857142857143</v>
      </c>
      <c r="AD11">
        <v>0.1</v>
      </c>
      <c r="AE11">
        <v>0</v>
      </c>
    </row>
    <row r="12" spans="1:31">
      <c r="A12" s="5">
        <v>38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10.2333297729492</v>
      </c>
      <c r="L12" s="9">
        <v>0.920808792114258</v>
      </c>
      <c r="M12">
        <v>0.819250106811523</v>
      </c>
      <c r="N12">
        <v>9.33165168762207</v>
      </c>
      <c r="O12">
        <v>8</v>
      </c>
      <c r="P12">
        <v>8</v>
      </c>
      <c r="Q12">
        <v>18</v>
      </c>
      <c r="R12" s="15">
        <v>0.4444</v>
      </c>
      <c r="S12" s="15">
        <f t="shared" si="1"/>
        <v>0.8</v>
      </c>
      <c r="T12">
        <v>4.01142311096191</v>
      </c>
      <c r="U12">
        <v>3.67767286300659</v>
      </c>
      <c r="V12">
        <v>3.58986783027649</v>
      </c>
      <c r="W12" s="11">
        <v>0.0878050327301025</v>
      </c>
      <c r="X12">
        <v>0.421555280685425</v>
      </c>
      <c r="Y12">
        <v>0.421555280685425</v>
      </c>
      <c r="Z12">
        <v>0.8</v>
      </c>
      <c r="AA12">
        <v>1</v>
      </c>
      <c r="AB12">
        <v>0.555555555555556</v>
      </c>
      <c r="AC12">
        <v>0.714285714285714</v>
      </c>
      <c r="AD12">
        <v>0</v>
      </c>
      <c r="AE12">
        <v>0.2</v>
      </c>
    </row>
    <row r="13" spans="1:31">
      <c r="A13" s="5">
        <v>23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7.68394088745117</v>
      </c>
      <c r="L13" s="9">
        <v>0.951251983642578</v>
      </c>
      <c r="M13">
        <v>0.62324333190918</v>
      </c>
      <c r="N13">
        <v>6.77580070495605</v>
      </c>
      <c r="O13">
        <v>7</v>
      </c>
      <c r="P13">
        <v>7</v>
      </c>
      <c r="Q13">
        <v>17</v>
      </c>
      <c r="R13" s="15">
        <v>0.4118</v>
      </c>
      <c r="S13" s="15">
        <f t="shared" si="1"/>
        <v>0.7</v>
      </c>
      <c r="T13">
        <v>3.90939521789551</v>
      </c>
      <c r="U13">
        <v>3.55533051490784</v>
      </c>
      <c r="V13">
        <v>3.47073864936829</v>
      </c>
      <c r="W13" s="11">
        <v>0.0845918655395508</v>
      </c>
      <c r="X13">
        <v>0.438656568527222</v>
      </c>
      <c r="Y13">
        <v>0.438656568527222</v>
      </c>
      <c r="Z13">
        <v>0.7</v>
      </c>
      <c r="AA13">
        <v>1</v>
      </c>
      <c r="AB13">
        <v>0.588235294117647</v>
      </c>
      <c r="AC13">
        <v>0.740740740740741</v>
      </c>
      <c r="AD13">
        <v>0</v>
      </c>
      <c r="AE13">
        <v>0.3</v>
      </c>
    </row>
    <row r="14" spans="1:31">
      <c r="A14" s="5">
        <v>187</v>
      </c>
      <c r="B14">
        <v>18</v>
      </c>
      <c r="C14">
        <v>2</v>
      </c>
      <c r="D14">
        <v>10</v>
      </c>
      <c r="E14">
        <v>10</v>
      </c>
      <c r="F14">
        <v>10</v>
      </c>
      <c r="G14">
        <v>0</v>
      </c>
      <c r="H14">
        <v>8</v>
      </c>
      <c r="I14">
        <v>2</v>
      </c>
      <c r="J14">
        <v>0.9</v>
      </c>
      <c r="K14" s="4">
        <v>7.71948623657227</v>
      </c>
      <c r="L14" s="9">
        <v>0.999673843383789</v>
      </c>
      <c r="M14">
        <v>0.699689865112305</v>
      </c>
      <c r="N14">
        <v>6.89983558654785</v>
      </c>
      <c r="O14">
        <v>7</v>
      </c>
      <c r="P14">
        <v>7</v>
      </c>
      <c r="Q14">
        <v>17</v>
      </c>
      <c r="R14" s="15">
        <v>0.4118</v>
      </c>
      <c r="S14" s="15">
        <f t="shared" si="1"/>
        <v>0.7</v>
      </c>
      <c r="T14">
        <v>3.41684341430664</v>
      </c>
      <c r="U14">
        <v>3.10786461830139</v>
      </c>
      <c r="V14">
        <v>3.02955842018127</v>
      </c>
      <c r="W14" s="11">
        <v>0.0783061981201172</v>
      </c>
      <c r="X14">
        <v>0.387284994125366</v>
      </c>
      <c r="Y14">
        <v>0.387284994125366</v>
      </c>
      <c r="Z14">
        <v>0.7</v>
      </c>
      <c r="AA14">
        <v>1</v>
      </c>
      <c r="AB14">
        <v>0.588235294117647</v>
      </c>
      <c r="AC14">
        <v>0.740740740740741</v>
      </c>
      <c r="AD14">
        <v>0</v>
      </c>
      <c r="AE14">
        <v>0.3</v>
      </c>
    </row>
    <row r="15" s="20" customFormat="1" spans="1:31">
      <c r="A15" s="21">
        <v>26</v>
      </c>
      <c r="B15" s="20">
        <v>18</v>
      </c>
      <c r="C15" s="20">
        <v>2</v>
      </c>
      <c r="D15" s="20">
        <v>10</v>
      </c>
      <c r="E15" s="20">
        <v>10</v>
      </c>
      <c r="F15" s="20">
        <v>10</v>
      </c>
      <c r="G15" s="20">
        <v>0</v>
      </c>
      <c r="H15" s="20">
        <v>8</v>
      </c>
      <c r="I15" s="20">
        <v>2</v>
      </c>
      <c r="J15" s="20">
        <v>0.9</v>
      </c>
      <c r="K15" s="22">
        <v>7.20049858093262</v>
      </c>
      <c r="L15" s="22">
        <v>0.931381225585937</v>
      </c>
      <c r="M15" s="20">
        <v>0.624353408813477</v>
      </c>
      <c r="N15" s="20">
        <v>6.30125427246094</v>
      </c>
      <c r="O15" s="20">
        <v>6</v>
      </c>
      <c r="P15" s="20">
        <v>6</v>
      </c>
      <c r="Q15" s="20">
        <v>15</v>
      </c>
      <c r="R15" s="23">
        <v>0.4</v>
      </c>
      <c r="S15" s="23">
        <f t="shared" si="1"/>
        <v>0.6</v>
      </c>
      <c r="T15" s="20">
        <v>3.92199516296387</v>
      </c>
      <c r="U15" s="20">
        <v>3.57343816757202</v>
      </c>
      <c r="V15" s="20">
        <v>3.50098347663879</v>
      </c>
      <c r="W15" s="22">
        <v>0.0724546909332275</v>
      </c>
      <c r="X15" s="20">
        <v>0.421011686325073</v>
      </c>
      <c r="Y15" s="20">
        <v>0.421011686325073</v>
      </c>
      <c r="Z15" s="20">
        <v>0.6</v>
      </c>
      <c r="AA15" s="20">
        <v>0.9</v>
      </c>
      <c r="AB15" s="20">
        <v>0.6</v>
      </c>
      <c r="AC15" s="20">
        <v>0.72</v>
      </c>
      <c r="AD15" s="20">
        <v>0.1</v>
      </c>
      <c r="AE15" s="20">
        <v>0.3</v>
      </c>
    </row>
    <row r="16" spans="1:31">
      <c r="A16" s="5">
        <v>171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10.2781219482422</v>
      </c>
      <c r="L16" s="9">
        <v>1.05501174926758</v>
      </c>
      <c r="M16">
        <v>0.912380218505859</v>
      </c>
      <c r="N16">
        <v>8.82160949707031</v>
      </c>
      <c r="O16">
        <v>6</v>
      </c>
      <c r="P16">
        <v>6</v>
      </c>
      <c r="Q16">
        <v>15</v>
      </c>
      <c r="R16" s="15">
        <v>0.4</v>
      </c>
      <c r="S16" s="15">
        <f t="shared" si="1"/>
        <v>0.6</v>
      </c>
      <c r="T16">
        <v>4.19645118713379</v>
      </c>
      <c r="U16">
        <v>3.87713885307312</v>
      </c>
      <c r="V16">
        <v>3.7418053150177</v>
      </c>
      <c r="W16" s="11">
        <v>0.13533353805542</v>
      </c>
      <c r="X16">
        <v>0.454645872116089</v>
      </c>
      <c r="Y16">
        <v>0.454645872116089</v>
      </c>
      <c r="Z16">
        <v>0.6</v>
      </c>
      <c r="AA16">
        <v>0.9</v>
      </c>
      <c r="AB16">
        <v>0.6</v>
      </c>
      <c r="AC16">
        <v>0.72</v>
      </c>
      <c r="AD16">
        <v>0.1</v>
      </c>
      <c r="AE16">
        <v>0.3</v>
      </c>
    </row>
    <row r="17" spans="1:31">
      <c r="A17" s="5">
        <v>173</v>
      </c>
      <c r="B17">
        <v>18</v>
      </c>
      <c r="C17">
        <v>2</v>
      </c>
      <c r="D17">
        <v>10</v>
      </c>
      <c r="E17">
        <v>10</v>
      </c>
      <c r="F17">
        <v>10</v>
      </c>
      <c r="G17">
        <v>0</v>
      </c>
      <c r="H17">
        <v>8</v>
      </c>
      <c r="I17">
        <v>2</v>
      </c>
      <c r="J17">
        <v>0.9</v>
      </c>
      <c r="K17" s="4">
        <v>7.58810043334961</v>
      </c>
      <c r="L17" s="9">
        <v>1.06684494018555</v>
      </c>
      <c r="M17">
        <v>0.588665008544922</v>
      </c>
      <c r="N17">
        <v>5.76065635681152</v>
      </c>
      <c r="O17">
        <v>5</v>
      </c>
      <c r="P17">
        <v>5</v>
      </c>
      <c r="Q17">
        <v>14</v>
      </c>
      <c r="R17" s="15">
        <v>0.3571</v>
      </c>
      <c r="S17" s="15">
        <f t="shared" si="1"/>
        <v>0.5</v>
      </c>
      <c r="T17">
        <v>4.2313117980957</v>
      </c>
      <c r="U17">
        <v>3.87986516952515</v>
      </c>
      <c r="V17">
        <v>3.75139999389648</v>
      </c>
      <c r="W17" s="11">
        <v>0.128465175628662</v>
      </c>
      <c r="X17">
        <v>0.479911804199219</v>
      </c>
      <c r="Y17">
        <v>0.479911804199219</v>
      </c>
      <c r="Z17">
        <v>0.5</v>
      </c>
      <c r="AA17">
        <v>0.9</v>
      </c>
      <c r="AB17">
        <v>0.642857142857143</v>
      </c>
      <c r="AC17">
        <v>0.75</v>
      </c>
      <c r="AD17">
        <v>0.1</v>
      </c>
      <c r="AE17">
        <v>0.4</v>
      </c>
    </row>
    <row r="18" spans="1:31">
      <c r="A18" s="5">
        <v>166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10.4938850402832</v>
      </c>
      <c r="L18" s="9">
        <v>1.12556648254395</v>
      </c>
      <c r="M18">
        <v>0.991786956787109</v>
      </c>
      <c r="N18">
        <v>9.07147026062012</v>
      </c>
      <c r="O18">
        <v>7</v>
      </c>
      <c r="P18">
        <v>7</v>
      </c>
      <c r="Q18">
        <v>16</v>
      </c>
      <c r="R18" s="15">
        <v>0.4375</v>
      </c>
      <c r="S18" s="15">
        <f t="shared" si="1"/>
        <v>0.7</v>
      </c>
      <c r="T18">
        <v>4.00689697265625</v>
      </c>
      <c r="U18">
        <v>3.70787477493286</v>
      </c>
      <c r="V18">
        <v>3.58070063591003</v>
      </c>
      <c r="W18" s="11">
        <v>0.127174139022827</v>
      </c>
      <c r="X18">
        <v>0.426196336746216</v>
      </c>
      <c r="Y18">
        <v>0.426196336746216</v>
      </c>
      <c r="Z18">
        <v>0.7</v>
      </c>
      <c r="AA18">
        <v>0.9</v>
      </c>
      <c r="AB18">
        <v>0.5625</v>
      </c>
      <c r="AC18">
        <v>0.692307692307692</v>
      </c>
      <c r="AD18">
        <v>0.1</v>
      </c>
      <c r="AE18">
        <v>0.2</v>
      </c>
    </row>
    <row r="19" s="20" customFormat="1" spans="1:31">
      <c r="A19" s="21">
        <v>46</v>
      </c>
      <c r="B19" s="20">
        <v>18</v>
      </c>
      <c r="C19" s="20">
        <v>2</v>
      </c>
      <c r="D19" s="20">
        <v>10</v>
      </c>
      <c r="E19" s="20">
        <v>10</v>
      </c>
      <c r="F19" s="20">
        <v>10</v>
      </c>
      <c r="G19" s="20">
        <v>0</v>
      </c>
      <c r="H19" s="20">
        <v>8</v>
      </c>
      <c r="I19" s="20">
        <v>2</v>
      </c>
      <c r="J19" s="20">
        <v>0.9</v>
      </c>
      <c r="K19" s="22">
        <v>7.44791412353516</v>
      </c>
      <c r="L19" s="22">
        <v>1.0282154083252</v>
      </c>
      <c r="M19" s="20">
        <v>0.622165679931641</v>
      </c>
      <c r="N19" s="20">
        <v>5.99441528320312</v>
      </c>
      <c r="O19" s="20">
        <v>6</v>
      </c>
      <c r="P19" s="20">
        <v>6</v>
      </c>
      <c r="Q19" s="20">
        <v>16</v>
      </c>
      <c r="R19" s="23">
        <v>0.375</v>
      </c>
      <c r="S19" s="23">
        <f t="shared" si="1"/>
        <v>0.6</v>
      </c>
      <c r="T19" s="20">
        <v>3.98751449584961</v>
      </c>
      <c r="U19" s="20">
        <v>3.64871144294739</v>
      </c>
      <c r="V19" s="20">
        <v>3.5240159034729</v>
      </c>
      <c r="W19" s="22">
        <v>0.124695539474487</v>
      </c>
      <c r="X19" s="20">
        <v>0.463498592376709</v>
      </c>
      <c r="Y19" s="20">
        <v>0.463498592376709</v>
      </c>
      <c r="Z19" s="20">
        <v>0.6</v>
      </c>
      <c r="AA19" s="20">
        <v>1</v>
      </c>
      <c r="AB19" s="20">
        <v>0.625</v>
      </c>
      <c r="AC19" s="20">
        <v>0.769230769230769</v>
      </c>
      <c r="AD19" s="20">
        <v>0</v>
      </c>
      <c r="AE19" s="20">
        <v>0.4</v>
      </c>
    </row>
    <row r="20" spans="1:31">
      <c r="A20" s="5">
        <v>161</v>
      </c>
      <c r="B20">
        <v>18</v>
      </c>
      <c r="C20">
        <v>2</v>
      </c>
      <c r="D20">
        <v>10</v>
      </c>
      <c r="E20">
        <v>10</v>
      </c>
      <c r="F20">
        <v>9</v>
      </c>
      <c r="G20">
        <v>1</v>
      </c>
      <c r="H20">
        <v>9</v>
      </c>
      <c r="I20">
        <v>1</v>
      </c>
      <c r="J20">
        <v>0.9</v>
      </c>
      <c r="K20" s="4">
        <v>9.90433120727539</v>
      </c>
      <c r="L20" s="9">
        <v>1.17045211791992</v>
      </c>
      <c r="M20">
        <v>1.12642097473145</v>
      </c>
      <c r="N20">
        <v>9.26404190063477</v>
      </c>
      <c r="O20">
        <v>8</v>
      </c>
      <c r="P20">
        <v>8</v>
      </c>
      <c r="Q20">
        <v>17</v>
      </c>
      <c r="R20" s="15">
        <v>0.4706</v>
      </c>
      <c r="S20" s="15">
        <f t="shared" si="1"/>
        <v>0.8</v>
      </c>
      <c r="T20">
        <v>3.59035682678223</v>
      </c>
      <c r="U20">
        <v>3.26594281196594</v>
      </c>
      <c r="V20">
        <v>3.26703786849976</v>
      </c>
      <c r="W20" s="11">
        <v>0.00109505653381348</v>
      </c>
      <c r="X20">
        <v>0.323318958282471</v>
      </c>
      <c r="Y20">
        <v>0.323318958282471</v>
      </c>
      <c r="Z20">
        <v>0.8</v>
      </c>
      <c r="AA20">
        <v>0.9</v>
      </c>
      <c r="AB20">
        <v>0.529411764705882</v>
      </c>
      <c r="AC20">
        <v>0.666666666666667</v>
      </c>
      <c r="AD20">
        <v>0.1</v>
      </c>
      <c r="AE20">
        <v>0.1</v>
      </c>
    </row>
    <row r="21" spans="1:31">
      <c r="A21" s="5">
        <v>18</v>
      </c>
      <c r="B21">
        <v>17</v>
      </c>
      <c r="C21">
        <v>3</v>
      </c>
      <c r="D21">
        <v>10</v>
      </c>
      <c r="E21">
        <v>10</v>
      </c>
      <c r="F21">
        <v>9</v>
      </c>
      <c r="G21">
        <v>1</v>
      </c>
      <c r="H21">
        <v>8</v>
      </c>
      <c r="I21">
        <v>2</v>
      </c>
      <c r="J21">
        <v>0.85</v>
      </c>
      <c r="K21" s="4">
        <v>9.04955291748047</v>
      </c>
      <c r="L21" s="9">
        <v>1.21954345703125</v>
      </c>
      <c r="M21">
        <v>0.910530090332031</v>
      </c>
      <c r="N21">
        <v>8.24246215820312</v>
      </c>
      <c r="O21">
        <v>6</v>
      </c>
      <c r="P21">
        <v>6</v>
      </c>
      <c r="Q21">
        <v>15</v>
      </c>
      <c r="R21" s="15">
        <v>0.4</v>
      </c>
      <c r="S21" s="15">
        <f t="shared" si="1"/>
        <v>0.6</v>
      </c>
      <c r="T21">
        <v>3.25093460083008</v>
      </c>
      <c r="U21">
        <v>2.92154550552368</v>
      </c>
      <c r="V21">
        <v>2.91307401657104</v>
      </c>
      <c r="W21" s="11">
        <v>0.00847148895263672</v>
      </c>
      <c r="X21">
        <v>0.337860584259033</v>
      </c>
      <c r="Y21">
        <v>0.337860584259033</v>
      </c>
      <c r="Z21">
        <v>0.6</v>
      </c>
      <c r="AA21">
        <v>0.9</v>
      </c>
      <c r="AB21">
        <v>0.6</v>
      </c>
      <c r="AC21">
        <v>0.72</v>
      </c>
      <c r="AD21">
        <v>0.1</v>
      </c>
      <c r="AE21">
        <v>0.3</v>
      </c>
    </row>
    <row r="22" s="20" customFormat="1" spans="1:31">
      <c r="A22" s="21">
        <v>226</v>
      </c>
      <c r="B22" s="20">
        <v>17</v>
      </c>
      <c r="C22" s="20">
        <v>3</v>
      </c>
      <c r="D22" s="20">
        <v>10</v>
      </c>
      <c r="E22" s="20">
        <v>10</v>
      </c>
      <c r="F22" s="20">
        <v>10</v>
      </c>
      <c r="G22" s="20">
        <v>0</v>
      </c>
      <c r="H22" s="20">
        <v>7</v>
      </c>
      <c r="I22" s="20">
        <v>3</v>
      </c>
      <c r="J22" s="20">
        <v>0.85</v>
      </c>
      <c r="K22" s="22">
        <v>6.30370903015137</v>
      </c>
      <c r="L22" s="22">
        <v>1.27000999450684</v>
      </c>
      <c r="M22" s="20">
        <v>1.00218772888184</v>
      </c>
      <c r="N22" s="20">
        <v>6.29825973510742</v>
      </c>
      <c r="O22" s="20">
        <v>7</v>
      </c>
      <c r="P22" s="20">
        <v>7</v>
      </c>
      <c r="Q22" s="20">
        <v>17</v>
      </c>
      <c r="R22" s="23">
        <v>0.4118</v>
      </c>
      <c r="S22" s="23">
        <f t="shared" si="1"/>
        <v>0.7</v>
      </c>
      <c r="T22" s="20">
        <v>3.48395156860352</v>
      </c>
      <c r="U22" s="20">
        <v>3.09846258163452</v>
      </c>
      <c r="V22" s="20">
        <v>3.09269952774048</v>
      </c>
      <c r="W22" s="22">
        <v>0.00576305389404297</v>
      </c>
      <c r="X22" s="20">
        <v>0.391252040863037</v>
      </c>
      <c r="Y22" s="20">
        <v>0.391252040863037</v>
      </c>
      <c r="Z22" s="20">
        <v>0.7</v>
      </c>
      <c r="AA22" s="20">
        <v>1</v>
      </c>
      <c r="AB22" s="20">
        <v>0.588235294117647</v>
      </c>
      <c r="AC22" s="20">
        <v>0.740740740740741</v>
      </c>
      <c r="AD22" s="20">
        <v>0</v>
      </c>
      <c r="AE22" s="20">
        <v>0.3</v>
      </c>
    </row>
    <row r="23" spans="1:31">
      <c r="A23" s="5">
        <v>183</v>
      </c>
      <c r="B23">
        <v>16</v>
      </c>
      <c r="C23">
        <v>4</v>
      </c>
      <c r="D23">
        <v>10</v>
      </c>
      <c r="E23">
        <v>10</v>
      </c>
      <c r="F23">
        <v>10</v>
      </c>
      <c r="G23">
        <v>0</v>
      </c>
      <c r="H23">
        <v>6</v>
      </c>
      <c r="I23">
        <v>4</v>
      </c>
      <c r="J23">
        <v>0.8</v>
      </c>
      <c r="K23" s="4">
        <v>5.10199356079102</v>
      </c>
      <c r="L23" s="9">
        <v>1.28178596496582</v>
      </c>
      <c r="M23">
        <v>0.811515808105469</v>
      </c>
      <c r="N23">
        <v>5.19133567810059</v>
      </c>
      <c r="O23">
        <v>6</v>
      </c>
      <c r="P23">
        <v>6</v>
      </c>
      <c r="Q23">
        <v>15</v>
      </c>
      <c r="R23" s="15">
        <v>0.4</v>
      </c>
      <c r="S23" s="15">
        <f t="shared" si="1"/>
        <v>0.6</v>
      </c>
      <c r="T23">
        <v>2.89971923828125</v>
      </c>
      <c r="U23">
        <v>2.59655570983887</v>
      </c>
      <c r="V23">
        <v>2.59326696395874</v>
      </c>
      <c r="W23" s="11">
        <v>0.00328874588012695</v>
      </c>
      <c r="X23">
        <v>0.30645227432251</v>
      </c>
      <c r="Y23">
        <v>0.30645227432251</v>
      </c>
      <c r="Z23">
        <v>0.6</v>
      </c>
      <c r="AA23">
        <v>0.9</v>
      </c>
      <c r="AB23">
        <v>0.6</v>
      </c>
      <c r="AC23">
        <v>0.72</v>
      </c>
      <c r="AD23">
        <v>0.1</v>
      </c>
      <c r="AE23">
        <v>0.3</v>
      </c>
    </row>
    <row r="24" s="4" customFormat="1" spans="11:31">
      <c r="K24" s="12" t="s">
        <v>29</v>
      </c>
      <c r="L24" s="9">
        <f>AVERAGE(L2:L23)</f>
        <v>0.956221147017046</v>
      </c>
      <c r="W24" s="11">
        <f t="shared" ref="W24:AE24" si="2">AVERAGE(W2:W23)</f>
        <v>0.0821939273314042</v>
      </c>
      <c r="Z24" s="4">
        <f t="shared" si="2"/>
        <v>0.695454545454545</v>
      </c>
      <c r="AA24" s="4">
        <f t="shared" si="2"/>
        <v>0.945454545454545</v>
      </c>
      <c r="AB24" s="4">
        <f t="shared" si="2"/>
        <v>0.577412643685863</v>
      </c>
      <c r="AC24" s="4">
        <f t="shared" si="2"/>
        <v>0.71584309687758</v>
      </c>
      <c r="AD24" s="4">
        <f t="shared" si="2"/>
        <v>0.0545454545454545</v>
      </c>
      <c r="AE24" s="4">
        <f t="shared" si="2"/>
        <v>0.25</v>
      </c>
    </row>
    <row r="25" s="4" customFormat="1" spans="11:31">
      <c r="K25" s="13" t="s">
        <v>30</v>
      </c>
      <c r="L25" s="9">
        <f>MAX(L2:L23)</f>
        <v>1.28178596496582</v>
      </c>
      <c r="W25" s="11">
        <f t="shared" ref="W25:AE25" si="3">MAX(W2:W23)</f>
        <v>0.170941352844238</v>
      </c>
      <c r="Z25" s="4">
        <f t="shared" si="3"/>
        <v>0.9</v>
      </c>
      <c r="AA25" s="4">
        <f t="shared" si="3"/>
        <v>1</v>
      </c>
      <c r="AB25" s="4">
        <f t="shared" si="3"/>
        <v>0.642857142857143</v>
      </c>
      <c r="AC25" s="4">
        <f t="shared" si="3"/>
        <v>0.769230769230769</v>
      </c>
      <c r="AD25" s="4">
        <f t="shared" si="3"/>
        <v>0.3</v>
      </c>
      <c r="AE25" s="4">
        <f t="shared" si="3"/>
        <v>0.4</v>
      </c>
    </row>
    <row r="26" s="4" customFormat="1" spans="12:31">
      <c r="L26" s="9">
        <f>MIN(L2:L23)</f>
        <v>0.610622406005859</v>
      </c>
      <c r="Q26" s="4" t="s">
        <v>70</v>
      </c>
      <c r="W26" s="11">
        <f t="shared" ref="W26:AE26" si="4">MIN(W2:W23)</f>
        <v>0.00109505653381348</v>
      </c>
      <c r="Z26" s="4">
        <f t="shared" si="4"/>
        <v>0.5</v>
      </c>
      <c r="AA26" s="4">
        <f t="shared" si="4"/>
        <v>0.7</v>
      </c>
      <c r="AB26" s="4">
        <f t="shared" si="4"/>
        <v>0.5</v>
      </c>
      <c r="AC26" s="4">
        <f t="shared" si="4"/>
        <v>0.583333333333333</v>
      </c>
      <c r="AD26" s="4">
        <f t="shared" si="4"/>
        <v>0</v>
      </c>
      <c r="AE26" s="4">
        <f t="shared" si="4"/>
        <v>0</v>
      </c>
    </row>
    <row r="27" spans="11:23">
      <c r="K27" s="4"/>
      <c r="L27" s="9"/>
      <c r="M27">
        <v>0.194</v>
      </c>
      <c r="Q27" s="4">
        <v>0.2</v>
      </c>
      <c r="R27" s="4">
        <v>-160</v>
      </c>
      <c r="S27" s="4">
        <v>640</v>
      </c>
      <c r="T27" s="4">
        <v>32</v>
      </c>
      <c r="W27" s="11"/>
    </row>
    <row r="28" spans="11:23">
      <c r="K28" s="4"/>
      <c r="L28" s="9"/>
      <c r="M28">
        <v>0.129</v>
      </c>
      <c r="Q28" s="4">
        <v>0.4</v>
      </c>
      <c r="R28" s="4">
        <v>-320</v>
      </c>
      <c r="S28" s="4">
        <v>480</v>
      </c>
      <c r="T28" s="4">
        <v>24</v>
      </c>
      <c r="W28" s="11"/>
    </row>
    <row r="29" spans="11:23">
      <c r="K29" s="4"/>
      <c r="L29" s="9"/>
      <c r="Q29" s="4">
        <v>0.45</v>
      </c>
      <c r="R29" s="4">
        <v>-360</v>
      </c>
      <c r="S29" s="4">
        <v>440</v>
      </c>
      <c r="T29" s="4">
        <v>22</v>
      </c>
      <c r="W29" s="11"/>
    </row>
    <row r="30" spans="11:23">
      <c r="K30" s="4" t="s">
        <v>31</v>
      </c>
      <c r="L30" s="4" t="s">
        <v>32</v>
      </c>
      <c r="M30">
        <v>800</v>
      </c>
      <c r="Q30" s="4">
        <v>0.49</v>
      </c>
      <c r="R30" s="4">
        <v>-392</v>
      </c>
      <c r="S30" s="4">
        <v>408</v>
      </c>
      <c r="T30" s="4">
        <v>20.4</v>
      </c>
      <c r="W30" s="11"/>
    </row>
    <row r="31" spans="11:23">
      <c r="K31" s="4"/>
      <c r="L31" s="4"/>
      <c r="Q31" s="1"/>
      <c r="R31" s="14">
        <v>-380</v>
      </c>
      <c r="S31" s="14">
        <v>420</v>
      </c>
      <c r="T31" s="14">
        <v>21</v>
      </c>
      <c r="W31" s="11"/>
    </row>
    <row r="32" s="3" customFormat="1" spans="11:23">
      <c r="K32" s="11" t="s">
        <v>49</v>
      </c>
      <c r="L32" s="11">
        <f>COUNTIF(L2:L23,"&lt;0.507")-COUNTIF(L2:L23,"&lt;0.378")</f>
        <v>0</v>
      </c>
      <c r="M32" s="25">
        <v>2</v>
      </c>
      <c r="N32" s="11">
        <v>1</v>
      </c>
      <c r="W32" s="11"/>
    </row>
    <row r="33" s="1" customFormat="1" spans="11:23">
      <c r="K33" s="14" t="s">
        <v>50</v>
      </c>
      <c r="L33" s="14">
        <f>COUNTIF(L2:L23,"&lt;0.636")-COUNTIF(L2:L23,"&lt;0.507")</f>
        <v>1</v>
      </c>
      <c r="M33" s="14">
        <v>3</v>
      </c>
      <c r="N33" s="14">
        <v>2</v>
      </c>
      <c r="O33" s="14">
        <v>1</v>
      </c>
      <c r="P33" s="14">
        <v>1</v>
      </c>
      <c r="W33" s="14"/>
    </row>
    <row r="34" s="1" customFormat="1" spans="11:23">
      <c r="K34" s="14" t="s">
        <v>51</v>
      </c>
      <c r="L34" s="14">
        <f>COUNTIF(L2:L23,"&lt;0.765")-COUNTIF(L2:L23,"&lt;0.636")</f>
        <v>3</v>
      </c>
      <c r="M34" s="14">
        <v>4</v>
      </c>
      <c r="N34" s="14">
        <v>3</v>
      </c>
      <c r="O34" s="14">
        <v>3</v>
      </c>
      <c r="P34" s="14">
        <v>3</v>
      </c>
      <c r="W34" s="14"/>
    </row>
    <row r="35" s="1" customFormat="1" spans="11:23">
      <c r="K35" s="14" t="s">
        <v>52</v>
      </c>
      <c r="L35" s="14">
        <f>COUNTIF(L2:L23,"&lt;0.894")-COUNTIF(L2:L23,"&lt;0.765")</f>
        <v>4</v>
      </c>
      <c r="M35" s="4">
        <v>7</v>
      </c>
      <c r="N35" s="14">
        <v>6</v>
      </c>
      <c r="O35" s="14">
        <v>5</v>
      </c>
      <c r="P35" s="14">
        <v>4</v>
      </c>
      <c r="W35" s="14"/>
    </row>
    <row r="36" s="24" customFormat="1" spans="11:23">
      <c r="K36" s="26" t="s">
        <v>53</v>
      </c>
      <c r="L36" s="26">
        <f>COUNTIF(L2:L23,"&lt;1.023")-COUNTIF(L2:L23,"&lt;0.894")</f>
        <v>6</v>
      </c>
      <c r="M36" s="26">
        <v>8</v>
      </c>
      <c r="N36" s="27">
        <v>8</v>
      </c>
      <c r="O36" s="27">
        <v>6</v>
      </c>
      <c r="P36" s="27">
        <v>6</v>
      </c>
      <c r="W36" s="26"/>
    </row>
    <row r="37" s="1" customFormat="1" spans="11:23">
      <c r="K37" s="14" t="s">
        <v>54</v>
      </c>
      <c r="L37" s="14">
        <f>COUNTIF(L2:L23,"&lt;1.152")-COUNTIF(L2:L23,"&lt;1.023")</f>
        <v>4</v>
      </c>
      <c r="M37" s="14">
        <v>7</v>
      </c>
      <c r="N37" s="14">
        <v>6</v>
      </c>
      <c r="O37" s="14">
        <v>5</v>
      </c>
      <c r="P37" s="14">
        <v>4</v>
      </c>
      <c r="W37" s="14"/>
    </row>
    <row r="38" spans="11:23">
      <c r="K38" s="4" t="s">
        <v>55</v>
      </c>
      <c r="L38" s="4">
        <f>COUNTIF(L2:L23,"&lt;1.281")-COUNTIF(L2:L23,"&lt;1.152")</f>
        <v>3</v>
      </c>
      <c r="M38" s="14">
        <v>4</v>
      </c>
      <c r="N38" s="14">
        <v>3</v>
      </c>
      <c r="O38" s="14">
        <v>3</v>
      </c>
      <c r="P38" s="14">
        <v>3</v>
      </c>
      <c r="W38" s="11"/>
    </row>
    <row r="39" s="1" customFormat="1" spans="11:23">
      <c r="K39" s="14" t="s">
        <v>56</v>
      </c>
      <c r="L39" s="14">
        <f>COUNTIF(L2:L23,"&lt;1.41")-COUNTIF(L2:L23,"&lt;1.281")</f>
        <v>1</v>
      </c>
      <c r="M39" s="14">
        <v>3</v>
      </c>
      <c r="N39" s="14">
        <v>2</v>
      </c>
      <c r="O39" s="14">
        <v>1</v>
      </c>
      <c r="P39" s="14">
        <v>1</v>
      </c>
      <c r="W39" s="14"/>
    </row>
    <row r="40" s="3" customFormat="1" spans="11:23">
      <c r="K40" s="11" t="s">
        <v>57</v>
      </c>
      <c r="L40" s="11">
        <f>COUNTIF(L2:L23,"&lt;1.539")-COUNTIF(L2:L23,"&lt;1.41")</f>
        <v>0</v>
      </c>
      <c r="M40" s="25">
        <v>2</v>
      </c>
      <c r="N40" s="11">
        <v>1</v>
      </c>
      <c r="W40" s="11"/>
    </row>
    <row r="41" s="1" customFormat="1" spans="11:23">
      <c r="K41" s="14" t="s">
        <v>58</v>
      </c>
      <c r="L41" s="14">
        <f>COUNTIF(L2:L23,"&lt;1.668")-COUNTIF(L2:L23,"&lt;1.539")</f>
        <v>0</v>
      </c>
      <c r="W41" s="14"/>
    </row>
    <row r="42" s="1" customFormat="1" spans="11:23">
      <c r="K42" s="14" t="s">
        <v>59</v>
      </c>
      <c r="L42" s="14">
        <f>COUNTIF(L2:L23,"&lt;1.797")-COUNTIF(L2:L23,"&lt;1.668")</f>
        <v>0</v>
      </c>
      <c r="W42" s="14"/>
    </row>
    <row r="43" s="1" customFormat="1" spans="11:23">
      <c r="K43" s="14" t="s">
        <v>60</v>
      </c>
      <c r="L43" s="14">
        <f>COUNTIF(L2:L23,"&lt;1.926")-COUNTIF(L2:L23,"&lt;1.797")</f>
        <v>0</v>
      </c>
      <c r="W43" s="14"/>
    </row>
    <row r="44" s="1" customFormat="1" spans="11:23">
      <c r="K44" s="14" t="s">
        <v>61</v>
      </c>
      <c r="L44" s="14">
        <f>COUNTIF(L2:L23,"&lt;2.055")-COUNTIF(L2:L23,"&lt;1.926")</f>
        <v>0</v>
      </c>
      <c r="W44" s="14"/>
    </row>
    <row r="45" s="1" customFormat="1" spans="11:23">
      <c r="K45" s="14" t="s">
        <v>62</v>
      </c>
      <c r="L45" s="14">
        <f>COUNTIF(L2:L23,"&lt;2.184")-COUNTIF(L2:L23,"&lt;2.055")</f>
        <v>0</v>
      </c>
      <c r="W45" s="14"/>
    </row>
    <row r="46" s="1" customFormat="1" spans="11:23">
      <c r="K46" s="14" t="s">
        <v>63</v>
      </c>
      <c r="L46" s="14">
        <f>COUNTIF(L2:L23,"&lt;2.313")-COUNTIF(L2:L23,"&lt;2.184")</f>
        <v>0</v>
      </c>
      <c r="W46" s="14"/>
    </row>
    <row r="47" s="1" customFormat="1" spans="11:23">
      <c r="K47" s="14" t="s">
        <v>64</v>
      </c>
      <c r="L47" s="14">
        <f>COUNTIF(L2:L23,"&lt;2.442")-COUNTIF(L2:L23,"&lt;2.313")</f>
        <v>0</v>
      </c>
      <c r="W47" s="14"/>
    </row>
    <row r="48" s="1" customFormat="1" spans="11:12">
      <c r="K48" s="14" t="s">
        <v>65</v>
      </c>
      <c r="L48" s="14">
        <f>COUNTIF(L2:L23,"&lt;2.571")-COUNTIF(L2:L23,"&lt;2.442")</f>
        <v>0</v>
      </c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customFormat="1" spans="11:15">
      <c r="K50" s="4" t="s">
        <v>67</v>
      </c>
      <c r="L50" s="9">
        <f>COUNTIF(L2:L23,"&lt;2.829")-COUNTIF(L2:L23,"&lt;2.7")</f>
        <v>0</v>
      </c>
      <c r="N50">
        <v>0.378</v>
      </c>
      <c r="O50">
        <v>3.094</v>
      </c>
    </row>
    <row r="51" customFormat="1" spans="11:15">
      <c r="K51" s="4" t="s">
        <v>68</v>
      </c>
      <c r="L51" s="9">
        <f>COUNTIF(L2:L23,"&lt;2.958")-COUNTIF(L2:L23,"&lt;2.829")</f>
        <v>0</v>
      </c>
      <c r="N51">
        <v>21</v>
      </c>
      <c r="O51">
        <v>0.129</v>
      </c>
    </row>
    <row r="52" customFormat="1" spans="11:12">
      <c r="K52" s="4" t="s">
        <v>69</v>
      </c>
      <c r="L52" s="9">
        <f>COUNTIF(L2:L23,"&lt;3.087")-COUNTIF(L2:L23,"&lt;2.958")</f>
        <v>0</v>
      </c>
    </row>
    <row r="53" spans="14:15">
      <c r="N53">
        <v>0.954</v>
      </c>
      <c r="O53">
        <v>0.133</v>
      </c>
    </row>
    <row r="54" spans="14:15">
      <c r="N54">
        <v>1.355</v>
      </c>
      <c r="O54">
        <v>0.108</v>
      </c>
    </row>
    <row r="55" spans="14:15">
      <c r="N55">
        <v>1.72</v>
      </c>
      <c r="O55">
        <v>0.083</v>
      </c>
    </row>
    <row r="57" spans="14:16">
      <c r="N57">
        <v>0.954</v>
      </c>
      <c r="O57">
        <v>0.378</v>
      </c>
      <c r="P57">
        <v>1.539</v>
      </c>
    </row>
    <row r="58" spans="16:16">
      <c r="P58">
        <v>0.232</v>
      </c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7"/>
  <sheetViews>
    <sheetView topLeftCell="F16" workbookViewId="0">
      <selection activeCell="Q32" sqref="Q32:Q38"/>
    </sheetView>
  </sheetViews>
  <sheetFormatPr defaultColWidth="8.88888888888889" defaultRowHeight="14.4"/>
  <cols>
    <col min="11" max="12" width="20.6666666666667" customWidth="1"/>
    <col min="13" max="14" width="12.8888888888889"/>
    <col min="20" max="22" width="12.8888888888889"/>
    <col min="23" max="23" width="18.6666666666667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191</v>
      </c>
      <c r="B2" s="20">
        <v>20</v>
      </c>
      <c r="C2" s="20">
        <v>0</v>
      </c>
      <c r="D2" s="20">
        <v>10</v>
      </c>
      <c r="E2" s="20">
        <v>10</v>
      </c>
      <c r="F2" s="20">
        <v>10</v>
      </c>
      <c r="G2" s="20">
        <v>0</v>
      </c>
      <c r="H2" s="20">
        <v>10</v>
      </c>
      <c r="I2" s="20">
        <v>0</v>
      </c>
      <c r="J2" s="20">
        <v>1</v>
      </c>
      <c r="K2" s="22">
        <v>9999</v>
      </c>
      <c r="L2" s="22">
        <v>0.610622406005859</v>
      </c>
      <c r="M2" s="20">
        <v>9999</v>
      </c>
      <c r="N2" s="20">
        <v>9999</v>
      </c>
      <c r="O2" s="20">
        <v>7</v>
      </c>
      <c r="P2" s="20">
        <v>7</v>
      </c>
      <c r="Q2" s="20">
        <v>14</v>
      </c>
      <c r="R2" s="23">
        <v>0.5</v>
      </c>
      <c r="S2" s="23">
        <f t="shared" ref="S2:S23" si="0">O2/E2</f>
        <v>0.7</v>
      </c>
      <c r="T2" s="20">
        <v>4.3649845123291</v>
      </c>
      <c r="U2" s="20">
        <v>3.99369430541992</v>
      </c>
      <c r="V2" s="20">
        <v>3.99735951423645</v>
      </c>
      <c r="W2" s="22">
        <v>0.00366520881652832</v>
      </c>
      <c r="X2" s="20">
        <v>0.367624998092651</v>
      </c>
      <c r="Y2" s="20">
        <v>0.367624998092651</v>
      </c>
      <c r="Z2" s="20">
        <v>0.7</v>
      </c>
      <c r="AA2" s="20">
        <v>0.7</v>
      </c>
      <c r="AB2" s="20">
        <v>0.5</v>
      </c>
      <c r="AC2" s="20">
        <v>0.583333333333333</v>
      </c>
      <c r="AD2" s="20">
        <v>0.3</v>
      </c>
      <c r="AE2" s="20">
        <v>0</v>
      </c>
    </row>
    <row r="3" spans="1:31">
      <c r="A3" s="5">
        <v>12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10.6145267486572</v>
      </c>
      <c r="L3" s="9">
        <v>0.670864105224609</v>
      </c>
      <c r="M3">
        <v>0.574762344360352</v>
      </c>
      <c r="N3">
        <v>10.087516784668</v>
      </c>
      <c r="O3">
        <v>9</v>
      </c>
      <c r="P3">
        <v>9</v>
      </c>
      <c r="Q3">
        <v>19</v>
      </c>
      <c r="R3" s="15">
        <v>0.4737</v>
      </c>
      <c r="S3" s="15">
        <f t="shared" si="0"/>
        <v>0.9</v>
      </c>
      <c r="T3">
        <v>4.63347625732422</v>
      </c>
      <c r="U3">
        <v>4.21989345550537</v>
      </c>
      <c r="V3">
        <v>4.17025804519653</v>
      </c>
      <c r="W3" s="11">
        <v>0.0496354103088379</v>
      </c>
      <c r="X3">
        <v>0.463218212127685</v>
      </c>
      <c r="Y3">
        <v>0.463218212127685</v>
      </c>
      <c r="Z3">
        <v>0.9</v>
      </c>
      <c r="AA3">
        <v>1</v>
      </c>
      <c r="AB3">
        <v>0.526315789473684</v>
      </c>
      <c r="AC3">
        <v>0.689655172413793</v>
      </c>
      <c r="AD3">
        <v>0</v>
      </c>
      <c r="AE3">
        <v>0.1</v>
      </c>
    </row>
    <row r="4" spans="1:31">
      <c r="A4" s="5">
        <v>104</v>
      </c>
      <c r="B4">
        <v>18</v>
      </c>
      <c r="C4">
        <v>2</v>
      </c>
      <c r="D4">
        <v>10</v>
      </c>
      <c r="E4">
        <v>10</v>
      </c>
      <c r="F4">
        <v>10</v>
      </c>
      <c r="G4">
        <v>0</v>
      </c>
      <c r="H4">
        <v>8</v>
      </c>
      <c r="I4">
        <v>2</v>
      </c>
      <c r="J4">
        <v>0.9</v>
      </c>
      <c r="K4" s="4">
        <v>6.71245765686035</v>
      </c>
      <c r="L4" s="9">
        <v>0.742002487182617</v>
      </c>
      <c r="M4">
        <v>0.60429573059082</v>
      </c>
      <c r="N4">
        <v>6.77452278137207</v>
      </c>
      <c r="O4">
        <v>8</v>
      </c>
      <c r="P4">
        <v>8</v>
      </c>
      <c r="Q4">
        <v>18</v>
      </c>
      <c r="R4" s="15">
        <v>0.4444</v>
      </c>
      <c r="S4" s="15">
        <f t="shared" si="0"/>
        <v>0.8</v>
      </c>
      <c r="T4">
        <v>4.0041675567627</v>
      </c>
      <c r="U4">
        <v>3.6131637096405</v>
      </c>
      <c r="V4">
        <v>3.61483526229858</v>
      </c>
      <c r="W4" s="11">
        <v>0.00167155265808105</v>
      </c>
      <c r="X4">
        <v>0.389332294464111</v>
      </c>
      <c r="Y4">
        <v>0.389332294464111</v>
      </c>
      <c r="Z4">
        <v>0.8</v>
      </c>
      <c r="AA4">
        <v>1</v>
      </c>
      <c r="AB4">
        <v>0.555555555555556</v>
      </c>
      <c r="AC4">
        <v>0.714285714285714</v>
      </c>
      <c r="AD4">
        <v>0</v>
      </c>
      <c r="AE4">
        <v>0.2</v>
      </c>
    </row>
    <row r="5" s="20" customFormat="1" spans="1:31">
      <c r="A5" s="21">
        <v>16</v>
      </c>
      <c r="B5" s="20">
        <v>19</v>
      </c>
      <c r="C5" s="20">
        <v>1</v>
      </c>
      <c r="D5" s="20">
        <v>10</v>
      </c>
      <c r="E5" s="20">
        <v>10</v>
      </c>
      <c r="F5" s="20">
        <v>10</v>
      </c>
      <c r="G5" s="20">
        <v>0</v>
      </c>
      <c r="H5" s="20">
        <v>9</v>
      </c>
      <c r="I5" s="20">
        <v>1</v>
      </c>
      <c r="J5" s="20">
        <v>0.95</v>
      </c>
      <c r="K5" s="22">
        <v>10.8333683013916</v>
      </c>
      <c r="L5" s="22">
        <v>0.657564163208008</v>
      </c>
      <c r="M5" s="20">
        <v>0.505702972412109</v>
      </c>
      <c r="N5" s="20">
        <v>9.78784370422363</v>
      </c>
      <c r="O5" s="20">
        <v>7</v>
      </c>
      <c r="P5" s="20">
        <v>7</v>
      </c>
      <c r="Q5" s="20">
        <v>17</v>
      </c>
      <c r="R5" s="23">
        <v>0.4118</v>
      </c>
      <c r="S5" s="23">
        <f t="shared" si="0"/>
        <v>0.7</v>
      </c>
      <c r="T5" s="20">
        <v>4.57226943969727</v>
      </c>
      <c r="U5" s="20">
        <v>4.18453979492187</v>
      </c>
      <c r="V5" s="20">
        <v>4.08214998245239</v>
      </c>
      <c r="W5" s="22">
        <v>0.102389812469482</v>
      </c>
      <c r="X5" s="20">
        <v>0.490119457244873</v>
      </c>
      <c r="Y5" s="20">
        <v>0.490119457244873</v>
      </c>
      <c r="Z5" s="20">
        <v>0.7</v>
      </c>
      <c r="AA5" s="20">
        <v>1</v>
      </c>
      <c r="AB5" s="20">
        <v>0.588235294117647</v>
      </c>
      <c r="AC5" s="20">
        <v>0.740740740740741</v>
      </c>
      <c r="AD5" s="20">
        <v>0</v>
      </c>
      <c r="AE5" s="20">
        <v>0.3</v>
      </c>
    </row>
    <row r="6" spans="1:31">
      <c r="A6" s="5">
        <v>41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11.0247116088867</v>
      </c>
      <c r="L6" s="9">
        <v>0.829212188720703</v>
      </c>
      <c r="M6">
        <v>0.615507125854492</v>
      </c>
      <c r="N6">
        <v>9.19135475158691</v>
      </c>
      <c r="O6">
        <v>7</v>
      </c>
      <c r="P6">
        <v>7</v>
      </c>
      <c r="Q6">
        <v>17</v>
      </c>
      <c r="R6" s="15">
        <v>0.4118</v>
      </c>
      <c r="S6" s="15">
        <f t="shared" si="0"/>
        <v>0.7</v>
      </c>
      <c r="T6">
        <v>4.78162574768066</v>
      </c>
      <c r="U6">
        <v>4.41128349304199</v>
      </c>
      <c r="V6">
        <v>4.25963163375854</v>
      </c>
      <c r="W6" s="11">
        <v>0.151651859283447</v>
      </c>
      <c r="X6">
        <v>0.521994113922119</v>
      </c>
      <c r="Y6">
        <v>0.521994113922119</v>
      </c>
      <c r="Z6">
        <v>0.7</v>
      </c>
      <c r="AA6">
        <v>1</v>
      </c>
      <c r="AB6">
        <v>0.588235294117647</v>
      </c>
      <c r="AC6">
        <v>0.740740740740741</v>
      </c>
      <c r="AD6">
        <v>0</v>
      </c>
      <c r="AE6">
        <v>0.3</v>
      </c>
    </row>
    <row r="7" s="1" customFormat="1" spans="1:31">
      <c r="A7" s="18">
        <v>58</v>
      </c>
      <c r="B7" s="1">
        <v>20</v>
      </c>
      <c r="C7" s="1">
        <v>0</v>
      </c>
      <c r="D7" s="1">
        <v>10</v>
      </c>
      <c r="E7" s="1">
        <v>10</v>
      </c>
      <c r="F7" s="1">
        <v>10</v>
      </c>
      <c r="G7" s="1">
        <v>0</v>
      </c>
      <c r="H7" s="1">
        <v>10</v>
      </c>
      <c r="I7" s="1">
        <v>0</v>
      </c>
      <c r="J7" s="1">
        <v>1</v>
      </c>
      <c r="K7" s="14">
        <v>9999</v>
      </c>
      <c r="L7" s="14">
        <v>0.892644882202148</v>
      </c>
      <c r="M7" s="1">
        <v>9999</v>
      </c>
      <c r="N7" s="1">
        <v>9999</v>
      </c>
      <c r="O7" s="1">
        <v>7</v>
      </c>
      <c r="P7" s="1">
        <v>7</v>
      </c>
      <c r="Q7" s="1">
        <v>17</v>
      </c>
      <c r="R7" s="19">
        <v>0.4118</v>
      </c>
      <c r="S7" s="19">
        <f t="shared" si="0"/>
        <v>0.7</v>
      </c>
      <c r="T7" s="1">
        <v>4.25502014160156</v>
      </c>
      <c r="U7" s="1">
        <v>3.97127270698547</v>
      </c>
      <c r="V7" s="1">
        <v>3.8246111869812</v>
      </c>
      <c r="W7" s="14">
        <v>0.146661520004272</v>
      </c>
      <c r="X7" s="1">
        <v>0.430408954620361</v>
      </c>
      <c r="Y7" s="1">
        <v>0.430408954620361</v>
      </c>
      <c r="Z7" s="1">
        <v>0.7</v>
      </c>
      <c r="AA7" s="1">
        <v>1</v>
      </c>
      <c r="AB7" s="1">
        <v>0.588235294117647</v>
      </c>
      <c r="AC7" s="1">
        <v>0.740740740740741</v>
      </c>
      <c r="AD7" s="1">
        <v>0</v>
      </c>
      <c r="AE7" s="1">
        <v>0.3</v>
      </c>
    </row>
    <row r="8" spans="1:31">
      <c r="A8" s="5">
        <v>217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10.0920867919922</v>
      </c>
      <c r="L8" s="9">
        <v>0.861143112182617</v>
      </c>
      <c r="M8">
        <v>0.723855972290039</v>
      </c>
      <c r="N8">
        <v>8.88371086120605</v>
      </c>
      <c r="O8">
        <v>6</v>
      </c>
      <c r="P8">
        <v>6</v>
      </c>
      <c r="Q8">
        <v>15</v>
      </c>
      <c r="R8" s="15">
        <v>0.4</v>
      </c>
      <c r="S8" s="15">
        <f t="shared" si="0"/>
        <v>0.6</v>
      </c>
      <c r="T8">
        <v>4.04324340820312</v>
      </c>
      <c r="U8">
        <v>3.72802567481995</v>
      </c>
      <c r="V8">
        <v>3.61562538146973</v>
      </c>
      <c r="W8" s="11">
        <v>0.11240029335022</v>
      </c>
      <c r="X8">
        <v>0.427618026733398</v>
      </c>
      <c r="Y8">
        <v>0.427618026733398</v>
      </c>
      <c r="Z8">
        <v>0.6</v>
      </c>
      <c r="AA8">
        <v>0.9</v>
      </c>
      <c r="AB8">
        <v>0.6</v>
      </c>
      <c r="AC8">
        <v>0.72</v>
      </c>
      <c r="AD8">
        <v>0.1</v>
      </c>
      <c r="AE8">
        <v>0.3</v>
      </c>
    </row>
    <row r="9" s="20" customFormat="1" spans="1:31">
      <c r="A9" s="21">
        <v>203</v>
      </c>
      <c r="B9" s="20">
        <v>19</v>
      </c>
      <c r="C9" s="20">
        <v>1</v>
      </c>
      <c r="D9" s="20">
        <v>10</v>
      </c>
      <c r="E9" s="20">
        <v>10</v>
      </c>
      <c r="F9" s="20">
        <v>10</v>
      </c>
      <c r="G9" s="20">
        <v>0</v>
      </c>
      <c r="H9" s="20">
        <v>9</v>
      </c>
      <c r="I9" s="20">
        <v>1</v>
      </c>
      <c r="J9" s="20">
        <v>0.95</v>
      </c>
      <c r="K9" s="22">
        <v>10.604118347168</v>
      </c>
      <c r="L9" s="22">
        <v>0.825384140014648</v>
      </c>
      <c r="M9" s="20">
        <v>0.658525466918945</v>
      </c>
      <c r="N9" s="20">
        <v>9.19667816162109</v>
      </c>
      <c r="O9" s="20">
        <v>7</v>
      </c>
      <c r="P9" s="20">
        <v>7</v>
      </c>
      <c r="Q9" s="20">
        <v>17</v>
      </c>
      <c r="R9" s="23">
        <v>0.4118</v>
      </c>
      <c r="S9" s="23">
        <f t="shared" si="0"/>
        <v>0.7</v>
      </c>
      <c r="T9" s="20">
        <v>4.44564056396484</v>
      </c>
      <c r="U9" s="20">
        <v>4.09128665924072</v>
      </c>
      <c r="V9" s="20">
        <v>3.97912359237671</v>
      </c>
      <c r="W9" s="22">
        <v>0.112163066864014</v>
      </c>
      <c r="X9" s="20">
        <v>0.466516971588135</v>
      </c>
      <c r="Y9" s="20">
        <v>0.466516971588135</v>
      </c>
      <c r="Z9" s="20">
        <v>0.7</v>
      </c>
      <c r="AA9" s="20">
        <v>1</v>
      </c>
      <c r="AB9" s="20">
        <v>0.588235294117647</v>
      </c>
      <c r="AC9" s="20">
        <v>0.740740740740741</v>
      </c>
      <c r="AD9" s="20">
        <v>0</v>
      </c>
      <c r="AE9" s="20">
        <v>0.3</v>
      </c>
    </row>
    <row r="10" spans="1:31">
      <c r="A10" s="5">
        <v>204</v>
      </c>
      <c r="B10">
        <v>20</v>
      </c>
      <c r="C10">
        <v>0</v>
      </c>
      <c r="D10">
        <v>10</v>
      </c>
      <c r="E10">
        <v>10</v>
      </c>
      <c r="F10">
        <v>10</v>
      </c>
      <c r="G10">
        <v>0</v>
      </c>
      <c r="H10">
        <v>10</v>
      </c>
      <c r="I10">
        <v>0</v>
      </c>
      <c r="J10">
        <v>1</v>
      </c>
      <c r="K10" s="4">
        <v>9999</v>
      </c>
      <c r="L10" s="9">
        <v>0.93437385559082</v>
      </c>
      <c r="M10">
        <v>9999</v>
      </c>
      <c r="N10">
        <v>9999</v>
      </c>
      <c r="O10">
        <v>7</v>
      </c>
      <c r="P10">
        <v>7</v>
      </c>
      <c r="Q10">
        <v>17</v>
      </c>
      <c r="R10" s="15">
        <v>0.4118</v>
      </c>
      <c r="S10" s="15">
        <f t="shared" si="0"/>
        <v>0.7</v>
      </c>
      <c r="T10">
        <v>4.56262969970703</v>
      </c>
      <c r="U10">
        <v>4.25880813598633</v>
      </c>
      <c r="V10">
        <v>4.08786678314209</v>
      </c>
      <c r="W10" s="11">
        <v>0.170941352844238</v>
      </c>
      <c r="X10">
        <v>0.474762916564941</v>
      </c>
      <c r="Y10">
        <v>0.474762916564941</v>
      </c>
      <c r="Z10">
        <v>0.7</v>
      </c>
      <c r="AA10">
        <v>1</v>
      </c>
      <c r="AB10">
        <v>0.588235294117647</v>
      </c>
      <c r="AC10">
        <v>0.740740740740741</v>
      </c>
      <c r="AD10">
        <v>0</v>
      </c>
      <c r="AE10">
        <v>0.3</v>
      </c>
    </row>
    <row r="11" spans="1:31">
      <c r="A11" s="5">
        <v>78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11.2678680419922</v>
      </c>
      <c r="L11" s="9">
        <v>0.992507934570312</v>
      </c>
      <c r="M11">
        <v>0.871532440185547</v>
      </c>
      <c r="N11">
        <v>10.2073211669922</v>
      </c>
      <c r="O11">
        <v>9</v>
      </c>
      <c r="P11">
        <v>9</v>
      </c>
      <c r="Q11">
        <v>18</v>
      </c>
      <c r="R11" s="15">
        <v>0.5</v>
      </c>
      <c r="S11" s="15">
        <f t="shared" si="0"/>
        <v>0.9</v>
      </c>
      <c r="T11">
        <v>4.75438117980957</v>
      </c>
      <c r="U11">
        <v>4.35092735290527</v>
      </c>
      <c r="V11">
        <v>4.25128555297852</v>
      </c>
      <c r="W11" s="11">
        <v>0.0996417999267578</v>
      </c>
      <c r="X11">
        <v>0.503095626831055</v>
      </c>
      <c r="Y11">
        <v>0.503095626831055</v>
      </c>
      <c r="Z11">
        <v>0.9</v>
      </c>
      <c r="AA11">
        <v>0.9</v>
      </c>
      <c r="AB11">
        <v>0.5</v>
      </c>
      <c r="AC11">
        <v>0.642857142857143</v>
      </c>
      <c r="AD11">
        <v>0.1</v>
      </c>
      <c r="AE11">
        <v>0</v>
      </c>
    </row>
    <row r="12" spans="1:31">
      <c r="A12" s="5">
        <v>38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10.2333297729492</v>
      </c>
      <c r="L12" s="9">
        <v>0.920808792114258</v>
      </c>
      <c r="M12">
        <v>0.819250106811523</v>
      </c>
      <c r="N12">
        <v>9.33165168762207</v>
      </c>
      <c r="O12">
        <v>8</v>
      </c>
      <c r="P12">
        <v>8</v>
      </c>
      <c r="Q12">
        <v>18</v>
      </c>
      <c r="R12" s="15">
        <v>0.4444</v>
      </c>
      <c r="S12" s="15">
        <f t="shared" si="0"/>
        <v>0.8</v>
      </c>
      <c r="T12">
        <v>4.01142311096191</v>
      </c>
      <c r="U12">
        <v>3.67767286300659</v>
      </c>
      <c r="V12">
        <v>3.58986783027649</v>
      </c>
      <c r="W12" s="11">
        <v>0.0878050327301025</v>
      </c>
      <c r="X12">
        <v>0.421555280685425</v>
      </c>
      <c r="Y12">
        <v>0.421555280685425</v>
      </c>
      <c r="Z12">
        <v>0.8</v>
      </c>
      <c r="AA12">
        <v>1</v>
      </c>
      <c r="AB12">
        <v>0.555555555555556</v>
      </c>
      <c r="AC12">
        <v>0.714285714285714</v>
      </c>
      <c r="AD12">
        <v>0</v>
      </c>
      <c r="AE12">
        <v>0.2</v>
      </c>
    </row>
    <row r="13" spans="1:31">
      <c r="A13" s="5">
        <v>23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7.68394088745117</v>
      </c>
      <c r="L13" s="9">
        <v>0.951251983642578</v>
      </c>
      <c r="M13">
        <v>0.62324333190918</v>
      </c>
      <c r="N13">
        <v>6.77580070495605</v>
      </c>
      <c r="O13">
        <v>7</v>
      </c>
      <c r="P13">
        <v>7</v>
      </c>
      <c r="Q13">
        <v>17</v>
      </c>
      <c r="R13" s="15">
        <v>0.4118</v>
      </c>
      <c r="S13" s="15">
        <f t="shared" si="0"/>
        <v>0.7</v>
      </c>
      <c r="T13">
        <v>3.90939521789551</v>
      </c>
      <c r="U13">
        <v>3.55533051490784</v>
      </c>
      <c r="V13">
        <v>3.47073864936829</v>
      </c>
      <c r="W13" s="11">
        <v>0.0845918655395508</v>
      </c>
      <c r="X13">
        <v>0.438656568527222</v>
      </c>
      <c r="Y13">
        <v>0.438656568527222</v>
      </c>
      <c r="Z13">
        <v>0.7</v>
      </c>
      <c r="AA13">
        <v>1</v>
      </c>
      <c r="AB13">
        <v>0.588235294117647</v>
      </c>
      <c r="AC13">
        <v>0.740740740740741</v>
      </c>
      <c r="AD13">
        <v>0</v>
      </c>
      <c r="AE13">
        <v>0.3</v>
      </c>
    </row>
    <row r="14" s="20" customFormat="1" spans="1:31">
      <c r="A14" s="21">
        <v>187</v>
      </c>
      <c r="B14" s="20">
        <v>18</v>
      </c>
      <c r="C14" s="20">
        <v>2</v>
      </c>
      <c r="D14" s="20">
        <v>10</v>
      </c>
      <c r="E14" s="20">
        <v>10</v>
      </c>
      <c r="F14" s="20">
        <v>10</v>
      </c>
      <c r="G14" s="20">
        <v>0</v>
      </c>
      <c r="H14" s="20">
        <v>8</v>
      </c>
      <c r="I14" s="20">
        <v>2</v>
      </c>
      <c r="J14" s="20">
        <v>0.9</v>
      </c>
      <c r="K14" s="22">
        <v>7.71948623657227</v>
      </c>
      <c r="L14" s="22">
        <v>0.999673843383789</v>
      </c>
      <c r="M14" s="20">
        <v>0.699689865112305</v>
      </c>
      <c r="N14" s="20">
        <v>6.89983558654785</v>
      </c>
      <c r="O14" s="20">
        <v>7</v>
      </c>
      <c r="P14" s="20">
        <v>7</v>
      </c>
      <c r="Q14" s="20">
        <v>17</v>
      </c>
      <c r="R14" s="23">
        <v>0.4118</v>
      </c>
      <c r="S14" s="23">
        <f t="shared" si="0"/>
        <v>0.7</v>
      </c>
      <c r="T14" s="20">
        <v>3.41684341430664</v>
      </c>
      <c r="U14" s="20">
        <v>3.10786461830139</v>
      </c>
      <c r="V14" s="20">
        <v>3.02955842018127</v>
      </c>
      <c r="W14" s="22">
        <v>0.0783061981201172</v>
      </c>
      <c r="X14" s="20">
        <v>0.387284994125366</v>
      </c>
      <c r="Y14" s="20">
        <v>0.387284994125366</v>
      </c>
      <c r="Z14" s="20">
        <v>0.7</v>
      </c>
      <c r="AA14" s="20">
        <v>1</v>
      </c>
      <c r="AB14" s="20">
        <v>0.588235294117647</v>
      </c>
      <c r="AC14" s="20">
        <v>0.740740740740741</v>
      </c>
      <c r="AD14" s="20">
        <v>0</v>
      </c>
      <c r="AE14" s="20">
        <v>0.3</v>
      </c>
    </row>
    <row r="15" spans="1:31">
      <c r="A15" s="5">
        <v>171</v>
      </c>
      <c r="B15">
        <v>19</v>
      </c>
      <c r="C15">
        <v>1</v>
      </c>
      <c r="D15">
        <v>10</v>
      </c>
      <c r="E15">
        <v>10</v>
      </c>
      <c r="F15">
        <v>10</v>
      </c>
      <c r="G15">
        <v>0</v>
      </c>
      <c r="H15">
        <v>9</v>
      </c>
      <c r="I15">
        <v>1</v>
      </c>
      <c r="J15">
        <v>0.95</v>
      </c>
      <c r="K15" s="4">
        <v>10.2781219482422</v>
      </c>
      <c r="L15" s="9">
        <v>1.05501174926758</v>
      </c>
      <c r="M15">
        <v>0.912380218505859</v>
      </c>
      <c r="N15">
        <v>8.82160949707031</v>
      </c>
      <c r="O15">
        <v>6</v>
      </c>
      <c r="P15">
        <v>6</v>
      </c>
      <c r="Q15">
        <v>15</v>
      </c>
      <c r="R15" s="15">
        <v>0.4</v>
      </c>
      <c r="S15" s="15">
        <f t="shared" si="0"/>
        <v>0.6</v>
      </c>
      <c r="T15">
        <v>4.19645118713379</v>
      </c>
      <c r="U15">
        <v>3.87713885307312</v>
      </c>
      <c r="V15">
        <v>3.7418053150177</v>
      </c>
      <c r="W15" s="11">
        <v>0.13533353805542</v>
      </c>
      <c r="X15">
        <v>0.454645872116089</v>
      </c>
      <c r="Y15">
        <v>0.454645872116089</v>
      </c>
      <c r="Z15">
        <v>0.6</v>
      </c>
      <c r="AA15">
        <v>0.9</v>
      </c>
      <c r="AB15">
        <v>0.6</v>
      </c>
      <c r="AC15">
        <v>0.72</v>
      </c>
      <c r="AD15">
        <v>0.1</v>
      </c>
      <c r="AE15">
        <v>0.3</v>
      </c>
    </row>
    <row r="16" spans="1:31">
      <c r="A16" s="5">
        <v>173</v>
      </c>
      <c r="B16">
        <v>18</v>
      </c>
      <c r="C16">
        <v>2</v>
      </c>
      <c r="D16">
        <v>10</v>
      </c>
      <c r="E16">
        <v>10</v>
      </c>
      <c r="F16">
        <v>10</v>
      </c>
      <c r="G16">
        <v>0</v>
      </c>
      <c r="H16">
        <v>8</v>
      </c>
      <c r="I16">
        <v>2</v>
      </c>
      <c r="J16">
        <v>0.9</v>
      </c>
      <c r="K16" s="4">
        <v>7.58810043334961</v>
      </c>
      <c r="L16" s="9">
        <v>1.06684494018555</v>
      </c>
      <c r="M16">
        <v>0.588665008544922</v>
      </c>
      <c r="N16">
        <v>5.76065635681152</v>
      </c>
      <c r="O16">
        <v>5</v>
      </c>
      <c r="P16">
        <v>5</v>
      </c>
      <c r="Q16">
        <v>14</v>
      </c>
      <c r="R16" s="15">
        <v>0.3571</v>
      </c>
      <c r="S16" s="15">
        <f t="shared" si="0"/>
        <v>0.5</v>
      </c>
      <c r="T16">
        <v>4.2313117980957</v>
      </c>
      <c r="U16">
        <v>3.87986516952515</v>
      </c>
      <c r="V16">
        <v>3.75139999389648</v>
      </c>
      <c r="W16" s="11">
        <v>0.128465175628662</v>
      </c>
      <c r="X16">
        <v>0.479911804199219</v>
      </c>
      <c r="Y16">
        <v>0.479911804199219</v>
      </c>
      <c r="Z16">
        <v>0.5</v>
      </c>
      <c r="AA16">
        <v>0.9</v>
      </c>
      <c r="AB16">
        <v>0.642857142857143</v>
      </c>
      <c r="AC16">
        <v>0.75</v>
      </c>
      <c r="AD16">
        <v>0.1</v>
      </c>
      <c r="AE16">
        <v>0.4</v>
      </c>
    </row>
    <row r="17" spans="1:31">
      <c r="A17" s="5">
        <v>166</v>
      </c>
      <c r="B17">
        <v>19</v>
      </c>
      <c r="C17">
        <v>1</v>
      </c>
      <c r="D17">
        <v>10</v>
      </c>
      <c r="E17">
        <v>10</v>
      </c>
      <c r="F17">
        <v>10</v>
      </c>
      <c r="G17">
        <v>0</v>
      </c>
      <c r="H17">
        <v>9</v>
      </c>
      <c r="I17">
        <v>1</v>
      </c>
      <c r="J17">
        <v>0.95</v>
      </c>
      <c r="K17" s="4">
        <v>10.4938850402832</v>
      </c>
      <c r="L17" s="9">
        <v>1.12556648254395</v>
      </c>
      <c r="M17">
        <v>0.991786956787109</v>
      </c>
      <c r="N17">
        <v>9.07147026062012</v>
      </c>
      <c r="O17">
        <v>7</v>
      </c>
      <c r="P17">
        <v>7</v>
      </c>
      <c r="Q17">
        <v>16</v>
      </c>
      <c r="R17" s="15">
        <v>0.4375</v>
      </c>
      <c r="S17" s="15">
        <f t="shared" si="0"/>
        <v>0.7</v>
      </c>
      <c r="T17">
        <v>4.00689697265625</v>
      </c>
      <c r="U17">
        <v>3.70787477493286</v>
      </c>
      <c r="V17">
        <v>3.58070063591003</v>
      </c>
      <c r="W17" s="11">
        <v>0.127174139022827</v>
      </c>
      <c r="X17">
        <v>0.426196336746216</v>
      </c>
      <c r="Y17">
        <v>0.426196336746216</v>
      </c>
      <c r="Z17">
        <v>0.7</v>
      </c>
      <c r="AA17">
        <v>0.9</v>
      </c>
      <c r="AB17">
        <v>0.5625</v>
      </c>
      <c r="AC17">
        <v>0.692307692307692</v>
      </c>
      <c r="AD17">
        <v>0.1</v>
      </c>
      <c r="AE17">
        <v>0.2</v>
      </c>
    </row>
    <row r="18" s="20" customFormat="1" spans="1:31">
      <c r="A18" s="21">
        <v>46</v>
      </c>
      <c r="B18" s="20">
        <v>18</v>
      </c>
      <c r="C18" s="20">
        <v>2</v>
      </c>
      <c r="D18" s="20">
        <v>10</v>
      </c>
      <c r="E18" s="20">
        <v>10</v>
      </c>
      <c r="F18" s="20">
        <v>10</v>
      </c>
      <c r="G18" s="20">
        <v>0</v>
      </c>
      <c r="H18" s="20">
        <v>8</v>
      </c>
      <c r="I18" s="20">
        <v>2</v>
      </c>
      <c r="J18" s="20">
        <v>0.9</v>
      </c>
      <c r="K18" s="22">
        <v>7.44791412353516</v>
      </c>
      <c r="L18" s="22">
        <v>1.0282154083252</v>
      </c>
      <c r="M18" s="20">
        <v>0.622165679931641</v>
      </c>
      <c r="N18" s="20">
        <v>5.99441528320312</v>
      </c>
      <c r="O18" s="20">
        <v>6</v>
      </c>
      <c r="P18" s="20">
        <v>6</v>
      </c>
      <c r="Q18" s="20">
        <v>16</v>
      </c>
      <c r="R18" s="23">
        <v>0.375</v>
      </c>
      <c r="S18" s="23">
        <f t="shared" si="0"/>
        <v>0.6</v>
      </c>
      <c r="T18" s="20">
        <v>3.98751449584961</v>
      </c>
      <c r="U18" s="20">
        <v>3.64871144294739</v>
      </c>
      <c r="V18" s="20">
        <v>3.5240159034729</v>
      </c>
      <c r="W18" s="22">
        <v>0.124695539474487</v>
      </c>
      <c r="X18" s="20">
        <v>0.463498592376709</v>
      </c>
      <c r="Y18" s="20">
        <v>0.463498592376709</v>
      </c>
      <c r="Z18" s="20">
        <v>0.6</v>
      </c>
      <c r="AA18" s="20">
        <v>1</v>
      </c>
      <c r="AB18" s="20">
        <v>0.625</v>
      </c>
      <c r="AC18" s="20">
        <v>0.769230769230769</v>
      </c>
      <c r="AD18" s="20">
        <v>0</v>
      </c>
      <c r="AE18" s="20">
        <v>0.4</v>
      </c>
    </row>
    <row r="19" spans="1:31">
      <c r="A19" s="5">
        <v>161</v>
      </c>
      <c r="B19">
        <v>18</v>
      </c>
      <c r="C19">
        <v>2</v>
      </c>
      <c r="D19">
        <v>10</v>
      </c>
      <c r="E19">
        <v>10</v>
      </c>
      <c r="F19">
        <v>9</v>
      </c>
      <c r="G19">
        <v>1</v>
      </c>
      <c r="H19">
        <v>9</v>
      </c>
      <c r="I19">
        <v>1</v>
      </c>
      <c r="J19">
        <v>0.9</v>
      </c>
      <c r="K19" s="4">
        <v>9.90433120727539</v>
      </c>
      <c r="L19" s="9">
        <v>1.17045211791992</v>
      </c>
      <c r="M19">
        <v>1.12642097473145</v>
      </c>
      <c r="N19">
        <v>9.26404190063477</v>
      </c>
      <c r="O19">
        <v>8</v>
      </c>
      <c r="P19">
        <v>8</v>
      </c>
      <c r="Q19">
        <v>17</v>
      </c>
      <c r="R19" s="15">
        <v>0.4706</v>
      </c>
      <c r="S19" s="15">
        <f t="shared" si="0"/>
        <v>0.8</v>
      </c>
      <c r="T19">
        <v>3.59035682678223</v>
      </c>
      <c r="U19">
        <v>3.26594281196594</v>
      </c>
      <c r="V19">
        <v>3.26703786849976</v>
      </c>
      <c r="W19" s="11">
        <v>0.00109505653381348</v>
      </c>
      <c r="X19">
        <v>0.323318958282471</v>
      </c>
      <c r="Y19">
        <v>0.323318958282471</v>
      </c>
      <c r="Z19">
        <v>0.8</v>
      </c>
      <c r="AA19">
        <v>0.9</v>
      </c>
      <c r="AB19">
        <v>0.529411764705882</v>
      </c>
      <c r="AC19">
        <v>0.666666666666667</v>
      </c>
      <c r="AD19">
        <v>0.1</v>
      </c>
      <c r="AE19">
        <v>0.1</v>
      </c>
    </row>
    <row r="20" spans="1:31">
      <c r="A20" s="5">
        <v>18</v>
      </c>
      <c r="B20">
        <v>17</v>
      </c>
      <c r="C20">
        <v>3</v>
      </c>
      <c r="D20">
        <v>10</v>
      </c>
      <c r="E20">
        <v>10</v>
      </c>
      <c r="F20">
        <v>9</v>
      </c>
      <c r="G20">
        <v>1</v>
      </c>
      <c r="H20">
        <v>8</v>
      </c>
      <c r="I20">
        <v>2</v>
      </c>
      <c r="J20">
        <v>0.85</v>
      </c>
      <c r="K20" s="4">
        <v>9.04955291748047</v>
      </c>
      <c r="L20" s="9">
        <v>1.21954345703125</v>
      </c>
      <c r="M20">
        <v>0.910530090332031</v>
      </c>
      <c r="N20">
        <v>8.24246215820312</v>
      </c>
      <c r="O20">
        <v>6</v>
      </c>
      <c r="P20">
        <v>6</v>
      </c>
      <c r="Q20">
        <v>15</v>
      </c>
      <c r="R20" s="15">
        <v>0.4</v>
      </c>
      <c r="S20" s="15">
        <f t="shared" si="0"/>
        <v>0.6</v>
      </c>
      <c r="T20">
        <v>3.25093460083008</v>
      </c>
      <c r="U20">
        <v>2.92154550552368</v>
      </c>
      <c r="V20">
        <v>2.91307401657104</v>
      </c>
      <c r="W20" s="11">
        <v>0.00847148895263672</v>
      </c>
      <c r="X20">
        <v>0.337860584259033</v>
      </c>
      <c r="Y20">
        <v>0.337860584259033</v>
      </c>
      <c r="Z20">
        <v>0.6</v>
      </c>
      <c r="AA20">
        <v>0.9</v>
      </c>
      <c r="AB20">
        <v>0.6</v>
      </c>
      <c r="AC20">
        <v>0.72</v>
      </c>
      <c r="AD20">
        <v>0.1</v>
      </c>
      <c r="AE20">
        <v>0.3</v>
      </c>
    </row>
    <row r="21" s="20" customFormat="1" spans="1:31">
      <c r="A21" s="21">
        <v>226</v>
      </c>
      <c r="B21" s="20">
        <v>17</v>
      </c>
      <c r="C21" s="20">
        <v>3</v>
      </c>
      <c r="D21" s="20">
        <v>10</v>
      </c>
      <c r="E21" s="20">
        <v>10</v>
      </c>
      <c r="F21" s="20">
        <v>10</v>
      </c>
      <c r="G21" s="20">
        <v>0</v>
      </c>
      <c r="H21" s="20">
        <v>7</v>
      </c>
      <c r="I21" s="20">
        <v>3</v>
      </c>
      <c r="J21" s="20">
        <v>0.85</v>
      </c>
      <c r="K21" s="22">
        <v>6.30370903015137</v>
      </c>
      <c r="L21" s="22">
        <v>1.27000999450684</v>
      </c>
      <c r="M21" s="20">
        <v>1.00218772888184</v>
      </c>
      <c r="N21" s="20">
        <v>6.29825973510742</v>
      </c>
      <c r="O21" s="20">
        <v>7</v>
      </c>
      <c r="P21" s="20">
        <v>7</v>
      </c>
      <c r="Q21" s="20">
        <v>17</v>
      </c>
      <c r="R21" s="23">
        <v>0.4118</v>
      </c>
      <c r="S21" s="23">
        <f t="shared" si="0"/>
        <v>0.7</v>
      </c>
      <c r="T21" s="20">
        <v>3.48395156860352</v>
      </c>
      <c r="U21" s="20">
        <v>3.09846258163452</v>
      </c>
      <c r="V21" s="20">
        <v>3.09269952774048</v>
      </c>
      <c r="W21" s="22">
        <v>0.00576305389404297</v>
      </c>
      <c r="X21" s="20">
        <v>0.391252040863037</v>
      </c>
      <c r="Y21" s="20">
        <v>0.391252040863037</v>
      </c>
      <c r="Z21" s="20">
        <v>0.7</v>
      </c>
      <c r="AA21" s="20">
        <v>1</v>
      </c>
      <c r="AB21" s="20">
        <v>0.588235294117647</v>
      </c>
      <c r="AC21" s="20">
        <v>0.740740740740741</v>
      </c>
      <c r="AD21" s="20">
        <v>0</v>
      </c>
      <c r="AE21" s="20">
        <v>0.3</v>
      </c>
    </row>
    <row r="22" spans="1:31">
      <c r="A22" s="5">
        <v>183</v>
      </c>
      <c r="B22">
        <v>16</v>
      </c>
      <c r="C22">
        <v>4</v>
      </c>
      <c r="D22">
        <v>10</v>
      </c>
      <c r="E22">
        <v>10</v>
      </c>
      <c r="F22">
        <v>10</v>
      </c>
      <c r="G22">
        <v>0</v>
      </c>
      <c r="H22">
        <v>6</v>
      </c>
      <c r="I22">
        <v>4</v>
      </c>
      <c r="J22">
        <v>0.8</v>
      </c>
      <c r="K22" s="4">
        <v>5.10199356079102</v>
      </c>
      <c r="L22" s="9">
        <v>1.28178596496582</v>
      </c>
      <c r="M22">
        <v>0.811515808105469</v>
      </c>
      <c r="N22">
        <v>5.19133567810059</v>
      </c>
      <c r="O22">
        <v>6</v>
      </c>
      <c r="P22">
        <v>6</v>
      </c>
      <c r="Q22">
        <v>15</v>
      </c>
      <c r="R22" s="15">
        <v>0.4</v>
      </c>
      <c r="S22" s="15">
        <f t="shared" si="0"/>
        <v>0.6</v>
      </c>
      <c r="T22">
        <v>2.89971923828125</v>
      </c>
      <c r="U22">
        <v>2.59655570983887</v>
      </c>
      <c r="V22">
        <v>2.59326696395874</v>
      </c>
      <c r="W22" s="11">
        <v>0.00328874588012695</v>
      </c>
      <c r="X22">
        <v>0.30645227432251</v>
      </c>
      <c r="Y22">
        <v>0.30645227432251</v>
      </c>
      <c r="Z22">
        <v>0.6</v>
      </c>
      <c r="AA22">
        <v>0.9</v>
      </c>
      <c r="AB22">
        <v>0.6</v>
      </c>
      <c r="AC22">
        <v>0.72</v>
      </c>
      <c r="AD22">
        <v>0.1</v>
      </c>
      <c r="AE22">
        <v>0.3</v>
      </c>
    </row>
    <row r="23" s="4" customFormat="1" spans="11:31">
      <c r="K23" s="12" t="s">
        <v>29</v>
      </c>
      <c r="L23" s="9">
        <f>AVERAGE(L2:L22)</f>
        <v>0.957404000418528</v>
      </c>
      <c r="W23" s="11">
        <f t="shared" ref="W23:AE23" si="1">AVERAGE(W2:W22)</f>
        <v>0.0826577004932221</v>
      </c>
      <c r="Z23" s="4">
        <f t="shared" si="1"/>
        <v>0.7</v>
      </c>
      <c r="AA23" s="4">
        <f t="shared" si="1"/>
        <v>0.947619047619048</v>
      </c>
      <c r="AB23" s="4">
        <f t="shared" si="1"/>
        <v>0.576337055289952</v>
      </c>
      <c r="AC23" s="4">
        <f t="shared" si="1"/>
        <v>0.715645149109845</v>
      </c>
      <c r="AD23" s="4">
        <f t="shared" si="1"/>
        <v>0.0523809523809524</v>
      </c>
      <c r="AE23" s="4">
        <f t="shared" si="1"/>
        <v>0.247619047619048</v>
      </c>
    </row>
    <row r="24" s="4" customFormat="1" spans="11:31">
      <c r="K24" s="13" t="s">
        <v>30</v>
      </c>
      <c r="L24" s="9">
        <f>MAX(L2:L22)</f>
        <v>1.28178596496582</v>
      </c>
      <c r="W24" s="11">
        <f t="shared" ref="W24:AE24" si="2">MAX(W2:W22)</f>
        <v>0.170941352844238</v>
      </c>
      <c r="Z24" s="4">
        <f t="shared" si="2"/>
        <v>0.9</v>
      </c>
      <c r="AA24" s="4">
        <f t="shared" si="2"/>
        <v>1</v>
      </c>
      <c r="AB24" s="4">
        <f t="shared" si="2"/>
        <v>0.642857142857143</v>
      </c>
      <c r="AC24" s="4">
        <f t="shared" si="2"/>
        <v>0.769230769230769</v>
      </c>
      <c r="AD24" s="4">
        <f t="shared" si="2"/>
        <v>0.3</v>
      </c>
      <c r="AE24" s="4">
        <f t="shared" si="2"/>
        <v>0.4</v>
      </c>
    </row>
    <row r="25" s="4" customFormat="1" spans="12:31">
      <c r="L25" s="9">
        <f>MIN(L2:L22)</f>
        <v>0.610622406005859</v>
      </c>
      <c r="Q25" s="4" t="s">
        <v>70</v>
      </c>
      <c r="W25" s="11">
        <f t="shared" ref="W25:AE25" si="3">MIN(W2:W22)</f>
        <v>0.00109505653381348</v>
      </c>
      <c r="Z25" s="4">
        <f t="shared" si="3"/>
        <v>0.5</v>
      </c>
      <c r="AA25" s="4">
        <f t="shared" si="3"/>
        <v>0.7</v>
      </c>
      <c r="AB25" s="4">
        <f t="shared" si="3"/>
        <v>0.5</v>
      </c>
      <c r="AC25" s="4">
        <f t="shared" si="3"/>
        <v>0.583333333333333</v>
      </c>
      <c r="AD25" s="4">
        <f t="shared" si="3"/>
        <v>0</v>
      </c>
      <c r="AE25" s="4">
        <f t="shared" si="3"/>
        <v>0</v>
      </c>
    </row>
    <row r="26" spans="11:23">
      <c r="K26" s="4"/>
      <c r="L26" s="9"/>
      <c r="M26">
        <v>0.194</v>
      </c>
      <c r="Q26" s="4">
        <v>0.2</v>
      </c>
      <c r="R26" s="4">
        <v>-160</v>
      </c>
      <c r="S26" s="4">
        <v>640</v>
      </c>
      <c r="T26" s="4">
        <v>32</v>
      </c>
      <c r="W26" s="11"/>
    </row>
    <row r="27" spans="11:23">
      <c r="K27" s="4"/>
      <c r="L27" s="9"/>
      <c r="M27">
        <v>0.129</v>
      </c>
      <c r="Q27" s="4">
        <v>0.4</v>
      </c>
      <c r="R27" s="4">
        <v>-320</v>
      </c>
      <c r="S27" s="4">
        <v>480</v>
      </c>
      <c r="T27" s="4">
        <v>24</v>
      </c>
      <c r="W27" s="11"/>
    </row>
    <row r="28" spans="11:23">
      <c r="K28" s="4"/>
      <c r="L28" s="9"/>
      <c r="Q28" s="4">
        <v>0.45</v>
      </c>
      <c r="R28" s="4">
        <v>-360</v>
      </c>
      <c r="S28" s="4">
        <v>440</v>
      </c>
      <c r="T28" s="4">
        <v>22</v>
      </c>
      <c r="W28" s="11"/>
    </row>
    <row r="29" spans="11:23">
      <c r="K29" s="4" t="s">
        <v>31</v>
      </c>
      <c r="L29" s="4" t="s">
        <v>32</v>
      </c>
      <c r="M29">
        <v>800</v>
      </c>
      <c r="Q29" s="4">
        <v>0.49</v>
      </c>
      <c r="R29" s="4">
        <v>-392</v>
      </c>
      <c r="S29" s="4">
        <v>408</v>
      </c>
      <c r="T29" s="4">
        <v>20.4</v>
      </c>
      <c r="W29" s="11"/>
    </row>
    <row r="30" spans="11:23">
      <c r="K30" s="4"/>
      <c r="L30" s="4"/>
      <c r="Q30" s="1"/>
      <c r="R30" s="14">
        <v>-380</v>
      </c>
      <c r="S30" s="14">
        <v>420</v>
      </c>
      <c r="T30" s="14">
        <v>21</v>
      </c>
      <c r="W30" s="11"/>
    </row>
    <row r="31" s="3" customFormat="1" spans="11:23">
      <c r="K31" s="11" t="s">
        <v>49</v>
      </c>
      <c r="L31" s="11">
        <f>COUNTIF(L2:L22,"&lt;0.507")-COUNTIF(L2:L22,"&lt;0.378")</f>
        <v>0</v>
      </c>
      <c r="M31" s="25">
        <v>2</v>
      </c>
      <c r="N31" s="11">
        <v>1</v>
      </c>
      <c r="W31" s="11"/>
    </row>
    <row r="32" s="1" customFormat="1" spans="11:23">
      <c r="K32" s="14" t="s">
        <v>50</v>
      </c>
      <c r="L32" s="14">
        <f>COUNTIF(L2:L22,"&lt;0.636")-COUNTIF(L2:L22,"&lt;0.507")</f>
        <v>1</v>
      </c>
      <c r="M32" s="14">
        <v>3</v>
      </c>
      <c r="N32" s="14">
        <v>2</v>
      </c>
      <c r="O32" s="14">
        <v>1</v>
      </c>
      <c r="P32" s="14">
        <v>1</v>
      </c>
      <c r="Q32" s="14">
        <v>1</v>
      </c>
      <c r="W32" s="14"/>
    </row>
    <row r="33" s="1" customFormat="1" spans="11:23">
      <c r="K33" s="14" t="s">
        <v>51</v>
      </c>
      <c r="L33" s="14">
        <f>COUNTIF(L2:L22,"&lt;0.765")-COUNTIF(L2:L22,"&lt;0.636")</f>
        <v>3</v>
      </c>
      <c r="M33" s="14">
        <v>4</v>
      </c>
      <c r="N33" s="14">
        <v>3</v>
      </c>
      <c r="O33" s="14">
        <v>3</v>
      </c>
      <c r="P33" s="14">
        <v>3</v>
      </c>
      <c r="Q33" s="14">
        <v>3</v>
      </c>
      <c r="W33" s="14"/>
    </row>
    <row r="34" s="1" customFormat="1" spans="11:23">
      <c r="K34" s="14" t="s">
        <v>52</v>
      </c>
      <c r="L34" s="14">
        <f>COUNTIF(L2:L22,"&lt;0.894")-COUNTIF(L2:L22,"&lt;0.765")</f>
        <v>4</v>
      </c>
      <c r="M34" s="4">
        <v>7</v>
      </c>
      <c r="N34" s="14">
        <v>6</v>
      </c>
      <c r="O34" s="14">
        <v>5</v>
      </c>
      <c r="P34" s="14">
        <v>4</v>
      </c>
      <c r="Q34" s="14">
        <v>4</v>
      </c>
      <c r="W34" s="14"/>
    </row>
    <row r="35" s="24" customFormat="1" spans="11:23">
      <c r="K35" s="26" t="s">
        <v>53</v>
      </c>
      <c r="L35" s="26">
        <f>COUNTIF(L2:L22,"&lt;1.023")-COUNTIF(L2:L22,"&lt;0.894")</f>
        <v>5</v>
      </c>
      <c r="M35" s="26">
        <v>8</v>
      </c>
      <c r="N35" s="27">
        <v>8</v>
      </c>
      <c r="O35" s="27">
        <v>6</v>
      </c>
      <c r="P35" s="27">
        <v>6</v>
      </c>
      <c r="Q35" s="27">
        <v>5</v>
      </c>
      <c r="W35" s="26"/>
    </row>
    <row r="36" s="1" customFormat="1" spans="11:23">
      <c r="K36" s="14" t="s">
        <v>54</v>
      </c>
      <c r="L36" s="14">
        <f>COUNTIF(L2:L22,"&lt;1.152")-COUNTIF(L2:L22,"&lt;1.023")</f>
        <v>4</v>
      </c>
      <c r="M36" s="14">
        <v>7</v>
      </c>
      <c r="N36" s="14">
        <v>6</v>
      </c>
      <c r="O36" s="14">
        <v>5</v>
      </c>
      <c r="P36" s="14">
        <v>4</v>
      </c>
      <c r="Q36" s="14">
        <v>4</v>
      </c>
      <c r="W36" s="14"/>
    </row>
    <row r="37" spans="11:23">
      <c r="K37" s="4" t="s">
        <v>55</v>
      </c>
      <c r="L37" s="4">
        <f>COUNTIF(L2:L22,"&lt;1.281")-COUNTIF(L2:L22,"&lt;1.152")</f>
        <v>3</v>
      </c>
      <c r="M37" s="14">
        <v>4</v>
      </c>
      <c r="N37" s="14">
        <v>3</v>
      </c>
      <c r="O37" s="14">
        <v>3</v>
      </c>
      <c r="P37" s="14">
        <v>3</v>
      </c>
      <c r="Q37" s="14">
        <v>3</v>
      </c>
      <c r="W37" s="11"/>
    </row>
    <row r="38" s="1" customFormat="1" spans="11:23">
      <c r="K38" s="14" t="s">
        <v>56</v>
      </c>
      <c r="L38" s="14">
        <f>COUNTIF(L2:L22,"&lt;1.41")-COUNTIF(L2:L22,"&lt;1.281")</f>
        <v>1</v>
      </c>
      <c r="M38" s="14">
        <v>3</v>
      </c>
      <c r="N38" s="14">
        <v>2</v>
      </c>
      <c r="O38" s="14">
        <v>1</v>
      </c>
      <c r="P38" s="14">
        <v>1</v>
      </c>
      <c r="Q38" s="14">
        <v>1</v>
      </c>
      <c r="W38" s="14"/>
    </row>
    <row r="39" s="3" customFormat="1" spans="11:23">
      <c r="K39" s="11" t="s">
        <v>57</v>
      </c>
      <c r="L39" s="11">
        <f>COUNTIF(L2:L22,"&lt;1.539")-COUNTIF(L2:L22,"&lt;1.41")</f>
        <v>0</v>
      </c>
      <c r="M39" s="25">
        <v>2</v>
      </c>
      <c r="N39" s="11">
        <v>1</v>
      </c>
      <c r="W39" s="11"/>
    </row>
    <row r="40" s="1" customFormat="1" spans="11:23">
      <c r="K40" s="14" t="s">
        <v>58</v>
      </c>
      <c r="L40" s="14">
        <f>COUNTIF(L2:L22,"&lt;1.668")-COUNTIF(L2:L22,"&lt;1.539")</f>
        <v>0</v>
      </c>
      <c r="W40" s="14"/>
    </row>
    <row r="41" s="1" customFormat="1" spans="11:23">
      <c r="K41" s="14" t="s">
        <v>59</v>
      </c>
      <c r="L41" s="14">
        <f>COUNTIF(L2:L22,"&lt;1.797")-COUNTIF(L2:L22,"&lt;1.668")</f>
        <v>0</v>
      </c>
      <c r="W41" s="14"/>
    </row>
    <row r="42" s="1" customFormat="1" spans="11:23">
      <c r="K42" s="14" t="s">
        <v>60</v>
      </c>
      <c r="L42" s="14">
        <f>COUNTIF(L2:L22,"&lt;1.926")-COUNTIF(L2:L22,"&lt;1.797")</f>
        <v>0</v>
      </c>
      <c r="W42" s="14"/>
    </row>
    <row r="43" s="1" customFormat="1" spans="11:23">
      <c r="K43" s="14" t="s">
        <v>61</v>
      </c>
      <c r="L43" s="14">
        <f>COUNTIF(L2:L22,"&lt;2.055")-COUNTIF(L2:L22,"&lt;1.926")</f>
        <v>0</v>
      </c>
      <c r="W43" s="14"/>
    </row>
    <row r="44" s="1" customFormat="1" spans="11:23">
      <c r="K44" s="14" t="s">
        <v>62</v>
      </c>
      <c r="L44" s="14">
        <f>COUNTIF(L2:L22,"&lt;2.184")-COUNTIF(L2:L22,"&lt;2.055")</f>
        <v>0</v>
      </c>
      <c r="W44" s="14"/>
    </row>
    <row r="45" s="1" customFormat="1" spans="11:23">
      <c r="K45" s="14" t="s">
        <v>63</v>
      </c>
      <c r="L45" s="14">
        <f>COUNTIF(L2:L22,"&lt;2.313")-COUNTIF(L2:L22,"&lt;2.184")</f>
        <v>0</v>
      </c>
      <c r="W45" s="14"/>
    </row>
    <row r="46" s="1" customFormat="1" spans="11:23">
      <c r="K46" s="14" t="s">
        <v>64</v>
      </c>
      <c r="L46" s="14">
        <f>COUNTIF(L2:L22,"&lt;2.442")-COUNTIF(L2:L22,"&lt;2.313")</f>
        <v>0</v>
      </c>
      <c r="W46" s="14"/>
    </row>
    <row r="47" s="1" customFormat="1" spans="11:12">
      <c r="K47" s="14" t="s">
        <v>65</v>
      </c>
      <c r="L47" s="14">
        <f>COUNTIF(L2:L22,"&lt;2.571")-COUNTIF(L2:L22,"&lt;2.442")</f>
        <v>0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customFormat="1" spans="11:15">
      <c r="K49" s="4" t="s">
        <v>67</v>
      </c>
      <c r="L49" s="9">
        <f>COUNTIF(L2:L22,"&lt;2.829")-COUNTIF(L2:L22,"&lt;2.7")</f>
        <v>0</v>
      </c>
      <c r="N49">
        <v>0.378</v>
      </c>
      <c r="O49">
        <v>3.094</v>
      </c>
    </row>
    <row r="50" customFormat="1" spans="11:15">
      <c r="K50" s="4" t="s">
        <v>68</v>
      </c>
      <c r="L50" s="9">
        <f>COUNTIF(L2:L22,"&lt;2.958")-COUNTIF(L2:L22,"&lt;2.829")</f>
        <v>0</v>
      </c>
      <c r="N50">
        <v>21</v>
      </c>
      <c r="O50">
        <v>0.129</v>
      </c>
    </row>
    <row r="51" customFormat="1" spans="11:12">
      <c r="K51" s="4" t="s">
        <v>69</v>
      </c>
      <c r="L51" s="9">
        <f>COUNTIF(L2:L22,"&lt;3.087")-COUNTIF(L2:L22,"&lt;2.958")</f>
        <v>0</v>
      </c>
    </row>
    <row r="52" spans="14:15">
      <c r="N52">
        <v>0.954</v>
      </c>
      <c r="O52">
        <v>0.133</v>
      </c>
    </row>
    <row r="53" spans="14:15">
      <c r="N53">
        <v>1.355</v>
      </c>
      <c r="O53">
        <v>0.108</v>
      </c>
    </row>
    <row r="54" spans="14:15">
      <c r="N54">
        <v>1.72</v>
      </c>
      <c r="O54">
        <v>0.083</v>
      </c>
    </row>
    <row r="56" spans="14:16">
      <c r="N56">
        <v>0.954</v>
      </c>
      <c r="O56">
        <v>0.378</v>
      </c>
      <c r="P56">
        <v>1.539</v>
      </c>
    </row>
    <row r="57" spans="16:16">
      <c r="P57">
        <v>0.232</v>
      </c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5"/>
  <sheetViews>
    <sheetView topLeftCell="I31" workbookViewId="0">
      <selection activeCell="N42" sqref="N42:N50"/>
    </sheetView>
  </sheetViews>
  <sheetFormatPr defaultColWidth="8.88888888888889" defaultRowHeight="14.4"/>
  <cols>
    <col min="11" max="12" width="19.5555555555556" customWidth="1"/>
    <col min="13" max="14" width="12.8888888888889"/>
    <col min="20" max="22" width="12.8888888888889"/>
    <col min="23" max="23" width="20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230</v>
      </c>
      <c r="B2" s="20">
        <v>19</v>
      </c>
      <c r="C2" s="20">
        <v>1</v>
      </c>
      <c r="D2" s="20">
        <v>10</v>
      </c>
      <c r="E2" s="20">
        <v>10</v>
      </c>
      <c r="F2" s="20">
        <v>10</v>
      </c>
      <c r="G2" s="20">
        <v>0</v>
      </c>
      <c r="H2" s="20">
        <v>9</v>
      </c>
      <c r="I2" s="20">
        <v>1</v>
      </c>
      <c r="J2" s="20">
        <v>0.95</v>
      </c>
      <c r="K2" s="22">
        <v>9.30318069458008</v>
      </c>
      <c r="L2" s="22">
        <v>0.476203918457031</v>
      </c>
      <c r="M2" s="20">
        <v>0.422689437866211</v>
      </c>
      <c r="N2" s="20">
        <v>9.27261924743652</v>
      </c>
      <c r="O2" s="20">
        <v>8</v>
      </c>
      <c r="P2" s="20">
        <v>8</v>
      </c>
      <c r="Q2" s="20">
        <v>17</v>
      </c>
      <c r="R2" s="23">
        <v>0.4706</v>
      </c>
      <c r="S2" s="23">
        <f t="shared" ref="S2:S10" si="0">O2/E2</f>
        <v>0.8</v>
      </c>
      <c r="T2" s="20">
        <v>3.91389274597168</v>
      </c>
      <c r="U2" s="20">
        <v>3.55402135848999</v>
      </c>
      <c r="V2" s="20">
        <v>3.55066561698914</v>
      </c>
      <c r="W2" s="22">
        <v>0.00335574150085449</v>
      </c>
      <c r="X2" s="20">
        <v>0.363227128982544</v>
      </c>
      <c r="Y2" s="20">
        <v>0.363227128982544</v>
      </c>
      <c r="Z2" s="20">
        <v>0.8</v>
      </c>
      <c r="AA2" s="20">
        <v>0.9</v>
      </c>
      <c r="AB2" s="20">
        <v>0.529411764705882</v>
      </c>
      <c r="AC2" s="20">
        <v>0.666666666666667</v>
      </c>
      <c r="AD2" s="20">
        <v>0.1</v>
      </c>
      <c r="AE2" s="20">
        <v>0.1</v>
      </c>
    </row>
    <row r="3" spans="1:31">
      <c r="A3" s="5">
        <v>229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9.84768295288086</v>
      </c>
      <c r="L3" s="9">
        <v>0.546676635742187</v>
      </c>
      <c r="M3">
        <v>0.46795654296875</v>
      </c>
      <c r="N3">
        <v>9.54726791381836</v>
      </c>
      <c r="O3">
        <v>8</v>
      </c>
      <c r="P3">
        <v>8</v>
      </c>
      <c r="Q3">
        <v>18</v>
      </c>
      <c r="R3" s="15">
        <v>0.4444</v>
      </c>
      <c r="S3" s="15">
        <f t="shared" si="0"/>
        <v>0.8</v>
      </c>
      <c r="T3">
        <v>4.21918487548828</v>
      </c>
      <c r="U3">
        <v>3.84386992454529</v>
      </c>
      <c r="V3">
        <v>3.82370638847351</v>
      </c>
      <c r="W3" s="11">
        <v>0.0201635360717773</v>
      </c>
      <c r="X3">
        <v>0.395478487014771</v>
      </c>
      <c r="Y3">
        <v>0.395478487014771</v>
      </c>
      <c r="Z3">
        <v>0.8</v>
      </c>
      <c r="AA3">
        <v>1</v>
      </c>
      <c r="AB3">
        <v>0.555555555555556</v>
      </c>
      <c r="AC3">
        <v>0.714285714285714</v>
      </c>
      <c r="AD3">
        <v>0</v>
      </c>
      <c r="AE3">
        <v>0.2</v>
      </c>
    </row>
    <row r="4" s="20" customFormat="1" spans="1:31">
      <c r="A4" s="21">
        <v>191</v>
      </c>
      <c r="B4" s="20">
        <v>20</v>
      </c>
      <c r="C4" s="20">
        <v>0</v>
      </c>
      <c r="D4" s="20">
        <v>10</v>
      </c>
      <c r="E4" s="20">
        <v>10</v>
      </c>
      <c r="F4" s="20">
        <v>10</v>
      </c>
      <c r="G4" s="20">
        <v>0</v>
      </c>
      <c r="H4" s="20">
        <v>10</v>
      </c>
      <c r="I4" s="20">
        <v>0</v>
      </c>
      <c r="J4" s="20">
        <v>1</v>
      </c>
      <c r="K4" s="22">
        <v>9999</v>
      </c>
      <c r="L4" s="22">
        <v>0.610622406005859</v>
      </c>
      <c r="M4" s="20">
        <v>9999</v>
      </c>
      <c r="N4" s="20">
        <v>9999</v>
      </c>
      <c r="O4" s="20">
        <v>7</v>
      </c>
      <c r="P4" s="20">
        <v>7</v>
      </c>
      <c r="Q4" s="20">
        <v>14</v>
      </c>
      <c r="R4" s="23">
        <v>0.5</v>
      </c>
      <c r="S4" s="23">
        <f t="shared" si="0"/>
        <v>0.7</v>
      </c>
      <c r="T4" s="20">
        <v>4.3649845123291</v>
      </c>
      <c r="U4" s="20">
        <v>3.99369430541992</v>
      </c>
      <c r="V4" s="20">
        <v>3.99735951423645</v>
      </c>
      <c r="W4" s="22">
        <v>0.00366520881652832</v>
      </c>
      <c r="X4" s="20">
        <v>0.367624998092651</v>
      </c>
      <c r="Y4" s="20">
        <v>0.367624998092651</v>
      </c>
      <c r="Z4" s="20">
        <v>0.7</v>
      </c>
      <c r="AA4" s="20">
        <v>0.7</v>
      </c>
      <c r="AB4" s="20">
        <v>0.5</v>
      </c>
      <c r="AC4" s="20">
        <v>0.583333333333333</v>
      </c>
      <c r="AD4" s="20">
        <v>0.3</v>
      </c>
      <c r="AE4" s="20">
        <v>0</v>
      </c>
    </row>
    <row r="5" spans="1:31">
      <c r="A5" s="5">
        <v>185</v>
      </c>
      <c r="B5">
        <v>20</v>
      </c>
      <c r="C5">
        <v>0</v>
      </c>
      <c r="D5">
        <v>10</v>
      </c>
      <c r="E5">
        <v>10</v>
      </c>
      <c r="F5">
        <v>10</v>
      </c>
      <c r="G5">
        <v>0</v>
      </c>
      <c r="H5">
        <v>10</v>
      </c>
      <c r="I5">
        <v>0</v>
      </c>
      <c r="J5">
        <v>1</v>
      </c>
      <c r="K5" s="4">
        <v>9999</v>
      </c>
      <c r="L5" s="9">
        <v>0.746330261230469</v>
      </c>
      <c r="M5">
        <v>9999</v>
      </c>
      <c r="N5">
        <v>9999</v>
      </c>
      <c r="O5">
        <v>8</v>
      </c>
      <c r="P5">
        <v>8</v>
      </c>
      <c r="Q5">
        <v>17</v>
      </c>
      <c r="R5" s="15">
        <v>0.4706</v>
      </c>
      <c r="S5" s="15">
        <f t="shared" si="0"/>
        <v>0.8</v>
      </c>
      <c r="T5">
        <v>4.6588134765625</v>
      </c>
      <c r="U5">
        <v>4.31870889663696</v>
      </c>
      <c r="V5">
        <v>4.19972944259644</v>
      </c>
      <c r="W5" s="11">
        <v>0.118979454040527</v>
      </c>
      <c r="X5">
        <v>0.459084033966065</v>
      </c>
      <c r="Y5">
        <v>0.459084033966065</v>
      </c>
      <c r="Z5">
        <v>0.8</v>
      </c>
      <c r="AA5">
        <v>0.9</v>
      </c>
      <c r="AB5">
        <v>0.529411764705882</v>
      </c>
      <c r="AC5">
        <v>0.666666666666667</v>
      </c>
      <c r="AD5">
        <v>0.1</v>
      </c>
      <c r="AE5">
        <v>0.1</v>
      </c>
    </row>
    <row r="6" s="1" customFormat="1" spans="1:31">
      <c r="A6" s="18">
        <v>51</v>
      </c>
      <c r="B6" s="1">
        <v>20</v>
      </c>
      <c r="C6" s="1">
        <v>0</v>
      </c>
      <c r="D6" s="1">
        <v>10</v>
      </c>
      <c r="E6" s="1">
        <v>10</v>
      </c>
      <c r="F6" s="1">
        <v>10</v>
      </c>
      <c r="G6" s="1">
        <v>0</v>
      </c>
      <c r="H6" s="1">
        <v>10</v>
      </c>
      <c r="I6" s="1">
        <v>0</v>
      </c>
      <c r="J6" s="1">
        <v>1</v>
      </c>
      <c r="K6" s="14">
        <v>9999</v>
      </c>
      <c r="L6" s="14">
        <v>0.763280868530273</v>
      </c>
      <c r="M6" s="1">
        <v>9999</v>
      </c>
      <c r="N6" s="1">
        <v>9999</v>
      </c>
      <c r="O6" s="1">
        <v>8</v>
      </c>
      <c r="P6" s="1">
        <v>8</v>
      </c>
      <c r="Q6" s="1">
        <v>18</v>
      </c>
      <c r="R6" s="19">
        <v>0.4444</v>
      </c>
      <c r="S6" s="19">
        <f t="shared" si="0"/>
        <v>0.8</v>
      </c>
      <c r="T6" s="1">
        <v>4.22702026367187</v>
      </c>
      <c r="U6" s="1">
        <v>3.92570948600769</v>
      </c>
      <c r="V6" s="1">
        <v>3.81870722770691</v>
      </c>
      <c r="W6" s="14">
        <v>0.107002258300781</v>
      </c>
      <c r="X6" s="1">
        <v>0.408313035964966</v>
      </c>
      <c r="Y6" s="1">
        <v>0.408313035964966</v>
      </c>
      <c r="Z6" s="1">
        <v>0.8</v>
      </c>
      <c r="AA6" s="1">
        <v>1</v>
      </c>
      <c r="AB6" s="1">
        <v>0.555555555555556</v>
      </c>
      <c r="AC6" s="1">
        <v>0.714285714285714</v>
      </c>
      <c r="AD6" s="1">
        <v>0</v>
      </c>
      <c r="AE6" s="1">
        <v>0.2</v>
      </c>
    </row>
    <row r="7" s="20" customFormat="1" spans="1:31">
      <c r="A7" s="21">
        <v>16</v>
      </c>
      <c r="B7" s="20">
        <v>19</v>
      </c>
      <c r="C7" s="20">
        <v>1</v>
      </c>
      <c r="D7" s="20">
        <v>10</v>
      </c>
      <c r="E7" s="20">
        <v>10</v>
      </c>
      <c r="F7" s="20">
        <v>10</v>
      </c>
      <c r="G7" s="20">
        <v>0</v>
      </c>
      <c r="H7" s="20">
        <v>9</v>
      </c>
      <c r="I7" s="20">
        <v>1</v>
      </c>
      <c r="J7" s="20">
        <v>0.95</v>
      </c>
      <c r="K7" s="22">
        <v>10.8333683013916</v>
      </c>
      <c r="L7" s="22">
        <v>0.657564163208008</v>
      </c>
      <c r="M7" s="20">
        <v>0.505702972412109</v>
      </c>
      <c r="N7" s="20">
        <v>9.78784370422363</v>
      </c>
      <c r="O7" s="20">
        <v>7</v>
      </c>
      <c r="P7" s="20">
        <v>7</v>
      </c>
      <c r="Q7" s="20">
        <v>17</v>
      </c>
      <c r="R7" s="23">
        <v>0.4118</v>
      </c>
      <c r="S7" s="23">
        <f t="shared" si="0"/>
        <v>0.7</v>
      </c>
      <c r="T7" s="20">
        <v>4.57226943969727</v>
      </c>
      <c r="U7" s="20">
        <v>4.18453979492187</v>
      </c>
      <c r="V7" s="20">
        <v>4.08214998245239</v>
      </c>
      <c r="W7" s="22">
        <v>0.102389812469482</v>
      </c>
      <c r="X7" s="20">
        <v>0.490119457244873</v>
      </c>
      <c r="Y7" s="20">
        <v>0.490119457244873</v>
      </c>
      <c r="Z7" s="20">
        <v>0.7</v>
      </c>
      <c r="AA7" s="20">
        <v>1</v>
      </c>
      <c r="AB7" s="20">
        <v>0.588235294117647</v>
      </c>
      <c r="AC7" s="20">
        <v>0.740740740740741</v>
      </c>
      <c r="AD7" s="20">
        <v>0</v>
      </c>
      <c r="AE7" s="20">
        <v>0.3</v>
      </c>
    </row>
    <row r="8" spans="1:31">
      <c r="A8" s="5">
        <v>53</v>
      </c>
      <c r="B8">
        <v>20</v>
      </c>
      <c r="C8">
        <v>0</v>
      </c>
      <c r="D8">
        <v>10</v>
      </c>
      <c r="E8">
        <v>10</v>
      </c>
      <c r="F8">
        <v>10</v>
      </c>
      <c r="G8">
        <v>0</v>
      </c>
      <c r="H8">
        <v>10</v>
      </c>
      <c r="I8">
        <v>0</v>
      </c>
      <c r="J8">
        <v>1</v>
      </c>
      <c r="K8" s="4">
        <v>9999</v>
      </c>
      <c r="L8" s="9">
        <v>0.862852096557617</v>
      </c>
      <c r="M8">
        <v>9999</v>
      </c>
      <c r="N8">
        <v>9999</v>
      </c>
      <c r="O8">
        <v>6</v>
      </c>
      <c r="P8">
        <v>6</v>
      </c>
      <c r="Q8">
        <v>15</v>
      </c>
      <c r="R8" s="15">
        <v>0.4</v>
      </c>
      <c r="S8" s="15">
        <f t="shared" si="0"/>
        <v>0.6</v>
      </c>
      <c r="T8">
        <v>4.4928092956543</v>
      </c>
      <c r="U8">
        <v>4.20266008377075</v>
      </c>
      <c r="V8">
        <v>4.01789474487305</v>
      </c>
      <c r="W8" s="11">
        <v>0.184765338897705</v>
      </c>
      <c r="X8">
        <v>0.47491455078125</v>
      </c>
      <c r="Y8">
        <v>0.47491455078125</v>
      </c>
      <c r="Z8">
        <v>0.6</v>
      </c>
      <c r="AA8">
        <v>0.9</v>
      </c>
      <c r="AB8">
        <v>0.6</v>
      </c>
      <c r="AC8">
        <v>0.72</v>
      </c>
      <c r="AD8">
        <v>0.1</v>
      </c>
      <c r="AE8">
        <v>0.3</v>
      </c>
    </row>
    <row r="9" spans="1:31">
      <c r="A9" s="5">
        <v>41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11.0247116088867</v>
      </c>
      <c r="L9" s="9">
        <v>0.829212188720703</v>
      </c>
      <c r="M9">
        <v>0.615507125854492</v>
      </c>
      <c r="N9">
        <v>9.19135475158691</v>
      </c>
      <c r="O9">
        <v>7</v>
      </c>
      <c r="P9">
        <v>7</v>
      </c>
      <c r="Q9">
        <v>17</v>
      </c>
      <c r="R9" s="15">
        <v>0.4118</v>
      </c>
      <c r="S9" s="15">
        <f t="shared" si="0"/>
        <v>0.7</v>
      </c>
      <c r="T9">
        <v>4.78162574768066</v>
      </c>
      <c r="U9">
        <v>4.41128349304199</v>
      </c>
      <c r="V9">
        <v>4.25963163375854</v>
      </c>
      <c r="W9" s="11">
        <v>0.151651859283447</v>
      </c>
      <c r="X9">
        <v>0.521994113922119</v>
      </c>
      <c r="Y9">
        <v>0.521994113922119</v>
      </c>
      <c r="Z9">
        <v>0.7</v>
      </c>
      <c r="AA9">
        <v>1</v>
      </c>
      <c r="AB9">
        <v>0.588235294117647</v>
      </c>
      <c r="AC9">
        <v>0.740740740740741</v>
      </c>
      <c r="AD9">
        <v>0</v>
      </c>
      <c r="AE9">
        <v>0.3</v>
      </c>
    </row>
    <row r="10" s="1" customFormat="1" spans="1:31">
      <c r="A10" s="18">
        <v>58</v>
      </c>
      <c r="B10" s="1">
        <v>20</v>
      </c>
      <c r="C10" s="1">
        <v>0</v>
      </c>
      <c r="D10" s="1">
        <v>10</v>
      </c>
      <c r="E10" s="1">
        <v>10</v>
      </c>
      <c r="F10" s="1">
        <v>10</v>
      </c>
      <c r="G10" s="1">
        <v>0</v>
      </c>
      <c r="H10" s="1">
        <v>10</v>
      </c>
      <c r="I10" s="1">
        <v>0</v>
      </c>
      <c r="J10" s="1">
        <v>1</v>
      </c>
      <c r="K10" s="14">
        <v>9999</v>
      </c>
      <c r="L10" s="14">
        <v>0.892644882202148</v>
      </c>
      <c r="M10" s="1">
        <v>9999</v>
      </c>
      <c r="N10" s="1">
        <v>9999</v>
      </c>
      <c r="O10" s="1">
        <v>7</v>
      </c>
      <c r="P10" s="1">
        <v>7</v>
      </c>
      <c r="Q10" s="1">
        <v>17</v>
      </c>
      <c r="R10" s="19">
        <v>0.4118</v>
      </c>
      <c r="S10" s="19">
        <f t="shared" si="0"/>
        <v>0.7</v>
      </c>
      <c r="T10" s="1">
        <v>4.25502014160156</v>
      </c>
      <c r="U10" s="1">
        <v>3.97127270698547</v>
      </c>
      <c r="V10" s="1">
        <v>3.8246111869812</v>
      </c>
      <c r="W10" s="14">
        <v>0.146661520004272</v>
      </c>
      <c r="X10" s="1">
        <v>0.430408954620361</v>
      </c>
      <c r="Y10" s="1">
        <v>0.430408954620361</v>
      </c>
      <c r="Z10" s="1">
        <v>0.7</v>
      </c>
      <c r="AA10" s="1">
        <v>1</v>
      </c>
      <c r="AB10" s="1">
        <v>0.588235294117647</v>
      </c>
      <c r="AC10" s="1">
        <v>0.740740740740741</v>
      </c>
      <c r="AD10" s="1">
        <v>0</v>
      </c>
      <c r="AE10" s="1">
        <v>0.3</v>
      </c>
    </row>
    <row r="11" spans="1:31">
      <c r="A11" s="5">
        <v>217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10.0920867919922</v>
      </c>
      <c r="L11" s="9">
        <v>0.861143112182617</v>
      </c>
      <c r="M11">
        <v>0.723855972290039</v>
      </c>
      <c r="N11">
        <v>8.88371086120605</v>
      </c>
      <c r="O11">
        <v>6</v>
      </c>
      <c r="P11">
        <v>6</v>
      </c>
      <c r="Q11">
        <v>15</v>
      </c>
      <c r="R11" s="15">
        <v>0.4</v>
      </c>
      <c r="S11" s="15">
        <f t="shared" ref="S11:S37" si="1">O11/E11</f>
        <v>0.6</v>
      </c>
      <c r="T11">
        <v>4.04324340820312</v>
      </c>
      <c r="U11">
        <v>3.72802567481995</v>
      </c>
      <c r="V11">
        <v>3.61562538146973</v>
      </c>
      <c r="W11" s="11">
        <v>0.11240029335022</v>
      </c>
      <c r="X11">
        <v>0.427618026733398</v>
      </c>
      <c r="Y11">
        <v>0.427618026733398</v>
      </c>
      <c r="Z11">
        <v>0.6</v>
      </c>
      <c r="AA11">
        <v>0.9</v>
      </c>
      <c r="AB11">
        <v>0.6</v>
      </c>
      <c r="AC11">
        <v>0.72</v>
      </c>
      <c r="AD11">
        <v>0.1</v>
      </c>
      <c r="AE11">
        <v>0.3</v>
      </c>
    </row>
    <row r="12" spans="1:31">
      <c r="A12" s="5">
        <v>203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10.604118347168</v>
      </c>
      <c r="L12" s="9">
        <v>0.825384140014648</v>
      </c>
      <c r="M12">
        <v>0.658525466918945</v>
      </c>
      <c r="N12">
        <v>9.19667816162109</v>
      </c>
      <c r="O12">
        <v>7</v>
      </c>
      <c r="P12">
        <v>7</v>
      </c>
      <c r="Q12">
        <v>17</v>
      </c>
      <c r="R12" s="15">
        <v>0.4118</v>
      </c>
      <c r="S12" s="15">
        <f t="shared" si="1"/>
        <v>0.7</v>
      </c>
      <c r="T12">
        <v>4.44564056396484</v>
      </c>
      <c r="U12">
        <v>4.09128665924072</v>
      </c>
      <c r="V12">
        <v>3.97912359237671</v>
      </c>
      <c r="W12" s="11">
        <v>0.112163066864014</v>
      </c>
      <c r="X12">
        <v>0.466516971588135</v>
      </c>
      <c r="Y12">
        <v>0.466516971588135</v>
      </c>
      <c r="Z12">
        <v>0.7</v>
      </c>
      <c r="AA12">
        <v>1</v>
      </c>
      <c r="AB12">
        <v>0.588235294117647</v>
      </c>
      <c r="AC12">
        <v>0.740740740740741</v>
      </c>
      <c r="AD12">
        <v>0</v>
      </c>
      <c r="AE12">
        <v>0.3</v>
      </c>
    </row>
    <row r="13" s="20" customFormat="1" spans="1:31">
      <c r="A13" s="21">
        <v>59</v>
      </c>
      <c r="B13" s="20">
        <v>20</v>
      </c>
      <c r="C13" s="20">
        <v>0</v>
      </c>
      <c r="D13" s="20">
        <v>10</v>
      </c>
      <c r="E13" s="20">
        <v>10</v>
      </c>
      <c r="F13" s="20">
        <v>10</v>
      </c>
      <c r="G13" s="20">
        <v>0</v>
      </c>
      <c r="H13" s="20">
        <v>10</v>
      </c>
      <c r="I13" s="20">
        <v>0</v>
      </c>
      <c r="J13" s="20">
        <v>1</v>
      </c>
      <c r="K13" s="22">
        <v>9999</v>
      </c>
      <c r="L13" s="22">
        <v>0.781351089477539</v>
      </c>
      <c r="M13" s="20">
        <v>9999</v>
      </c>
      <c r="N13" s="20">
        <v>9999</v>
      </c>
      <c r="O13" s="20">
        <v>7</v>
      </c>
      <c r="P13" s="20">
        <v>7</v>
      </c>
      <c r="Q13" s="20">
        <v>17</v>
      </c>
      <c r="R13" s="23">
        <v>0.4118</v>
      </c>
      <c r="S13" s="23">
        <f t="shared" si="1"/>
        <v>0.7</v>
      </c>
      <c r="T13" s="20">
        <v>4.3027515411377</v>
      </c>
      <c r="U13" s="20">
        <v>3.993891954422</v>
      </c>
      <c r="V13" s="20">
        <v>3.88676333427429</v>
      </c>
      <c r="W13" s="22">
        <v>0.107128620147705</v>
      </c>
      <c r="X13" s="20">
        <v>0.415988206863403</v>
      </c>
      <c r="Y13" s="20">
        <v>0.415988206863403</v>
      </c>
      <c r="Z13" s="20">
        <v>0.7</v>
      </c>
      <c r="AA13" s="20">
        <v>1</v>
      </c>
      <c r="AB13" s="20">
        <v>0.588235294117647</v>
      </c>
      <c r="AC13" s="20">
        <v>0.740740740740741</v>
      </c>
      <c r="AD13" s="20">
        <v>0</v>
      </c>
      <c r="AE13" s="20">
        <v>0.3</v>
      </c>
    </row>
    <row r="14" spans="1:31">
      <c r="A14" s="5">
        <v>204</v>
      </c>
      <c r="B14">
        <v>20</v>
      </c>
      <c r="C14">
        <v>0</v>
      </c>
      <c r="D14">
        <v>10</v>
      </c>
      <c r="E14">
        <v>10</v>
      </c>
      <c r="F14">
        <v>10</v>
      </c>
      <c r="G14">
        <v>0</v>
      </c>
      <c r="H14">
        <v>10</v>
      </c>
      <c r="I14">
        <v>0</v>
      </c>
      <c r="J14">
        <v>1</v>
      </c>
      <c r="K14" s="4">
        <v>9999</v>
      </c>
      <c r="L14" s="9">
        <v>0.93437385559082</v>
      </c>
      <c r="M14">
        <v>9999</v>
      </c>
      <c r="N14">
        <v>9999</v>
      </c>
      <c r="O14">
        <v>7</v>
      </c>
      <c r="P14">
        <v>7</v>
      </c>
      <c r="Q14">
        <v>17</v>
      </c>
      <c r="R14" s="15">
        <v>0.4118</v>
      </c>
      <c r="S14" s="15">
        <f t="shared" si="1"/>
        <v>0.7</v>
      </c>
      <c r="T14">
        <v>4.56262969970703</v>
      </c>
      <c r="U14">
        <v>4.25880813598633</v>
      </c>
      <c r="V14">
        <v>4.08786678314209</v>
      </c>
      <c r="W14" s="11">
        <v>0.170941352844238</v>
      </c>
      <c r="X14">
        <v>0.474762916564941</v>
      </c>
      <c r="Y14">
        <v>0.474762916564941</v>
      </c>
      <c r="Z14">
        <v>0.7</v>
      </c>
      <c r="AA14">
        <v>1</v>
      </c>
      <c r="AB14">
        <v>0.588235294117647</v>
      </c>
      <c r="AC14">
        <v>0.740740740740741</v>
      </c>
      <c r="AD14">
        <v>0</v>
      </c>
      <c r="AE14">
        <v>0.3</v>
      </c>
    </row>
    <row r="15" spans="1:31">
      <c r="A15" s="5">
        <v>74</v>
      </c>
      <c r="B15">
        <v>19</v>
      </c>
      <c r="C15">
        <v>1</v>
      </c>
      <c r="D15">
        <v>10</v>
      </c>
      <c r="E15">
        <v>10</v>
      </c>
      <c r="F15">
        <v>9</v>
      </c>
      <c r="G15">
        <v>1</v>
      </c>
      <c r="H15">
        <v>10</v>
      </c>
      <c r="I15">
        <v>0</v>
      </c>
      <c r="J15">
        <v>0.95</v>
      </c>
      <c r="K15" s="4">
        <v>9999</v>
      </c>
      <c r="L15" s="9">
        <v>0.927766799926758</v>
      </c>
      <c r="M15">
        <v>9999</v>
      </c>
      <c r="N15">
        <v>9999</v>
      </c>
      <c r="O15">
        <v>10</v>
      </c>
      <c r="P15">
        <v>10</v>
      </c>
      <c r="Q15">
        <v>18</v>
      </c>
      <c r="R15" s="15">
        <v>0.5556</v>
      </c>
      <c r="S15" s="15">
        <f t="shared" si="1"/>
        <v>1</v>
      </c>
      <c r="T15">
        <v>4.40181159973145</v>
      </c>
      <c r="U15">
        <v>3.95356178283691</v>
      </c>
      <c r="V15">
        <v>4.1050820350647</v>
      </c>
      <c r="W15" s="11">
        <v>0.151520252227783</v>
      </c>
      <c r="X15">
        <v>0.296729564666748</v>
      </c>
      <c r="Y15">
        <v>0.296729564666748</v>
      </c>
      <c r="Z15">
        <v>1</v>
      </c>
      <c r="AA15">
        <v>0.8</v>
      </c>
      <c r="AB15">
        <v>0.444444444444444</v>
      </c>
      <c r="AC15">
        <v>0.571428571428571</v>
      </c>
      <c r="AD15">
        <v>0.2</v>
      </c>
      <c r="AE15">
        <v>-0.2</v>
      </c>
    </row>
    <row r="16" spans="1:31">
      <c r="A16" s="5">
        <v>79</v>
      </c>
      <c r="B16">
        <v>20</v>
      </c>
      <c r="C16">
        <v>0</v>
      </c>
      <c r="D16">
        <v>10</v>
      </c>
      <c r="E16">
        <v>10</v>
      </c>
      <c r="F16">
        <v>10</v>
      </c>
      <c r="G16">
        <v>0</v>
      </c>
      <c r="H16">
        <v>10</v>
      </c>
      <c r="I16">
        <v>0</v>
      </c>
      <c r="J16">
        <v>1</v>
      </c>
      <c r="K16" s="4">
        <v>9999</v>
      </c>
      <c r="L16" s="9">
        <v>0.904653549194336</v>
      </c>
      <c r="M16">
        <v>9999</v>
      </c>
      <c r="N16">
        <v>9999</v>
      </c>
      <c r="O16">
        <v>7</v>
      </c>
      <c r="P16">
        <v>7</v>
      </c>
      <c r="Q16">
        <v>16</v>
      </c>
      <c r="R16" s="15">
        <v>0.4375</v>
      </c>
      <c r="S16" s="15">
        <f t="shared" si="1"/>
        <v>0.7</v>
      </c>
      <c r="T16">
        <v>4.4958438873291</v>
      </c>
      <c r="U16">
        <v>4.18574857711792</v>
      </c>
      <c r="V16">
        <v>4.04067134857178</v>
      </c>
      <c r="W16" s="11">
        <v>0.145077228546143</v>
      </c>
      <c r="X16">
        <v>0.455172538757324</v>
      </c>
      <c r="Y16">
        <v>0.455172538757324</v>
      </c>
      <c r="Z16">
        <v>0.7</v>
      </c>
      <c r="AA16">
        <v>0.9</v>
      </c>
      <c r="AB16">
        <v>0.5625</v>
      </c>
      <c r="AC16">
        <v>0.692307692307692</v>
      </c>
      <c r="AD16">
        <v>0.1</v>
      </c>
      <c r="AE16">
        <v>0.2</v>
      </c>
    </row>
    <row r="17" spans="1:31">
      <c r="A17" s="5">
        <v>78</v>
      </c>
      <c r="B17">
        <v>19</v>
      </c>
      <c r="C17">
        <v>1</v>
      </c>
      <c r="D17">
        <v>10</v>
      </c>
      <c r="E17">
        <v>10</v>
      </c>
      <c r="F17">
        <v>10</v>
      </c>
      <c r="G17">
        <v>0</v>
      </c>
      <c r="H17">
        <v>9</v>
      </c>
      <c r="I17">
        <v>1</v>
      </c>
      <c r="J17">
        <v>0.95</v>
      </c>
      <c r="K17" s="4">
        <v>11.2678680419922</v>
      </c>
      <c r="L17" s="9">
        <v>0.992507934570312</v>
      </c>
      <c r="M17">
        <v>0.871532440185547</v>
      </c>
      <c r="N17">
        <v>10.2073211669922</v>
      </c>
      <c r="O17">
        <v>9</v>
      </c>
      <c r="P17">
        <v>9</v>
      </c>
      <c r="Q17">
        <v>18</v>
      </c>
      <c r="R17" s="15">
        <v>0.5</v>
      </c>
      <c r="S17" s="15">
        <f t="shared" si="1"/>
        <v>0.9</v>
      </c>
      <c r="T17">
        <v>4.75438117980957</v>
      </c>
      <c r="U17">
        <v>4.35092735290527</v>
      </c>
      <c r="V17">
        <v>4.25128555297852</v>
      </c>
      <c r="W17" s="11">
        <v>0.0996417999267578</v>
      </c>
      <c r="X17">
        <v>0.503095626831055</v>
      </c>
      <c r="Y17">
        <v>0.503095626831055</v>
      </c>
      <c r="Z17">
        <v>0.9</v>
      </c>
      <c r="AA17">
        <v>0.9</v>
      </c>
      <c r="AB17">
        <v>0.5</v>
      </c>
      <c r="AC17">
        <v>0.642857142857143</v>
      </c>
      <c r="AD17">
        <v>0.1</v>
      </c>
      <c r="AE17">
        <v>0</v>
      </c>
    </row>
    <row r="18" spans="1:31">
      <c r="A18" s="5">
        <v>38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10.2333297729492</v>
      </c>
      <c r="L18" s="9">
        <v>0.920808792114258</v>
      </c>
      <c r="M18">
        <v>0.819250106811523</v>
      </c>
      <c r="N18">
        <v>9.33165168762207</v>
      </c>
      <c r="O18">
        <v>8</v>
      </c>
      <c r="P18">
        <v>8</v>
      </c>
      <c r="Q18">
        <v>18</v>
      </c>
      <c r="R18" s="15">
        <v>0.4444</v>
      </c>
      <c r="S18" s="15">
        <f t="shared" si="1"/>
        <v>0.8</v>
      </c>
      <c r="T18">
        <v>4.01142311096191</v>
      </c>
      <c r="U18">
        <v>3.67767286300659</v>
      </c>
      <c r="V18">
        <v>3.58986783027649</v>
      </c>
      <c r="W18" s="11">
        <v>0.0878050327301025</v>
      </c>
      <c r="X18">
        <v>0.421555280685425</v>
      </c>
      <c r="Y18">
        <v>0.421555280685425</v>
      </c>
      <c r="Z18">
        <v>0.8</v>
      </c>
      <c r="AA18">
        <v>1</v>
      </c>
      <c r="AB18">
        <v>0.555555555555556</v>
      </c>
      <c r="AC18">
        <v>0.714285714285714</v>
      </c>
      <c r="AD18">
        <v>0</v>
      </c>
      <c r="AE18">
        <v>0.2</v>
      </c>
    </row>
    <row r="19" spans="1:31">
      <c r="A19" s="5">
        <v>23</v>
      </c>
      <c r="B19">
        <v>18</v>
      </c>
      <c r="C19">
        <v>2</v>
      </c>
      <c r="D19">
        <v>10</v>
      </c>
      <c r="E19">
        <v>10</v>
      </c>
      <c r="F19">
        <v>10</v>
      </c>
      <c r="G19">
        <v>0</v>
      </c>
      <c r="H19">
        <v>8</v>
      </c>
      <c r="I19">
        <v>2</v>
      </c>
      <c r="J19">
        <v>0.9</v>
      </c>
      <c r="K19" s="4">
        <v>7.68394088745117</v>
      </c>
      <c r="L19" s="9">
        <v>0.951251983642578</v>
      </c>
      <c r="M19">
        <v>0.62324333190918</v>
      </c>
      <c r="N19">
        <v>6.77580070495605</v>
      </c>
      <c r="O19">
        <v>7</v>
      </c>
      <c r="P19">
        <v>7</v>
      </c>
      <c r="Q19">
        <v>17</v>
      </c>
      <c r="R19" s="15">
        <v>0.4118</v>
      </c>
      <c r="S19" s="15">
        <f t="shared" si="1"/>
        <v>0.7</v>
      </c>
      <c r="T19">
        <v>3.90939521789551</v>
      </c>
      <c r="U19">
        <v>3.55533051490784</v>
      </c>
      <c r="V19">
        <v>3.47073864936829</v>
      </c>
      <c r="W19" s="11">
        <v>0.0845918655395508</v>
      </c>
      <c r="X19">
        <v>0.438656568527222</v>
      </c>
      <c r="Y19">
        <v>0.438656568527222</v>
      </c>
      <c r="Z19">
        <v>0.7</v>
      </c>
      <c r="AA19">
        <v>1</v>
      </c>
      <c r="AB19">
        <v>0.588235294117647</v>
      </c>
      <c r="AC19">
        <v>0.740740740740741</v>
      </c>
      <c r="AD19">
        <v>0</v>
      </c>
      <c r="AE19">
        <v>0.3</v>
      </c>
    </row>
    <row r="20" spans="1:31">
      <c r="A20" s="5">
        <v>187</v>
      </c>
      <c r="B20">
        <v>18</v>
      </c>
      <c r="C20">
        <v>2</v>
      </c>
      <c r="D20">
        <v>10</v>
      </c>
      <c r="E20">
        <v>10</v>
      </c>
      <c r="F20">
        <v>10</v>
      </c>
      <c r="G20">
        <v>0</v>
      </c>
      <c r="H20">
        <v>8</v>
      </c>
      <c r="I20">
        <v>2</v>
      </c>
      <c r="J20">
        <v>0.9</v>
      </c>
      <c r="K20" s="4">
        <v>7.71948623657227</v>
      </c>
      <c r="L20" s="9">
        <v>0.999673843383789</v>
      </c>
      <c r="M20">
        <v>0.699689865112305</v>
      </c>
      <c r="N20">
        <v>6.89983558654785</v>
      </c>
      <c r="O20">
        <v>7</v>
      </c>
      <c r="P20">
        <v>7</v>
      </c>
      <c r="Q20">
        <v>17</v>
      </c>
      <c r="R20" s="15">
        <v>0.4118</v>
      </c>
      <c r="S20" s="15">
        <f t="shared" si="1"/>
        <v>0.7</v>
      </c>
      <c r="T20">
        <v>3.41684341430664</v>
      </c>
      <c r="U20">
        <v>3.10786461830139</v>
      </c>
      <c r="V20">
        <v>3.02955842018127</v>
      </c>
      <c r="W20" s="11">
        <v>0.0783061981201172</v>
      </c>
      <c r="X20">
        <v>0.387284994125366</v>
      </c>
      <c r="Y20">
        <v>0.387284994125366</v>
      </c>
      <c r="Z20">
        <v>0.7</v>
      </c>
      <c r="AA20">
        <v>1</v>
      </c>
      <c r="AB20">
        <v>0.588235294117647</v>
      </c>
      <c r="AC20">
        <v>0.740740740740741</v>
      </c>
      <c r="AD20">
        <v>0</v>
      </c>
      <c r="AE20">
        <v>0.3</v>
      </c>
    </row>
    <row r="21" s="20" customFormat="1" spans="1:31">
      <c r="A21" s="21">
        <v>26</v>
      </c>
      <c r="B21" s="20">
        <v>18</v>
      </c>
      <c r="C21" s="20">
        <v>2</v>
      </c>
      <c r="D21" s="20">
        <v>10</v>
      </c>
      <c r="E21" s="20">
        <v>10</v>
      </c>
      <c r="F21" s="20">
        <v>10</v>
      </c>
      <c r="G21" s="20">
        <v>0</v>
      </c>
      <c r="H21" s="20">
        <v>8</v>
      </c>
      <c r="I21" s="20">
        <v>2</v>
      </c>
      <c r="J21" s="20">
        <v>0.9</v>
      </c>
      <c r="K21" s="22">
        <v>7.20049858093262</v>
      </c>
      <c r="L21" s="22">
        <v>0.931381225585937</v>
      </c>
      <c r="M21" s="20">
        <v>0.624353408813477</v>
      </c>
      <c r="N21" s="20">
        <v>6.30125427246094</v>
      </c>
      <c r="O21" s="20">
        <v>6</v>
      </c>
      <c r="P21" s="20">
        <v>6</v>
      </c>
      <c r="Q21" s="20">
        <v>15</v>
      </c>
      <c r="R21" s="23">
        <v>0.4</v>
      </c>
      <c r="S21" s="23">
        <f t="shared" si="1"/>
        <v>0.6</v>
      </c>
      <c r="T21" s="20">
        <v>3.92199516296387</v>
      </c>
      <c r="U21" s="20">
        <v>3.57343816757202</v>
      </c>
      <c r="V21" s="20">
        <v>3.50098347663879</v>
      </c>
      <c r="W21" s="22">
        <v>0.0724546909332275</v>
      </c>
      <c r="X21" s="20">
        <v>0.421011686325073</v>
      </c>
      <c r="Y21" s="20">
        <v>0.421011686325073</v>
      </c>
      <c r="Z21" s="20">
        <v>0.6</v>
      </c>
      <c r="AA21" s="20">
        <v>0.9</v>
      </c>
      <c r="AB21" s="20">
        <v>0.6</v>
      </c>
      <c r="AC21" s="20">
        <v>0.72</v>
      </c>
      <c r="AD21" s="20">
        <v>0.1</v>
      </c>
      <c r="AE21" s="20">
        <v>0.3</v>
      </c>
    </row>
    <row r="22" spans="1:31">
      <c r="A22" s="5">
        <v>61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10.6257991790772</v>
      </c>
      <c r="L22" s="9">
        <v>1.14323806762695</v>
      </c>
      <c r="M22">
        <v>0.99237060546875</v>
      </c>
      <c r="N22">
        <v>9.02749633789062</v>
      </c>
      <c r="O22">
        <v>5</v>
      </c>
      <c r="P22">
        <v>5</v>
      </c>
      <c r="Q22">
        <v>14</v>
      </c>
      <c r="R22" s="15">
        <v>0.3571</v>
      </c>
      <c r="S22" s="15">
        <f t="shared" si="1"/>
        <v>0.5</v>
      </c>
      <c r="T22">
        <v>3.97028923034668</v>
      </c>
      <c r="U22">
        <v>3.67376279830933</v>
      </c>
      <c r="V22">
        <v>3.51807713508606</v>
      </c>
      <c r="W22" s="11">
        <v>0.155685663223267</v>
      </c>
      <c r="X22">
        <v>0.45221209526062</v>
      </c>
      <c r="Y22">
        <v>0.45221209526062</v>
      </c>
      <c r="Z22">
        <v>0.5</v>
      </c>
      <c r="AA22">
        <v>0.9</v>
      </c>
      <c r="AB22">
        <v>0.642857142857143</v>
      </c>
      <c r="AC22">
        <v>0.75</v>
      </c>
      <c r="AD22">
        <v>0.1</v>
      </c>
      <c r="AE22">
        <v>0.4</v>
      </c>
    </row>
    <row r="23" spans="1:31">
      <c r="A23" s="5">
        <v>171</v>
      </c>
      <c r="B23">
        <v>19</v>
      </c>
      <c r="C23">
        <v>1</v>
      </c>
      <c r="D23">
        <v>10</v>
      </c>
      <c r="E23">
        <v>10</v>
      </c>
      <c r="F23">
        <v>10</v>
      </c>
      <c r="G23">
        <v>0</v>
      </c>
      <c r="H23">
        <v>9</v>
      </c>
      <c r="I23">
        <v>1</v>
      </c>
      <c r="J23">
        <v>0.95</v>
      </c>
      <c r="K23" s="4">
        <v>10.2781219482422</v>
      </c>
      <c r="L23" s="9">
        <v>1.05501174926758</v>
      </c>
      <c r="M23">
        <v>0.912380218505859</v>
      </c>
      <c r="N23">
        <v>8.82160949707031</v>
      </c>
      <c r="O23">
        <v>6</v>
      </c>
      <c r="P23">
        <v>6</v>
      </c>
      <c r="Q23">
        <v>15</v>
      </c>
      <c r="R23" s="15">
        <v>0.4</v>
      </c>
      <c r="S23" s="15">
        <f t="shared" si="1"/>
        <v>0.6</v>
      </c>
      <c r="T23">
        <v>4.19645118713379</v>
      </c>
      <c r="U23">
        <v>3.87713885307312</v>
      </c>
      <c r="V23">
        <v>3.7418053150177</v>
      </c>
      <c r="W23" s="11">
        <v>0.13533353805542</v>
      </c>
      <c r="X23">
        <v>0.454645872116089</v>
      </c>
      <c r="Y23">
        <v>0.454645872116089</v>
      </c>
      <c r="Z23">
        <v>0.6</v>
      </c>
      <c r="AA23">
        <v>0.9</v>
      </c>
      <c r="AB23">
        <v>0.6</v>
      </c>
      <c r="AC23">
        <v>0.72</v>
      </c>
      <c r="AD23">
        <v>0.1</v>
      </c>
      <c r="AE23">
        <v>0.3</v>
      </c>
    </row>
    <row r="24" spans="1:31">
      <c r="A24" s="5">
        <v>173</v>
      </c>
      <c r="B24">
        <v>18</v>
      </c>
      <c r="C24">
        <v>2</v>
      </c>
      <c r="D24">
        <v>10</v>
      </c>
      <c r="E24">
        <v>10</v>
      </c>
      <c r="F24">
        <v>10</v>
      </c>
      <c r="G24">
        <v>0</v>
      </c>
      <c r="H24">
        <v>8</v>
      </c>
      <c r="I24">
        <v>2</v>
      </c>
      <c r="J24">
        <v>0.9</v>
      </c>
      <c r="K24" s="4">
        <v>7.58810043334961</v>
      </c>
      <c r="L24" s="9">
        <v>1.06684494018555</v>
      </c>
      <c r="M24">
        <v>0.588665008544922</v>
      </c>
      <c r="N24">
        <v>5.76065635681152</v>
      </c>
      <c r="O24">
        <v>5</v>
      </c>
      <c r="P24">
        <v>5</v>
      </c>
      <c r="Q24">
        <v>14</v>
      </c>
      <c r="R24" s="15">
        <v>0.3571</v>
      </c>
      <c r="S24" s="15">
        <f t="shared" si="1"/>
        <v>0.5</v>
      </c>
      <c r="T24">
        <v>4.2313117980957</v>
      </c>
      <c r="U24">
        <v>3.87986516952515</v>
      </c>
      <c r="V24">
        <v>3.75139999389648</v>
      </c>
      <c r="W24" s="11">
        <v>0.128465175628662</v>
      </c>
      <c r="X24">
        <v>0.479911804199219</v>
      </c>
      <c r="Y24">
        <v>0.479911804199219</v>
      </c>
      <c r="Z24">
        <v>0.5</v>
      </c>
      <c r="AA24">
        <v>0.9</v>
      </c>
      <c r="AB24">
        <v>0.642857142857143</v>
      </c>
      <c r="AC24">
        <v>0.75</v>
      </c>
      <c r="AD24">
        <v>0.1</v>
      </c>
      <c r="AE24">
        <v>0.4</v>
      </c>
    </row>
    <row r="25" spans="1:31">
      <c r="A25" s="5">
        <v>166</v>
      </c>
      <c r="B25">
        <v>19</v>
      </c>
      <c r="C25">
        <v>1</v>
      </c>
      <c r="D25">
        <v>10</v>
      </c>
      <c r="E25">
        <v>10</v>
      </c>
      <c r="F25">
        <v>10</v>
      </c>
      <c r="G25">
        <v>0</v>
      </c>
      <c r="H25">
        <v>9</v>
      </c>
      <c r="I25">
        <v>1</v>
      </c>
      <c r="J25">
        <v>0.95</v>
      </c>
      <c r="K25" s="4">
        <v>10.4938850402832</v>
      </c>
      <c r="L25" s="9">
        <v>1.12556648254395</v>
      </c>
      <c r="M25">
        <v>0.991786956787109</v>
      </c>
      <c r="N25">
        <v>9.07147026062012</v>
      </c>
      <c r="O25">
        <v>7</v>
      </c>
      <c r="P25">
        <v>7</v>
      </c>
      <c r="Q25">
        <v>16</v>
      </c>
      <c r="R25" s="15">
        <v>0.4375</v>
      </c>
      <c r="S25" s="15">
        <f t="shared" si="1"/>
        <v>0.7</v>
      </c>
      <c r="T25">
        <v>4.00689697265625</v>
      </c>
      <c r="U25">
        <v>3.70787477493286</v>
      </c>
      <c r="V25">
        <v>3.58070063591003</v>
      </c>
      <c r="W25" s="11">
        <v>0.127174139022827</v>
      </c>
      <c r="X25">
        <v>0.426196336746216</v>
      </c>
      <c r="Y25">
        <v>0.426196336746216</v>
      </c>
      <c r="Z25">
        <v>0.7</v>
      </c>
      <c r="AA25">
        <v>0.9</v>
      </c>
      <c r="AB25">
        <v>0.5625</v>
      </c>
      <c r="AC25">
        <v>0.692307692307692</v>
      </c>
      <c r="AD25">
        <v>0.1</v>
      </c>
      <c r="AE25">
        <v>0.2</v>
      </c>
    </row>
    <row r="26" spans="1:31">
      <c r="A26" s="5">
        <v>46</v>
      </c>
      <c r="B26">
        <v>18</v>
      </c>
      <c r="C26">
        <v>2</v>
      </c>
      <c r="D26">
        <v>10</v>
      </c>
      <c r="E26">
        <v>10</v>
      </c>
      <c r="F26">
        <v>10</v>
      </c>
      <c r="G26">
        <v>0</v>
      </c>
      <c r="H26">
        <v>8</v>
      </c>
      <c r="I26">
        <v>2</v>
      </c>
      <c r="J26">
        <v>0.9</v>
      </c>
      <c r="K26" s="4">
        <v>7.44791412353516</v>
      </c>
      <c r="L26" s="9">
        <v>1.0282154083252</v>
      </c>
      <c r="M26">
        <v>0.622165679931641</v>
      </c>
      <c r="N26">
        <v>5.99441528320312</v>
      </c>
      <c r="O26">
        <v>6</v>
      </c>
      <c r="P26">
        <v>6</v>
      </c>
      <c r="Q26">
        <v>16</v>
      </c>
      <c r="R26" s="15">
        <v>0.375</v>
      </c>
      <c r="S26" s="15">
        <f t="shared" si="1"/>
        <v>0.6</v>
      </c>
      <c r="T26">
        <v>3.98751449584961</v>
      </c>
      <c r="U26">
        <v>3.64871144294739</v>
      </c>
      <c r="V26">
        <v>3.5240159034729</v>
      </c>
      <c r="W26" s="11">
        <v>0.124695539474487</v>
      </c>
      <c r="X26">
        <v>0.463498592376709</v>
      </c>
      <c r="Y26">
        <v>0.463498592376709</v>
      </c>
      <c r="Z26">
        <v>0.6</v>
      </c>
      <c r="AA26">
        <v>1</v>
      </c>
      <c r="AB26">
        <v>0.625</v>
      </c>
      <c r="AC26">
        <v>0.769230769230769</v>
      </c>
      <c r="AD26">
        <v>0</v>
      </c>
      <c r="AE26">
        <v>0.4</v>
      </c>
    </row>
    <row r="27" s="20" customFormat="1" spans="1:31">
      <c r="A27" s="21">
        <v>159</v>
      </c>
      <c r="B27" s="20">
        <v>18</v>
      </c>
      <c r="C27" s="20">
        <v>2</v>
      </c>
      <c r="D27" s="20">
        <v>10</v>
      </c>
      <c r="E27" s="20">
        <v>10</v>
      </c>
      <c r="F27" s="20">
        <v>10</v>
      </c>
      <c r="G27" s="20">
        <v>0</v>
      </c>
      <c r="H27" s="20">
        <v>8</v>
      </c>
      <c r="I27" s="20">
        <v>2</v>
      </c>
      <c r="J27" s="20">
        <v>0.9</v>
      </c>
      <c r="K27" s="22">
        <v>7.262939453125</v>
      </c>
      <c r="L27" s="22">
        <v>1.04187202453613</v>
      </c>
      <c r="M27" s="20">
        <v>0.635723114013672</v>
      </c>
      <c r="N27" s="20">
        <v>5.74558639526367</v>
      </c>
      <c r="O27" s="20">
        <v>5</v>
      </c>
      <c r="P27" s="20">
        <v>5</v>
      </c>
      <c r="Q27" s="20">
        <v>13</v>
      </c>
      <c r="R27" s="23">
        <v>0.3846</v>
      </c>
      <c r="S27" s="23">
        <f t="shared" si="1"/>
        <v>0.5</v>
      </c>
      <c r="T27" s="20">
        <v>4.01668739318848</v>
      </c>
      <c r="U27" s="20">
        <v>3.67924833297729</v>
      </c>
      <c r="V27" s="20">
        <v>3.55739736557007</v>
      </c>
      <c r="W27" s="22">
        <v>0.121850967407227</v>
      </c>
      <c r="X27" s="20">
        <v>0.459290027618408</v>
      </c>
      <c r="Y27" s="20">
        <v>0.459290027618408</v>
      </c>
      <c r="Z27" s="20">
        <v>0.5</v>
      </c>
      <c r="AA27" s="20">
        <v>0.8</v>
      </c>
      <c r="AB27" s="20">
        <v>0.615384615384615</v>
      </c>
      <c r="AC27" s="20">
        <v>0.695652173913043</v>
      </c>
      <c r="AD27" s="20">
        <v>0.2</v>
      </c>
      <c r="AE27" s="20">
        <v>0.3</v>
      </c>
    </row>
    <row r="28" spans="1:31">
      <c r="A28" s="5">
        <v>106</v>
      </c>
      <c r="B28">
        <v>19</v>
      </c>
      <c r="C28">
        <v>1</v>
      </c>
      <c r="D28">
        <v>10</v>
      </c>
      <c r="E28">
        <v>10</v>
      </c>
      <c r="F28">
        <v>10</v>
      </c>
      <c r="G28">
        <v>0</v>
      </c>
      <c r="H28">
        <v>9</v>
      </c>
      <c r="I28">
        <v>1</v>
      </c>
      <c r="J28">
        <v>0.95</v>
      </c>
      <c r="K28" s="4">
        <v>11.0809917449951</v>
      </c>
      <c r="L28" s="9">
        <v>1.19580459594727</v>
      </c>
      <c r="M28">
        <v>0.999795913696289</v>
      </c>
      <c r="N28">
        <v>9.0234489440918</v>
      </c>
      <c r="O28">
        <v>6</v>
      </c>
      <c r="P28">
        <v>6</v>
      </c>
      <c r="Q28">
        <v>16</v>
      </c>
      <c r="R28" s="15">
        <v>0.375</v>
      </c>
      <c r="S28" s="15">
        <f t="shared" si="1"/>
        <v>0.6</v>
      </c>
      <c r="T28">
        <v>4.2790470123291</v>
      </c>
      <c r="U28">
        <v>3.97639465332031</v>
      </c>
      <c r="V28">
        <v>3.77619099617004</v>
      </c>
      <c r="W28" s="11">
        <v>0.200203657150269</v>
      </c>
      <c r="X28">
        <v>0.502856016159058</v>
      </c>
      <c r="Y28">
        <v>0.502856016159058</v>
      </c>
      <c r="Z28">
        <v>0.6</v>
      </c>
      <c r="AA28">
        <v>1</v>
      </c>
      <c r="AB28">
        <v>0.625</v>
      </c>
      <c r="AC28">
        <v>0.769230769230769</v>
      </c>
      <c r="AD28">
        <v>0</v>
      </c>
      <c r="AE28">
        <v>0.4</v>
      </c>
    </row>
    <row r="29" spans="1:31">
      <c r="A29" s="5">
        <v>142</v>
      </c>
      <c r="B29">
        <v>20</v>
      </c>
      <c r="C29">
        <v>0</v>
      </c>
      <c r="D29">
        <v>10</v>
      </c>
      <c r="E29">
        <v>10</v>
      </c>
      <c r="F29">
        <v>10</v>
      </c>
      <c r="G29">
        <v>0</v>
      </c>
      <c r="H29">
        <v>10</v>
      </c>
      <c r="I29">
        <v>0</v>
      </c>
      <c r="J29">
        <v>1</v>
      </c>
      <c r="K29" s="4">
        <v>9999</v>
      </c>
      <c r="L29" s="9">
        <v>1.2095832824707</v>
      </c>
      <c r="M29">
        <v>9999</v>
      </c>
      <c r="N29">
        <v>9999</v>
      </c>
      <c r="O29">
        <v>8</v>
      </c>
      <c r="P29">
        <v>8</v>
      </c>
      <c r="Q29">
        <v>18</v>
      </c>
      <c r="R29" s="15">
        <v>0.4444</v>
      </c>
      <c r="S29" s="15">
        <f t="shared" si="1"/>
        <v>0.8</v>
      </c>
      <c r="T29">
        <v>4.09828186035156</v>
      </c>
      <c r="U29">
        <v>3.84790658950806</v>
      </c>
      <c r="V29">
        <v>3.66571497917175</v>
      </c>
      <c r="W29" s="11">
        <v>0.182191610336304</v>
      </c>
      <c r="X29">
        <v>0.43256688117981</v>
      </c>
      <c r="Y29">
        <v>0.43256688117981</v>
      </c>
      <c r="Z29">
        <v>0.8</v>
      </c>
      <c r="AA29">
        <v>1</v>
      </c>
      <c r="AB29">
        <v>0.555555555555556</v>
      </c>
      <c r="AC29">
        <v>0.714285714285714</v>
      </c>
      <c r="AD29">
        <v>0</v>
      </c>
      <c r="AE29">
        <v>0.2</v>
      </c>
    </row>
    <row r="30" spans="1:31">
      <c r="A30" s="7">
        <v>91</v>
      </c>
      <c r="B30" s="3">
        <v>20</v>
      </c>
      <c r="C30" s="3">
        <v>0</v>
      </c>
      <c r="D30" s="3">
        <v>10</v>
      </c>
      <c r="E30" s="3">
        <v>10</v>
      </c>
      <c r="F30" s="3">
        <v>10</v>
      </c>
      <c r="G30" s="3">
        <v>0</v>
      </c>
      <c r="H30" s="3">
        <v>10</v>
      </c>
      <c r="I30" s="3">
        <v>0</v>
      </c>
      <c r="J30" s="3">
        <v>1</v>
      </c>
      <c r="K30" s="11">
        <v>9999</v>
      </c>
      <c r="L30" s="11">
        <v>1.27597808837891</v>
      </c>
      <c r="M30" s="3">
        <v>9999</v>
      </c>
      <c r="N30" s="3">
        <v>9999</v>
      </c>
      <c r="O30" s="3">
        <v>10</v>
      </c>
      <c r="P30" s="3">
        <v>10</v>
      </c>
      <c r="Q30" s="3">
        <v>20</v>
      </c>
      <c r="R30" s="17">
        <v>0.5</v>
      </c>
      <c r="S30" s="17">
        <f t="shared" si="1"/>
        <v>1</v>
      </c>
      <c r="T30" s="3">
        <v>4.20392990112305</v>
      </c>
      <c r="U30" s="3">
        <v>3.93733978271484</v>
      </c>
      <c r="V30" s="3">
        <v>3.76677012443542</v>
      </c>
      <c r="W30" s="11">
        <v>0.170569658279419</v>
      </c>
      <c r="X30" s="3">
        <v>0.437159776687622</v>
      </c>
      <c r="Y30" s="3">
        <v>0.437159776687622</v>
      </c>
      <c r="Z30" s="3">
        <v>1</v>
      </c>
      <c r="AA30" s="3">
        <v>1</v>
      </c>
      <c r="AB30" s="3">
        <v>0.5</v>
      </c>
      <c r="AC30" s="3">
        <v>0.666666666666667</v>
      </c>
      <c r="AD30" s="3">
        <v>0</v>
      </c>
      <c r="AE30" s="3">
        <v>0</v>
      </c>
    </row>
    <row r="31" spans="1:31">
      <c r="A31" s="5">
        <v>183</v>
      </c>
      <c r="B31">
        <v>16</v>
      </c>
      <c r="C31">
        <v>4</v>
      </c>
      <c r="D31">
        <v>10</v>
      </c>
      <c r="E31">
        <v>10</v>
      </c>
      <c r="F31">
        <v>10</v>
      </c>
      <c r="G31">
        <v>0</v>
      </c>
      <c r="H31">
        <v>6</v>
      </c>
      <c r="I31">
        <v>4</v>
      </c>
      <c r="J31">
        <v>0.8</v>
      </c>
      <c r="K31" s="4">
        <v>5.10199356079102</v>
      </c>
      <c r="L31" s="9">
        <v>1.28178596496582</v>
      </c>
      <c r="M31">
        <v>0.811515808105469</v>
      </c>
      <c r="N31">
        <v>5.19133567810059</v>
      </c>
      <c r="O31">
        <v>6</v>
      </c>
      <c r="P31">
        <v>6</v>
      </c>
      <c r="Q31">
        <v>15</v>
      </c>
      <c r="R31" s="15">
        <v>0.4</v>
      </c>
      <c r="S31" s="15">
        <f t="shared" si="1"/>
        <v>0.6</v>
      </c>
      <c r="T31">
        <v>2.89971923828125</v>
      </c>
      <c r="U31">
        <v>2.59655570983887</v>
      </c>
      <c r="V31">
        <v>2.59326696395874</v>
      </c>
      <c r="W31" s="11">
        <v>0.00328874588012695</v>
      </c>
      <c r="X31">
        <v>0.30645227432251</v>
      </c>
      <c r="Y31">
        <v>0.30645227432251</v>
      </c>
      <c r="Z31">
        <v>0.6</v>
      </c>
      <c r="AA31">
        <v>0.9</v>
      </c>
      <c r="AB31">
        <v>0.6</v>
      </c>
      <c r="AC31">
        <v>0.72</v>
      </c>
      <c r="AD31">
        <v>0.1</v>
      </c>
      <c r="AE31">
        <v>0.3</v>
      </c>
    </row>
    <row r="32" s="20" customFormat="1" spans="1:31">
      <c r="A32" s="21">
        <v>7</v>
      </c>
      <c r="B32" s="20">
        <v>17</v>
      </c>
      <c r="C32" s="20">
        <v>3</v>
      </c>
      <c r="D32" s="20">
        <v>10</v>
      </c>
      <c r="E32" s="20">
        <v>10</v>
      </c>
      <c r="F32" s="20">
        <v>10</v>
      </c>
      <c r="G32" s="20">
        <v>0</v>
      </c>
      <c r="H32" s="20">
        <v>7</v>
      </c>
      <c r="I32" s="20">
        <v>3</v>
      </c>
      <c r="J32" s="20">
        <v>0.85</v>
      </c>
      <c r="K32" s="22">
        <v>6.0123176574707</v>
      </c>
      <c r="L32" s="22">
        <v>1.34359741210937</v>
      </c>
      <c r="M32" s="20">
        <v>1.06707000732422</v>
      </c>
      <c r="N32" s="20">
        <v>5.74783706665039</v>
      </c>
      <c r="O32" s="20">
        <v>7</v>
      </c>
      <c r="P32" s="20">
        <v>7</v>
      </c>
      <c r="Q32" s="20">
        <v>16</v>
      </c>
      <c r="R32" s="23">
        <v>0.4375</v>
      </c>
      <c r="S32" s="23">
        <f t="shared" si="1"/>
        <v>0.7</v>
      </c>
      <c r="T32" s="20">
        <v>3.01629066467285</v>
      </c>
      <c r="U32" s="20">
        <v>2.70718932151794</v>
      </c>
      <c r="V32" s="20">
        <v>2.66651511192322</v>
      </c>
      <c r="W32" s="22">
        <v>0.0406742095947266</v>
      </c>
      <c r="X32" s="20">
        <v>0.349775552749634</v>
      </c>
      <c r="Y32" s="20">
        <v>0.349775552749634</v>
      </c>
      <c r="Z32" s="20">
        <v>0.7</v>
      </c>
      <c r="AA32" s="20">
        <v>0.9</v>
      </c>
      <c r="AB32" s="20">
        <v>0.5625</v>
      </c>
      <c r="AC32" s="20">
        <v>0.692307692307692</v>
      </c>
      <c r="AD32" s="20">
        <v>0.1</v>
      </c>
      <c r="AE32" s="20">
        <v>0.2</v>
      </c>
    </row>
    <row r="33" spans="1:31">
      <c r="A33" s="5">
        <v>148</v>
      </c>
      <c r="B33">
        <v>16</v>
      </c>
      <c r="C33">
        <v>4</v>
      </c>
      <c r="D33">
        <v>10</v>
      </c>
      <c r="E33">
        <v>10</v>
      </c>
      <c r="F33">
        <v>10</v>
      </c>
      <c r="G33">
        <v>0</v>
      </c>
      <c r="H33">
        <v>6</v>
      </c>
      <c r="I33">
        <v>4</v>
      </c>
      <c r="J33">
        <v>0.8</v>
      </c>
      <c r="K33" s="4">
        <v>5.98124694824219</v>
      </c>
      <c r="L33" s="9">
        <v>1.4102840423584</v>
      </c>
      <c r="M33">
        <v>0.666097640991211</v>
      </c>
      <c r="N33">
        <v>5.7578067779541</v>
      </c>
      <c r="O33">
        <v>5</v>
      </c>
      <c r="P33">
        <v>5</v>
      </c>
      <c r="Q33">
        <v>14</v>
      </c>
      <c r="R33" s="15">
        <v>0.3571</v>
      </c>
      <c r="S33" s="15">
        <f t="shared" si="1"/>
        <v>0.5</v>
      </c>
      <c r="T33">
        <v>3.24358749389648</v>
      </c>
      <c r="U33">
        <v>2.86260199546814</v>
      </c>
      <c r="V33">
        <v>2.83324432373047</v>
      </c>
      <c r="W33" s="11">
        <v>0.0293576717376709</v>
      </c>
      <c r="X33">
        <v>0.410343170166016</v>
      </c>
      <c r="Y33">
        <v>0.410343170166016</v>
      </c>
      <c r="Z33">
        <v>0.5</v>
      </c>
      <c r="AA33">
        <v>0.9</v>
      </c>
      <c r="AB33">
        <v>0.642857142857143</v>
      </c>
      <c r="AC33">
        <v>0.75</v>
      </c>
      <c r="AD33">
        <v>0.1</v>
      </c>
      <c r="AE33">
        <v>0.4</v>
      </c>
    </row>
    <row r="34" s="4" customFormat="1" spans="11:31">
      <c r="K34" s="12" t="s">
        <v>29</v>
      </c>
      <c r="L34" s="9">
        <f>AVERAGE(L2:L33)</f>
        <v>0.956045806407928</v>
      </c>
      <c r="W34" s="11">
        <f t="shared" ref="W34:AE34" si="2">AVERAGE(W2:W33)</f>
        <v>0.108754865825176</v>
      </c>
      <c r="Z34" s="4">
        <f t="shared" si="2"/>
        <v>0.696875</v>
      </c>
      <c r="AA34" s="4">
        <f t="shared" si="2"/>
        <v>0.934375</v>
      </c>
      <c r="AB34" s="4">
        <f t="shared" si="2"/>
        <v>0.575400893530489</v>
      </c>
      <c r="AC34" s="4">
        <f t="shared" si="2"/>
        <v>0.710678894374547</v>
      </c>
      <c r="AD34" s="4">
        <f t="shared" si="2"/>
        <v>0.065625</v>
      </c>
      <c r="AE34" s="4">
        <f t="shared" si="2"/>
        <v>0.2375</v>
      </c>
    </row>
    <row r="35" s="4" customFormat="1" spans="11:31">
      <c r="K35" s="13" t="s">
        <v>30</v>
      </c>
      <c r="L35" s="9">
        <f>MAX(L2:L33)</f>
        <v>1.4102840423584</v>
      </c>
      <c r="W35" s="11">
        <f t="shared" ref="W35:AE35" si="3">MAX(W2:W33)</f>
        <v>0.200203657150269</v>
      </c>
      <c r="Z35" s="4">
        <f t="shared" si="3"/>
        <v>1</v>
      </c>
      <c r="AA35" s="4">
        <f t="shared" si="3"/>
        <v>1</v>
      </c>
      <c r="AB35" s="4">
        <f t="shared" si="3"/>
        <v>0.642857142857143</v>
      </c>
      <c r="AC35" s="4">
        <f t="shared" si="3"/>
        <v>0.769230769230769</v>
      </c>
      <c r="AD35" s="4">
        <f t="shared" si="3"/>
        <v>0.3</v>
      </c>
      <c r="AE35" s="4">
        <f t="shared" si="3"/>
        <v>0.4</v>
      </c>
    </row>
    <row r="36" s="4" customFormat="1" spans="12:31">
      <c r="L36" s="9">
        <f>MIN(L2:L33)</f>
        <v>0.476203918457031</v>
      </c>
      <c r="P36" s="4" t="s">
        <v>70</v>
      </c>
      <c r="W36" s="11">
        <f t="shared" ref="W36:AE36" si="4">MIN(W2:W33)</f>
        <v>0.00328874588012695</v>
      </c>
      <c r="Z36" s="4">
        <f t="shared" si="4"/>
        <v>0.5</v>
      </c>
      <c r="AA36" s="4">
        <f t="shared" si="4"/>
        <v>0.7</v>
      </c>
      <c r="AB36" s="4">
        <f t="shared" si="4"/>
        <v>0.444444444444444</v>
      </c>
      <c r="AC36" s="4">
        <f t="shared" si="4"/>
        <v>0.571428571428571</v>
      </c>
      <c r="AD36" s="4">
        <f t="shared" si="4"/>
        <v>0</v>
      </c>
      <c r="AE36" s="4">
        <f t="shared" si="4"/>
        <v>-0.2</v>
      </c>
    </row>
    <row r="37" spans="11:23">
      <c r="K37" s="4"/>
      <c r="L37" s="9"/>
      <c r="M37">
        <v>0.194</v>
      </c>
      <c r="P37" s="4">
        <v>0.2</v>
      </c>
      <c r="Q37" s="4">
        <v>-160</v>
      </c>
      <c r="R37" s="4">
        <v>640</v>
      </c>
      <c r="S37" s="4">
        <v>32</v>
      </c>
      <c r="W37" s="11"/>
    </row>
    <row r="38" spans="11:23">
      <c r="K38" s="4"/>
      <c r="L38" s="9"/>
      <c r="M38">
        <v>0.129</v>
      </c>
      <c r="P38" s="4">
        <v>0.4</v>
      </c>
      <c r="Q38" s="4">
        <v>-320</v>
      </c>
      <c r="R38" s="4">
        <v>480</v>
      </c>
      <c r="S38" s="4">
        <v>24</v>
      </c>
      <c r="W38" s="11"/>
    </row>
    <row r="39" spans="11:23">
      <c r="K39" s="4"/>
      <c r="L39" s="9"/>
      <c r="P39" s="4">
        <v>0.45</v>
      </c>
      <c r="Q39" s="4">
        <v>-360</v>
      </c>
      <c r="R39" s="4">
        <v>440</v>
      </c>
      <c r="S39" s="4">
        <v>22</v>
      </c>
      <c r="W39" s="11"/>
    </row>
    <row r="40" spans="11:23">
      <c r="K40" s="4" t="s">
        <v>31</v>
      </c>
      <c r="L40" s="4" t="s">
        <v>32</v>
      </c>
      <c r="M40">
        <v>800</v>
      </c>
      <c r="P40" s="4">
        <v>0.49</v>
      </c>
      <c r="Q40" s="4">
        <v>-392</v>
      </c>
      <c r="R40" s="4">
        <v>408</v>
      </c>
      <c r="S40" s="4">
        <v>20.4</v>
      </c>
      <c r="W40" s="11"/>
    </row>
    <row r="41" spans="11:23">
      <c r="K41" s="4"/>
      <c r="L41" s="4"/>
      <c r="P41" s="1"/>
      <c r="Q41" s="14">
        <v>-380</v>
      </c>
      <c r="R41" s="14">
        <v>420</v>
      </c>
      <c r="S41" s="14">
        <v>21</v>
      </c>
      <c r="W41" s="11"/>
    </row>
    <row r="42" s="3" customFormat="1" spans="11:23">
      <c r="K42" s="11" t="s">
        <v>49</v>
      </c>
      <c r="L42" s="11">
        <f>COUNTIF(L2:L33,"&lt;0.507")-COUNTIF(L2:L33,"&lt;0.378")</f>
        <v>1</v>
      </c>
      <c r="M42" s="25">
        <v>2</v>
      </c>
      <c r="N42" s="11">
        <v>1</v>
      </c>
      <c r="W42" s="11"/>
    </row>
    <row r="43" s="1" customFormat="1" spans="11:23">
      <c r="K43" s="14" t="s">
        <v>50</v>
      </c>
      <c r="L43" s="14">
        <f>COUNTIF(L2:L33,"&lt;0.636")-COUNTIF(L2:L33,"&lt;0.507")</f>
        <v>2</v>
      </c>
      <c r="M43" s="14">
        <v>3</v>
      </c>
      <c r="N43" s="14">
        <v>2</v>
      </c>
      <c r="W43" s="14"/>
    </row>
    <row r="44" s="1" customFormat="1" spans="11:23">
      <c r="K44" s="14" t="s">
        <v>51</v>
      </c>
      <c r="L44" s="14">
        <f>COUNTIF(L2:L33,"&lt;0.765")-COUNTIF(L2:L33,"&lt;0.636")</f>
        <v>3</v>
      </c>
      <c r="M44" s="14">
        <v>4</v>
      </c>
      <c r="N44" s="14">
        <v>3</v>
      </c>
      <c r="W44" s="14"/>
    </row>
    <row r="45" s="1" customFormat="1" spans="11:23">
      <c r="K45" s="14" t="s">
        <v>52</v>
      </c>
      <c r="L45" s="14">
        <f>COUNTIF(L2:L33,"&lt;0.894")-COUNTIF(L2:L33,"&lt;0.765")</f>
        <v>6</v>
      </c>
      <c r="M45" s="4">
        <v>7</v>
      </c>
      <c r="N45" s="14">
        <v>6</v>
      </c>
      <c r="W45" s="14"/>
    </row>
    <row r="46" s="24" customFormat="1" spans="11:23">
      <c r="K46" s="26" t="s">
        <v>53</v>
      </c>
      <c r="L46" s="26">
        <f>COUNTIF(L2:L33,"&lt;1.023")-COUNTIF(L2:L33,"&lt;0.894")</f>
        <v>8</v>
      </c>
      <c r="M46" s="26">
        <v>8</v>
      </c>
      <c r="N46" s="27">
        <v>8</v>
      </c>
      <c r="W46" s="26"/>
    </row>
    <row r="47" s="1" customFormat="1" spans="11:23">
      <c r="K47" s="14" t="s">
        <v>54</v>
      </c>
      <c r="L47" s="14">
        <f>COUNTIF(L2:L33,"&lt;1.152")-COUNTIF(L2:L33,"&lt;1.023")</f>
        <v>6</v>
      </c>
      <c r="M47" s="14">
        <v>7</v>
      </c>
      <c r="N47" s="14">
        <v>6</v>
      </c>
      <c r="W47" s="14"/>
    </row>
    <row r="48" spans="11:23">
      <c r="K48" s="4" t="s">
        <v>55</v>
      </c>
      <c r="L48" s="4">
        <f>COUNTIF(L2:L33,"&lt;1.281")-COUNTIF(L2:L33,"&lt;1.152")</f>
        <v>3</v>
      </c>
      <c r="M48" s="14">
        <v>4</v>
      </c>
      <c r="N48" s="14">
        <v>3</v>
      </c>
      <c r="W48" s="11"/>
    </row>
    <row r="49" s="1" customFormat="1" spans="11:23">
      <c r="K49" s="14" t="s">
        <v>56</v>
      </c>
      <c r="L49" s="14">
        <f>COUNTIF(L2:L33,"&lt;1.41")-COUNTIF(L2:L33,"&lt;1.281")</f>
        <v>2</v>
      </c>
      <c r="M49" s="14">
        <v>3</v>
      </c>
      <c r="N49" s="14">
        <v>2</v>
      </c>
      <c r="W49" s="14"/>
    </row>
    <row r="50" s="3" customFormat="1" spans="11:23">
      <c r="K50" s="11" t="s">
        <v>57</v>
      </c>
      <c r="L50" s="11">
        <f>COUNTIF(L2:L33,"&lt;1.539")-COUNTIF(L2:L33,"&lt;1.41")</f>
        <v>1</v>
      </c>
      <c r="M50" s="25">
        <v>2</v>
      </c>
      <c r="N50" s="11">
        <v>1</v>
      </c>
      <c r="W50" s="11"/>
    </row>
    <row r="51" s="1" customFormat="1" spans="11:23">
      <c r="K51" s="14" t="s">
        <v>58</v>
      </c>
      <c r="L51" s="14">
        <f>COUNTIF(L2:L33,"&lt;1.668")-COUNTIF(L2:L33,"&lt;1.539")</f>
        <v>0</v>
      </c>
      <c r="W51" s="14"/>
    </row>
    <row r="52" s="1" customFormat="1" spans="11:23">
      <c r="K52" s="14" t="s">
        <v>59</v>
      </c>
      <c r="L52" s="14">
        <f>COUNTIF(L2:L33,"&lt;1.797")-COUNTIF(L2:L33,"&lt;1.668")</f>
        <v>0</v>
      </c>
      <c r="W52" s="14"/>
    </row>
    <row r="53" s="1" customFormat="1" spans="11:23">
      <c r="K53" s="14" t="s">
        <v>60</v>
      </c>
      <c r="L53" s="14">
        <f>COUNTIF(L2:L33,"&lt;1.926")-COUNTIF(L2:L33,"&lt;1.797")</f>
        <v>0</v>
      </c>
      <c r="W53" s="14"/>
    </row>
    <row r="54" s="1" customFormat="1" spans="11:23">
      <c r="K54" s="14" t="s">
        <v>61</v>
      </c>
      <c r="L54" s="14">
        <f>COUNTIF(L2:L33,"&lt;2.055")-COUNTIF(L2:L33,"&lt;1.926")</f>
        <v>0</v>
      </c>
      <c r="W54" s="14"/>
    </row>
    <row r="55" s="1" customFormat="1" spans="11:23">
      <c r="K55" s="14" t="s">
        <v>62</v>
      </c>
      <c r="L55" s="14">
        <f>COUNTIF(L2:L33,"&lt;2.184")-COUNTIF(L2:L33,"&lt;2.055")</f>
        <v>0</v>
      </c>
      <c r="W55" s="14"/>
    </row>
    <row r="56" s="1" customFormat="1" spans="11:23">
      <c r="K56" s="14" t="s">
        <v>63</v>
      </c>
      <c r="L56" s="14">
        <f>COUNTIF(L2:L33,"&lt;2.313")-COUNTIF(L2:L33,"&lt;2.184")</f>
        <v>0</v>
      </c>
      <c r="W56" s="14"/>
    </row>
    <row r="57" s="1" customFormat="1" spans="11:23">
      <c r="K57" s="14" t="s">
        <v>64</v>
      </c>
      <c r="L57" s="14">
        <f>COUNTIF(L2:L33,"&lt;2.442")-COUNTIF(L2:L33,"&lt;2.313")</f>
        <v>0</v>
      </c>
      <c r="W57" s="14"/>
    </row>
    <row r="58" s="1" customFormat="1" spans="11:12">
      <c r="K58" s="14" t="s">
        <v>65</v>
      </c>
      <c r="L58" s="14">
        <f>COUNTIF(L2:L33,"&lt;2.571")-COUNTIF(L2:L33,"&lt;2.442")</f>
        <v>0</v>
      </c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customFormat="1" spans="11:15">
      <c r="K60" s="4" t="s">
        <v>67</v>
      </c>
      <c r="L60" s="9">
        <f>COUNTIF(L2:L33,"&lt;2.829")-COUNTIF(L2:L33,"&lt;2.7")</f>
        <v>0</v>
      </c>
      <c r="N60">
        <v>0.378</v>
      </c>
      <c r="O60">
        <v>3.094</v>
      </c>
    </row>
    <row r="61" customFormat="1" spans="11:15">
      <c r="K61" s="4" t="s">
        <v>68</v>
      </c>
      <c r="L61" s="9">
        <f>COUNTIF(L2:L33,"&lt;2.958")-COUNTIF(L2:L33,"&lt;2.829")</f>
        <v>0</v>
      </c>
      <c r="N61">
        <v>21</v>
      </c>
      <c r="O61">
        <v>0.129</v>
      </c>
    </row>
    <row r="62" customFormat="1" spans="11:12">
      <c r="K62" s="4" t="s">
        <v>69</v>
      </c>
      <c r="L62" s="9">
        <f>COUNTIF(L2:L33,"&lt;3.087")-COUNTIF(L2:L33,"&lt;2.958")</f>
        <v>0</v>
      </c>
    </row>
    <row r="63" spans="14:15">
      <c r="N63">
        <v>0.954</v>
      </c>
      <c r="O63">
        <v>0.133</v>
      </c>
    </row>
    <row r="64" spans="14:15">
      <c r="N64">
        <v>1.355</v>
      </c>
      <c r="O64">
        <v>0.108</v>
      </c>
    </row>
    <row r="65" spans="14:15">
      <c r="N65">
        <v>1.72</v>
      </c>
      <c r="O65">
        <v>0.083</v>
      </c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7"/>
  <sheetViews>
    <sheetView topLeftCell="G19" workbookViewId="0">
      <selection activeCell="O35" sqref="O35:O41"/>
    </sheetView>
  </sheetViews>
  <sheetFormatPr defaultColWidth="8.88888888888889" defaultRowHeight="14.4"/>
  <cols>
    <col min="11" max="12" width="18.2222222222222" customWidth="1"/>
    <col min="13" max="14" width="12.8888888888889"/>
    <col min="20" max="22" width="12.8888888888889"/>
    <col min="23" max="23" width="20.5555555555556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191</v>
      </c>
      <c r="B2" s="20">
        <v>20</v>
      </c>
      <c r="C2" s="20">
        <v>0</v>
      </c>
      <c r="D2" s="20">
        <v>10</v>
      </c>
      <c r="E2" s="20">
        <v>10</v>
      </c>
      <c r="F2" s="20">
        <v>10</v>
      </c>
      <c r="G2" s="20">
        <v>0</v>
      </c>
      <c r="H2" s="20">
        <v>10</v>
      </c>
      <c r="I2" s="20">
        <v>0</v>
      </c>
      <c r="J2" s="20">
        <v>1</v>
      </c>
      <c r="K2" s="22">
        <v>9999</v>
      </c>
      <c r="L2" s="22">
        <v>0.610622406005859</v>
      </c>
      <c r="M2" s="20">
        <v>9999</v>
      </c>
      <c r="N2" s="20">
        <v>9999</v>
      </c>
      <c r="O2" s="20">
        <v>7</v>
      </c>
      <c r="P2" s="20">
        <v>7</v>
      </c>
      <c r="Q2" s="20">
        <v>14</v>
      </c>
      <c r="R2" s="23">
        <v>0.5</v>
      </c>
      <c r="S2" s="23">
        <f>O2/E2</f>
        <v>0.7</v>
      </c>
      <c r="T2" s="20">
        <v>4.3649845123291</v>
      </c>
      <c r="U2" s="20">
        <v>3.99369430541992</v>
      </c>
      <c r="V2" s="20">
        <v>3.99735951423645</v>
      </c>
      <c r="W2" s="22">
        <v>0.00366520881652832</v>
      </c>
      <c r="X2" s="20">
        <v>0.367624998092651</v>
      </c>
      <c r="Y2" s="20">
        <v>0.367624998092651</v>
      </c>
      <c r="Z2" s="20">
        <v>0.7</v>
      </c>
      <c r="AA2" s="20">
        <v>0.7</v>
      </c>
      <c r="AB2" s="20">
        <v>0.5</v>
      </c>
      <c r="AC2" s="20">
        <v>0.583333333333333</v>
      </c>
      <c r="AD2" s="20">
        <v>0.3</v>
      </c>
      <c r="AE2" s="20">
        <v>0</v>
      </c>
    </row>
    <row r="3" spans="1:31">
      <c r="A3" s="5">
        <v>185</v>
      </c>
      <c r="B3">
        <v>20</v>
      </c>
      <c r="C3">
        <v>0</v>
      </c>
      <c r="D3">
        <v>10</v>
      </c>
      <c r="E3">
        <v>10</v>
      </c>
      <c r="F3">
        <v>10</v>
      </c>
      <c r="G3">
        <v>0</v>
      </c>
      <c r="H3">
        <v>10</v>
      </c>
      <c r="I3">
        <v>0</v>
      </c>
      <c r="J3">
        <v>1</v>
      </c>
      <c r="K3" s="4">
        <v>9999</v>
      </c>
      <c r="L3" s="9">
        <v>0.746330261230469</v>
      </c>
      <c r="M3">
        <v>9999</v>
      </c>
      <c r="N3">
        <v>9999</v>
      </c>
      <c r="O3">
        <v>8</v>
      </c>
      <c r="P3">
        <v>8</v>
      </c>
      <c r="Q3">
        <v>17</v>
      </c>
      <c r="R3" s="15">
        <v>0.4706</v>
      </c>
      <c r="S3" s="15">
        <f>O3/E3</f>
        <v>0.8</v>
      </c>
      <c r="T3">
        <v>4.6588134765625</v>
      </c>
      <c r="U3">
        <v>4.31870889663696</v>
      </c>
      <c r="V3">
        <v>4.19972944259644</v>
      </c>
      <c r="W3" s="11">
        <v>0.118979454040527</v>
      </c>
      <c r="X3">
        <v>0.459084033966065</v>
      </c>
      <c r="Y3">
        <v>0.459084033966065</v>
      </c>
      <c r="Z3">
        <v>0.8</v>
      </c>
      <c r="AA3">
        <v>0.9</v>
      </c>
      <c r="AB3">
        <v>0.529411764705882</v>
      </c>
      <c r="AC3">
        <v>0.666666666666667</v>
      </c>
      <c r="AD3">
        <v>0.1</v>
      </c>
      <c r="AE3">
        <v>0.1</v>
      </c>
    </row>
    <row r="4" s="1" customFormat="1" spans="1:31">
      <c r="A4" s="18">
        <v>51</v>
      </c>
      <c r="B4" s="1">
        <v>20</v>
      </c>
      <c r="C4" s="1">
        <v>0</v>
      </c>
      <c r="D4" s="1">
        <v>10</v>
      </c>
      <c r="E4" s="1">
        <v>10</v>
      </c>
      <c r="F4" s="1">
        <v>10</v>
      </c>
      <c r="G4" s="1">
        <v>0</v>
      </c>
      <c r="H4" s="1">
        <v>10</v>
      </c>
      <c r="I4" s="1">
        <v>0</v>
      </c>
      <c r="J4" s="1">
        <v>1</v>
      </c>
      <c r="K4" s="14">
        <v>9999</v>
      </c>
      <c r="L4" s="14">
        <v>0.763280868530273</v>
      </c>
      <c r="M4" s="1">
        <v>9999</v>
      </c>
      <c r="N4" s="1">
        <v>9999</v>
      </c>
      <c r="O4" s="1">
        <v>8</v>
      </c>
      <c r="P4" s="1">
        <v>8</v>
      </c>
      <c r="Q4" s="1">
        <v>18</v>
      </c>
      <c r="R4" s="19">
        <v>0.4444</v>
      </c>
      <c r="S4" s="19">
        <f>O4/E4</f>
        <v>0.8</v>
      </c>
      <c r="T4" s="1">
        <v>4.22702026367187</v>
      </c>
      <c r="U4" s="1">
        <v>3.92570948600769</v>
      </c>
      <c r="V4" s="1">
        <v>3.81870722770691</v>
      </c>
      <c r="W4" s="14">
        <v>0.107002258300781</v>
      </c>
      <c r="X4" s="1">
        <v>0.408313035964966</v>
      </c>
      <c r="Y4" s="1">
        <v>0.408313035964966</v>
      </c>
      <c r="Z4" s="1">
        <v>0.8</v>
      </c>
      <c r="AA4" s="1">
        <v>1</v>
      </c>
      <c r="AB4" s="1">
        <v>0.555555555555556</v>
      </c>
      <c r="AC4" s="1">
        <v>0.714285714285714</v>
      </c>
      <c r="AD4" s="1">
        <v>0</v>
      </c>
      <c r="AE4" s="1">
        <v>0.2</v>
      </c>
    </row>
    <row r="5" s="20" customFormat="1" spans="1:31">
      <c r="A5" s="21">
        <v>16</v>
      </c>
      <c r="B5" s="20">
        <v>19</v>
      </c>
      <c r="C5" s="20">
        <v>1</v>
      </c>
      <c r="D5" s="20">
        <v>10</v>
      </c>
      <c r="E5" s="20">
        <v>10</v>
      </c>
      <c r="F5" s="20">
        <v>10</v>
      </c>
      <c r="G5" s="20">
        <v>0</v>
      </c>
      <c r="H5" s="20">
        <v>9</v>
      </c>
      <c r="I5" s="20">
        <v>1</v>
      </c>
      <c r="J5" s="20">
        <v>0.95</v>
      </c>
      <c r="K5" s="22">
        <v>10.8333683013916</v>
      </c>
      <c r="L5" s="22">
        <v>0.657564163208008</v>
      </c>
      <c r="M5" s="20">
        <v>0.505702972412109</v>
      </c>
      <c r="N5" s="20">
        <v>9.78784370422363</v>
      </c>
      <c r="O5" s="20">
        <v>7</v>
      </c>
      <c r="P5" s="20">
        <v>7</v>
      </c>
      <c r="Q5" s="20">
        <v>17</v>
      </c>
      <c r="R5" s="23">
        <v>0.4118</v>
      </c>
      <c r="S5" s="23">
        <f>O5/E5</f>
        <v>0.7</v>
      </c>
      <c r="T5" s="20">
        <v>4.57226943969727</v>
      </c>
      <c r="U5" s="20">
        <v>4.18453979492187</v>
      </c>
      <c r="V5" s="20">
        <v>4.08214998245239</v>
      </c>
      <c r="W5" s="22">
        <v>0.102389812469482</v>
      </c>
      <c r="X5" s="20">
        <v>0.490119457244873</v>
      </c>
      <c r="Y5" s="20">
        <v>0.490119457244873</v>
      </c>
      <c r="Z5" s="20">
        <v>0.7</v>
      </c>
      <c r="AA5" s="20">
        <v>1</v>
      </c>
      <c r="AB5" s="20">
        <v>0.588235294117647</v>
      </c>
      <c r="AC5" s="20">
        <v>0.740740740740741</v>
      </c>
      <c r="AD5" s="20">
        <v>0</v>
      </c>
      <c r="AE5" s="20">
        <v>0.3</v>
      </c>
    </row>
    <row r="6" spans="1:31">
      <c r="A6" s="5">
        <v>41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11.0247116088867</v>
      </c>
      <c r="L6" s="9">
        <v>0.829212188720703</v>
      </c>
      <c r="M6">
        <v>0.615507125854492</v>
      </c>
      <c r="N6">
        <v>9.19135475158691</v>
      </c>
      <c r="O6">
        <v>7</v>
      </c>
      <c r="P6">
        <v>7</v>
      </c>
      <c r="Q6">
        <v>17</v>
      </c>
      <c r="R6" s="15">
        <v>0.4118</v>
      </c>
      <c r="S6" s="15">
        <f t="shared" ref="S6:S25" si="0">O6/E6</f>
        <v>0.7</v>
      </c>
      <c r="T6">
        <v>4.78162574768066</v>
      </c>
      <c r="U6">
        <v>4.41128349304199</v>
      </c>
      <c r="V6">
        <v>4.25963163375854</v>
      </c>
      <c r="W6" s="11">
        <v>0.151651859283447</v>
      </c>
      <c r="X6">
        <v>0.521994113922119</v>
      </c>
      <c r="Y6">
        <v>0.521994113922119</v>
      </c>
      <c r="Z6">
        <v>0.7</v>
      </c>
      <c r="AA6">
        <v>1</v>
      </c>
      <c r="AB6">
        <v>0.588235294117647</v>
      </c>
      <c r="AC6">
        <v>0.740740740740741</v>
      </c>
      <c r="AD6">
        <v>0</v>
      </c>
      <c r="AE6">
        <v>0.3</v>
      </c>
    </row>
    <row r="7" s="1" customFormat="1" spans="1:31">
      <c r="A7" s="18">
        <v>58</v>
      </c>
      <c r="B7" s="1">
        <v>20</v>
      </c>
      <c r="C7" s="1">
        <v>0</v>
      </c>
      <c r="D7" s="1">
        <v>10</v>
      </c>
      <c r="E7" s="1">
        <v>10</v>
      </c>
      <c r="F7" s="1">
        <v>10</v>
      </c>
      <c r="G7" s="1">
        <v>0</v>
      </c>
      <c r="H7" s="1">
        <v>10</v>
      </c>
      <c r="I7" s="1">
        <v>0</v>
      </c>
      <c r="J7" s="1">
        <v>1</v>
      </c>
      <c r="K7" s="14">
        <v>9999</v>
      </c>
      <c r="L7" s="14">
        <v>0.892644882202148</v>
      </c>
      <c r="M7" s="1">
        <v>9999</v>
      </c>
      <c r="N7" s="1">
        <v>9999</v>
      </c>
      <c r="O7" s="1">
        <v>7</v>
      </c>
      <c r="P7" s="1">
        <v>7</v>
      </c>
      <c r="Q7" s="1">
        <v>17</v>
      </c>
      <c r="R7" s="19">
        <v>0.4118</v>
      </c>
      <c r="S7" s="19">
        <f t="shared" si="0"/>
        <v>0.7</v>
      </c>
      <c r="T7" s="1">
        <v>4.25502014160156</v>
      </c>
      <c r="U7" s="1">
        <v>3.97127270698547</v>
      </c>
      <c r="V7" s="1">
        <v>3.8246111869812</v>
      </c>
      <c r="W7" s="14">
        <v>0.146661520004272</v>
      </c>
      <c r="X7" s="1">
        <v>0.430408954620361</v>
      </c>
      <c r="Y7" s="1">
        <v>0.430408954620361</v>
      </c>
      <c r="Z7" s="1">
        <v>0.7</v>
      </c>
      <c r="AA7" s="1">
        <v>1</v>
      </c>
      <c r="AB7" s="1">
        <v>0.588235294117647</v>
      </c>
      <c r="AC7" s="1">
        <v>0.740740740740741</v>
      </c>
      <c r="AD7" s="1">
        <v>0</v>
      </c>
      <c r="AE7" s="1">
        <v>0.3</v>
      </c>
    </row>
    <row r="8" spans="1:31">
      <c r="A8" s="5">
        <v>217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10.0920867919922</v>
      </c>
      <c r="L8" s="9">
        <v>0.861143112182617</v>
      </c>
      <c r="M8">
        <v>0.723855972290039</v>
      </c>
      <c r="N8">
        <v>8.88371086120605</v>
      </c>
      <c r="O8">
        <v>6</v>
      </c>
      <c r="P8">
        <v>6</v>
      </c>
      <c r="Q8">
        <v>15</v>
      </c>
      <c r="R8" s="15">
        <v>0.4</v>
      </c>
      <c r="S8" s="15">
        <f t="shared" si="0"/>
        <v>0.6</v>
      </c>
      <c r="T8">
        <v>4.04324340820312</v>
      </c>
      <c r="U8">
        <v>3.72802567481995</v>
      </c>
      <c r="V8">
        <v>3.61562538146973</v>
      </c>
      <c r="W8" s="11">
        <v>0.11240029335022</v>
      </c>
      <c r="X8">
        <v>0.427618026733398</v>
      </c>
      <c r="Y8">
        <v>0.427618026733398</v>
      </c>
      <c r="Z8">
        <v>0.6</v>
      </c>
      <c r="AA8">
        <v>0.9</v>
      </c>
      <c r="AB8">
        <v>0.6</v>
      </c>
      <c r="AC8">
        <v>0.72</v>
      </c>
      <c r="AD8">
        <v>0.1</v>
      </c>
      <c r="AE8">
        <v>0.3</v>
      </c>
    </row>
    <row r="9" spans="1:31">
      <c r="A9" s="5">
        <v>203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10.604118347168</v>
      </c>
      <c r="L9" s="9">
        <v>0.825384140014648</v>
      </c>
      <c r="M9">
        <v>0.658525466918945</v>
      </c>
      <c r="N9">
        <v>9.19667816162109</v>
      </c>
      <c r="O9">
        <v>7</v>
      </c>
      <c r="P9">
        <v>7</v>
      </c>
      <c r="Q9">
        <v>17</v>
      </c>
      <c r="R9" s="15">
        <v>0.4118</v>
      </c>
      <c r="S9" s="15">
        <f t="shared" si="0"/>
        <v>0.7</v>
      </c>
      <c r="T9">
        <v>4.44564056396484</v>
      </c>
      <c r="U9">
        <v>4.09128665924072</v>
      </c>
      <c r="V9">
        <v>3.97912359237671</v>
      </c>
      <c r="W9" s="11">
        <v>0.112163066864014</v>
      </c>
      <c r="X9">
        <v>0.466516971588135</v>
      </c>
      <c r="Y9">
        <v>0.466516971588135</v>
      </c>
      <c r="Z9">
        <v>0.7</v>
      </c>
      <c r="AA9">
        <v>1</v>
      </c>
      <c r="AB9">
        <v>0.588235294117647</v>
      </c>
      <c r="AC9">
        <v>0.740740740740741</v>
      </c>
      <c r="AD9">
        <v>0</v>
      </c>
      <c r="AE9">
        <v>0.3</v>
      </c>
    </row>
    <row r="10" s="20" customFormat="1" spans="1:31">
      <c r="A10" s="21">
        <v>59</v>
      </c>
      <c r="B10" s="20">
        <v>20</v>
      </c>
      <c r="C10" s="20">
        <v>0</v>
      </c>
      <c r="D10" s="20">
        <v>10</v>
      </c>
      <c r="E10" s="20">
        <v>10</v>
      </c>
      <c r="F10" s="20">
        <v>10</v>
      </c>
      <c r="G10" s="20">
        <v>0</v>
      </c>
      <c r="H10" s="20">
        <v>10</v>
      </c>
      <c r="I10" s="20">
        <v>0</v>
      </c>
      <c r="J10" s="20">
        <v>1</v>
      </c>
      <c r="K10" s="22">
        <v>9999</v>
      </c>
      <c r="L10" s="22">
        <v>0.781351089477539</v>
      </c>
      <c r="M10" s="20">
        <v>9999</v>
      </c>
      <c r="N10" s="20">
        <v>9999</v>
      </c>
      <c r="O10" s="20">
        <v>7</v>
      </c>
      <c r="P10" s="20">
        <v>7</v>
      </c>
      <c r="Q10" s="20">
        <v>17</v>
      </c>
      <c r="R10" s="23">
        <v>0.4118</v>
      </c>
      <c r="S10" s="23">
        <f t="shared" si="0"/>
        <v>0.7</v>
      </c>
      <c r="T10" s="20">
        <v>4.3027515411377</v>
      </c>
      <c r="U10" s="20">
        <v>3.993891954422</v>
      </c>
      <c r="V10" s="20">
        <v>3.88676333427429</v>
      </c>
      <c r="W10" s="22">
        <v>0.107128620147705</v>
      </c>
      <c r="X10" s="20">
        <v>0.415988206863403</v>
      </c>
      <c r="Y10" s="20">
        <v>0.415988206863403</v>
      </c>
      <c r="Z10" s="20">
        <v>0.7</v>
      </c>
      <c r="AA10" s="20">
        <v>1</v>
      </c>
      <c r="AB10" s="20">
        <v>0.588235294117647</v>
      </c>
      <c r="AC10" s="20">
        <v>0.740740740740741</v>
      </c>
      <c r="AD10" s="20">
        <v>0</v>
      </c>
      <c r="AE10" s="20">
        <v>0.3</v>
      </c>
    </row>
    <row r="11" spans="1:31">
      <c r="A11" s="5">
        <v>29</v>
      </c>
      <c r="B11">
        <v>19</v>
      </c>
      <c r="C11">
        <v>1</v>
      </c>
      <c r="D11">
        <v>10</v>
      </c>
      <c r="E11">
        <v>10</v>
      </c>
      <c r="F11">
        <v>9</v>
      </c>
      <c r="G11">
        <v>1</v>
      </c>
      <c r="H11">
        <v>10</v>
      </c>
      <c r="I11">
        <v>0</v>
      </c>
      <c r="J11">
        <v>0.95</v>
      </c>
      <c r="K11" s="4">
        <v>9999</v>
      </c>
      <c r="L11" s="9">
        <v>0.903680801391602</v>
      </c>
      <c r="M11">
        <v>9999</v>
      </c>
      <c r="N11">
        <v>9999</v>
      </c>
      <c r="O11">
        <v>7</v>
      </c>
      <c r="P11">
        <v>7</v>
      </c>
      <c r="Q11">
        <v>16</v>
      </c>
      <c r="R11" s="15">
        <v>0.4375</v>
      </c>
      <c r="S11" s="15">
        <f t="shared" si="0"/>
        <v>0.7</v>
      </c>
      <c r="T11">
        <v>3.71269607543945</v>
      </c>
      <c r="U11">
        <v>3.435063123703</v>
      </c>
      <c r="V11">
        <v>3.38412094116211</v>
      </c>
      <c r="W11" s="11">
        <v>0.0509421825408935</v>
      </c>
      <c r="X11">
        <v>0.328575134277344</v>
      </c>
      <c r="Y11">
        <v>0.328575134277344</v>
      </c>
      <c r="Z11">
        <v>0.7</v>
      </c>
      <c r="AA11">
        <v>0.9</v>
      </c>
      <c r="AB11">
        <v>0.5625</v>
      </c>
      <c r="AC11">
        <v>0.692307692307692</v>
      </c>
      <c r="AD11">
        <v>0.1</v>
      </c>
      <c r="AE11">
        <v>0.2</v>
      </c>
    </row>
    <row r="12" spans="1:31">
      <c r="A12" s="5">
        <v>78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11.2678680419922</v>
      </c>
      <c r="L12" s="9">
        <v>0.992507934570312</v>
      </c>
      <c r="M12">
        <v>0.871532440185547</v>
      </c>
      <c r="N12">
        <v>10.2073211669922</v>
      </c>
      <c r="O12">
        <v>9</v>
      </c>
      <c r="P12">
        <v>9</v>
      </c>
      <c r="Q12">
        <v>18</v>
      </c>
      <c r="R12" s="15">
        <v>0.5</v>
      </c>
      <c r="S12" s="15">
        <f t="shared" si="0"/>
        <v>0.9</v>
      </c>
      <c r="T12">
        <v>4.75438117980957</v>
      </c>
      <c r="U12">
        <v>4.35092735290527</v>
      </c>
      <c r="V12">
        <v>4.25128555297852</v>
      </c>
      <c r="W12" s="11">
        <v>0.0996417999267578</v>
      </c>
      <c r="X12">
        <v>0.503095626831055</v>
      </c>
      <c r="Y12">
        <v>0.503095626831055</v>
      </c>
      <c r="Z12">
        <v>0.9</v>
      </c>
      <c r="AA12">
        <v>0.9</v>
      </c>
      <c r="AB12">
        <v>0.5</v>
      </c>
      <c r="AC12">
        <v>0.642857142857143</v>
      </c>
      <c r="AD12">
        <v>0.1</v>
      </c>
      <c r="AE12">
        <v>0</v>
      </c>
    </row>
    <row r="13" spans="1:31">
      <c r="A13" s="5">
        <v>38</v>
      </c>
      <c r="B13">
        <v>19</v>
      </c>
      <c r="C13">
        <v>1</v>
      </c>
      <c r="D13">
        <v>10</v>
      </c>
      <c r="E13">
        <v>10</v>
      </c>
      <c r="F13">
        <v>10</v>
      </c>
      <c r="G13">
        <v>0</v>
      </c>
      <c r="H13">
        <v>9</v>
      </c>
      <c r="I13">
        <v>1</v>
      </c>
      <c r="J13">
        <v>0.95</v>
      </c>
      <c r="K13" s="4">
        <v>10.2333297729492</v>
      </c>
      <c r="L13" s="9">
        <v>0.920808792114258</v>
      </c>
      <c r="M13">
        <v>0.819250106811523</v>
      </c>
      <c r="N13">
        <v>9.33165168762207</v>
      </c>
      <c r="O13">
        <v>8</v>
      </c>
      <c r="P13">
        <v>8</v>
      </c>
      <c r="Q13">
        <v>18</v>
      </c>
      <c r="R13" s="15">
        <v>0.4444</v>
      </c>
      <c r="S13" s="15">
        <f t="shared" si="0"/>
        <v>0.8</v>
      </c>
      <c r="T13">
        <v>4.01142311096191</v>
      </c>
      <c r="U13">
        <v>3.67767286300659</v>
      </c>
      <c r="V13">
        <v>3.58986783027649</v>
      </c>
      <c r="W13" s="11">
        <v>0.0878050327301025</v>
      </c>
      <c r="X13">
        <v>0.421555280685425</v>
      </c>
      <c r="Y13">
        <v>0.421555280685425</v>
      </c>
      <c r="Z13">
        <v>0.8</v>
      </c>
      <c r="AA13">
        <v>1</v>
      </c>
      <c r="AB13">
        <v>0.555555555555556</v>
      </c>
      <c r="AC13">
        <v>0.714285714285714</v>
      </c>
      <c r="AD13">
        <v>0</v>
      </c>
      <c r="AE13">
        <v>0.2</v>
      </c>
    </row>
    <row r="14" spans="1:31">
      <c r="A14" s="5">
        <v>23</v>
      </c>
      <c r="B14">
        <v>18</v>
      </c>
      <c r="C14">
        <v>2</v>
      </c>
      <c r="D14">
        <v>10</v>
      </c>
      <c r="E14">
        <v>10</v>
      </c>
      <c r="F14">
        <v>10</v>
      </c>
      <c r="G14">
        <v>0</v>
      </c>
      <c r="H14">
        <v>8</v>
      </c>
      <c r="I14">
        <v>2</v>
      </c>
      <c r="J14">
        <v>0.9</v>
      </c>
      <c r="K14" s="4">
        <v>7.68394088745117</v>
      </c>
      <c r="L14" s="9">
        <v>0.951251983642578</v>
      </c>
      <c r="M14">
        <v>0.62324333190918</v>
      </c>
      <c r="N14">
        <v>6.77580070495605</v>
      </c>
      <c r="O14">
        <v>7</v>
      </c>
      <c r="P14">
        <v>7</v>
      </c>
      <c r="Q14">
        <v>17</v>
      </c>
      <c r="R14" s="15">
        <v>0.4118</v>
      </c>
      <c r="S14" s="15">
        <f t="shared" si="0"/>
        <v>0.7</v>
      </c>
      <c r="T14">
        <v>3.90939521789551</v>
      </c>
      <c r="U14">
        <v>3.55533051490784</v>
      </c>
      <c r="V14">
        <v>3.47073864936829</v>
      </c>
      <c r="W14" s="11">
        <v>0.0845918655395508</v>
      </c>
      <c r="X14">
        <v>0.438656568527222</v>
      </c>
      <c r="Y14">
        <v>0.438656568527222</v>
      </c>
      <c r="Z14">
        <v>0.7</v>
      </c>
      <c r="AA14">
        <v>1</v>
      </c>
      <c r="AB14">
        <v>0.588235294117647</v>
      </c>
      <c r="AC14">
        <v>0.740740740740741</v>
      </c>
      <c r="AD14">
        <v>0</v>
      </c>
      <c r="AE14">
        <v>0.3</v>
      </c>
    </row>
    <row r="15" spans="1:31">
      <c r="A15" s="5">
        <v>187</v>
      </c>
      <c r="B15">
        <v>18</v>
      </c>
      <c r="C15">
        <v>2</v>
      </c>
      <c r="D15">
        <v>10</v>
      </c>
      <c r="E15">
        <v>10</v>
      </c>
      <c r="F15">
        <v>10</v>
      </c>
      <c r="G15">
        <v>0</v>
      </c>
      <c r="H15">
        <v>8</v>
      </c>
      <c r="I15">
        <v>2</v>
      </c>
      <c r="J15">
        <v>0.9</v>
      </c>
      <c r="K15" s="4">
        <v>7.71948623657227</v>
      </c>
      <c r="L15" s="9">
        <v>0.999673843383789</v>
      </c>
      <c r="M15">
        <v>0.699689865112305</v>
      </c>
      <c r="N15">
        <v>6.89983558654785</v>
      </c>
      <c r="O15">
        <v>7</v>
      </c>
      <c r="P15">
        <v>7</v>
      </c>
      <c r="Q15">
        <v>17</v>
      </c>
      <c r="R15" s="15">
        <v>0.4118</v>
      </c>
      <c r="S15" s="15">
        <f t="shared" si="0"/>
        <v>0.7</v>
      </c>
      <c r="T15">
        <v>3.41684341430664</v>
      </c>
      <c r="U15">
        <v>3.10786461830139</v>
      </c>
      <c r="V15">
        <v>3.02955842018127</v>
      </c>
      <c r="W15" s="11">
        <v>0.0783061981201172</v>
      </c>
      <c r="X15">
        <v>0.387284994125366</v>
      </c>
      <c r="Y15">
        <v>0.387284994125366</v>
      </c>
      <c r="Z15">
        <v>0.7</v>
      </c>
      <c r="AA15">
        <v>1</v>
      </c>
      <c r="AB15">
        <v>0.588235294117647</v>
      </c>
      <c r="AC15">
        <v>0.740740740740741</v>
      </c>
      <c r="AD15">
        <v>0</v>
      </c>
      <c r="AE15">
        <v>0.3</v>
      </c>
    </row>
    <row r="16" s="20" customFormat="1" spans="1:31">
      <c r="A16" s="21">
        <v>26</v>
      </c>
      <c r="B16" s="20">
        <v>18</v>
      </c>
      <c r="C16" s="20">
        <v>2</v>
      </c>
      <c r="D16" s="20">
        <v>10</v>
      </c>
      <c r="E16" s="20">
        <v>10</v>
      </c>
      <c r="F16" s="20">
        <v>10</v>
      </c>
      <c r="G16" s="20">
        <v>0</v>
      </c>
      <c r="H16" s="20">
        <v>8</v>
      </c>
      <c r="I16" s="20">
        <v>2</v>
      </c>
      <c r="J16" s="20">
        <v>0.9</v>
      </c>
      <c r="K16" s="22">
        <v>7.20049858093262</v>
      </c>
      <c r="L16" s="22">
        <v>0.931381225585937</v>
      </c>
      <c r="M16" s="20">
        <v>0.624353408813477</v>
      </c>
      <c r="N16" s="20">
        <v>6.30125427246094</v>
      </c>
      <c r="O16" s="20">
        <v>6</v>
      </c>
      <c r="P16" s="20">
        <v>6</v>
      </c>
      <c r="Q16" s="20">
        <v>15</v>
      </c>
      <c r="R16" s="23">
        <v>0.4</v>
      </c>
      <c r="S16" s="23">
        <f t="shared" si="0"/>
        <v>0.6</v>
      </c>
      <c r="T16" s="20">
        <v>3.92199516296387</v>
      </c>
      <c r="U16" s="20">
        <v>3.57343816757202</v>
      </c>
      <c r="V16" s="20">
        <v>3.50098347663879</v>
      </c>
      <c r="W16" s="22">
        <v>0.0724546909332275</v>
      </c>
      <c r="X16" s="20">
        <v>0.421011686325073</v>
      </c>
      <c r="Y16" s="20">
        <v>0.421011686325073</v>
      </c>
      <c r="Z16" s="20">
        <v>0.6</v>
      </c>
      <c r="AA16" s="20">
        <v>0.9</v>
      </c>
      <c r="AB16" s="20">
        <v>0.6</v>
      </c>
      <c r="AC16" s="20">
        <v>0.72</v>
      </c>
      <c r="AD16" s="20">
        <v>0.1</v>
      </c>
      <c r="AE16" s="20">
        <v>0.3</v>
      </c>
    </row>
    <row r="17" spans="1:31">
      <c r="A17" s="5">
        <v>171</v>
      </c>
      <c r="B17">
        <v>19</v>
      </c>
      <c r="C17">
        <v>1</v>
      </c>
      <c r="D17">
        <v>10</v>
      </c>
      <c r="E17">
        <v>10</v>
      </c>
      <c r="F17">
        <v>10</v>
      </c>
      <c r="G17">
        <v>0</v>
      </c>
      <c r="H17">
        <v>9</v>
      </c>
      <c r="I17">
        <v>1</v>
      </c>
      <c r="J17">
        <v>0.95</v>
      </c>
      <c r="K17" s="4">
        <v>10.2781219482422</v>
      </c>
      <c r="L17" s="9">
        <v>1.05501174926758</v>
      </c>
      <c r="M17">
        <v>0.912380218505859</v>
      </c>
      <c r="N17">
        <v>8.82160949707031</v>
      </c>
      <c r="O17">
        <v>6</v>
      </c>
      <c r="P17">
        <v>6</v>
      </c>
      <c r="Q17">
        <v>15</v>
      </c>
      <c r="R17" s="15">
        <v>0.4</v>
      </c>
      <c r="S17" s="15">
        <f t="shared" si="0"/>
        <v>0.6</v>
      </c>
      <c r="T17">
        <v>4.19645118713379</v>
      </c>
      <c r="U17">
        <v>3.87713885307312</v>
      </c>
      <c r="V17">
        <v>3.7418053150177</v>
      </c>
      <c r="W17" s="11">
        <v>0.13533353805542</v>
      </c>
      <c r="X17">
        <v>0.454645872116089</v>
      </c>
      <c r="Y17">
        <v>0.454645872116089</v>
      </c>
      <c r="Z17">
        <v>0.6</v>
      </c>
      <c r="AA17">
        <v>0.9</v>
      </c>
      <c r="AB17">
        <v>0.6</v>
      </c>
      <c r="AC17">
        <v>0.72</v>
      </c>
      <c r="AD17">
        <v>0.1</v>
      </c>
      <c r="AE17">
        <v>0.3</v>
      </c>
    </row>
    <row r="18" spans="1:31">
      <c r="A18" s="5">
        <v>173</v>
      </c>
      <c r="B18">
        <v>18</v>
      </c>
      <c r="C18">
        <v>2</v>
      </c>
      <c r="D18">
        <v>10</v>
      </c>
      <c r="E18">
        <v>10</v>
      </c>
      <c r="F18">
        <v>10</v>
      </c>
      <c r="G18">
        <v>0</v>
      </c>
      <c r="H18">
        <v>8</v>
      </c>
      <c r="I18">
        <v>2</v>
      </c>
      <c r="J18">
        <v>0.9</v>
      </c>
      <c r="K18" s="4">
        <v>7.58810043334961</v>
      </c>
      <c r="L18" s="9">
        <v>1.06684494018555</v>
      </c>
      <c r="M18">
        <v>0.588665008544922</v>
      </c>
      <c r="N18">
        <v>5.76065635681152</v>
      </c>
      <c r="O18">
        <v>5</v>
      </c>
      <c r="P18">
        <v>5</v>
      </c>
      <c r="Q18">
        <v>14</v>
      </c>
      <c r="R18" s="15">
        <v>0.3571</v>
      </c>
      <c r="S18" s="15">
        <f t="shared" si="0"/>
        <v>0.5</v>
      </c>
      <c r="T18">
        <v>4.2313117980957</v>
      </c>
      <c r="U18">
        <v>3.87986516952515</v>
      </c>
      <c r="V18">
        <v>3.75139999389648</v>
      </c>
      <c r="W18" s="11">
        <v>0.128465175628662</v>
      </c>
      <c r="X18">
        <v>0.479911804199219</v>
      </c>
      <c r="Y18">
        <v>0.479911804199219</v>
      </c>
      <c r="Z18">
        <v>0.5</v>
      </c>
      <c r="AA18">
        <v>0.9</v>
      </c>
      <c r="AB18">
        <v>0.642857142857143</v>
      </c>
      <c r="AC18">
        <v>0.75</v>
      </c>
      <c r="AD18">
        <v>0.1</v>
      </c>
      <c r="AE18">
        <v>0.4</v>
      </c>
    </row>
    <row r="19" spans="1:31">
      <c r="A19" s="5">
        <v>166</v>
      </c>
      <c r="B19">
        <v>19</v>
      </c>
      <c r="C19">
        <v>1</v>
      </c>
      <c r="D19">
        <v>10</v>
      </c>
      <c r="E19">
        <v>10</v>
      </c>
      <c r="F19">
        <v>10</v>
      </c>
      <c r="G19">
        <v>0</v>
      </c>
      <c r="H19">
        <v>9</v>
      </c>
      <c r="I19">
        <v>1</v>
      </c>
      <c r="J19">
        <v>0.95</v>
      </c>
      <c r="K19" s="4">
        <v>10.4938850402832</v>
      </c>
      <c r="L19" s="9">
        <v>1.12556648254395</v>
      </c>
      <c r="M19">
        <v>0.991786956787109</v>
      </c>
      <c r="N19">
        <v>9.07147026062012</v>
      </c>
      <c r="O19">
        <v>7</v>
      </c>
      <c r="P19">
        <v>7</v>
      </c>
      <c r="Q19">
        <v>16</v>
      </c>
      <c r="R19" s="15">
        <v>0.4375</v>
      </c>
      <c r="S19" s="15">
        <f t="shared" si="0"/>
        <v>0.7</v>
      </c>
      <c r="T19">
        <v>4.00689697265625</v>
      </c>
      <c r="U19">
        <v>3.70787477493286</v>
      </c>
      <c r="V19">
        <v>3.58070063591003</v>
      </c>
      <c r="W19" s="11">
        <v>0.127174139022827</v>
      </c>
      <c r="X19">
        <v>0.426196336746216</v>
      </c>
      <c r="Y19">
        <v>0.426196336746216</v>
      </c>
      <c r="Z19">
        <v>0.7</v>
      </c>
      <c r="AA19">
        <v>0.9</v>
      </c>
      <c r="AB19">
        <v>0.5625</v>
      </c>
      <c r="AC19">
        <v>0.692307692307692</v>
      </c>
      <c r="AD19">
        <v>0.1</v>
      </c>
      <c r="AE19">
        <v>0.2</v>
      </c>
    </row>
    <row r="20" spans="1:31">
      <c r="A20" s="5">
        <v>46</v>
      </c>
      <c r="B20">
        <v>18</v>
      </c>
      <c r="C20">
        <v>2</v>
      </c>
      <c r="D20">
        <v>10</v>
      </c>
      <c r="E20">
        <v>10</v>
      </c>
      <c r="F20">
        <v>10</v>
      </c>
      <c r="G20">
        <v>0</v>
      </c>
      <c r="H20">
        <v>8</v>
      </c>
      <c r="I20">
        <v>2</v>
      </c>
      <c r="J20">
        <v>0.9</v>
      </c>
      <c r="K20" s="4">
        <v>7.44791412353516</v>
      </c>
      <c r="L20" s="9">
        <v>1.0282154083252</v>
      </c>
      <c r="M20">
        <v>0.622165679931641</v>
      </c>
      <c r="N20">
        <v>5.99441528320312</v>
      </c>
      <c r="O20">
        <v>6</v>
      </c>
      <c r="P20">
        <v>6</v>
      </c>
      <c r="Q20">
        <v>16</v>
      </c>
      <c r="R20" s="15">
        <v>0.375</v>
      </c>
      <c r="S20" s="15">
        <f t="shared" si="0"/>
        <v>0.6</v>
      </c>
      <c r="T20">
        <v>3.98751449584961</v>
      </c>
      <c r="U20">
        <v>3.64871144294739</v>
      </c>
      <c r="V20">
        <v>3.5240159034729</v>
      </c>
      <c r="W20" s="11">
        <v>0.124695539474487</v>
      </c>
      <c r="X20">
        <v>0.463498592376709</v>
      </c>
      <c r="Y20">
        <v>0.463498592376709</v>
      </c>
      <c r="Z20">
        <v>0.6</v>
      </c>
      <c r="AA20">
        <v>1</v>
      </c>
      <c r="AB20">
        <v>0.625</v>
      </c>
      <c r="AC20">
        <v>0.769230769230769</v>
      </c>
      <c r="AD20">
        <v>0</v>
      </c>
      <c r="AE20">
        <v>0.4</v>
      </c>
    </row>
    <row r="21" s="20" customFormat="1" spans="1:31">
      <c r="A21" s="21">
        <v>159</v>
      </c>
      <c r="B21" s="20">
        <v>18</v>
      </c>
      <c r="C21" s="20">
        <v>2</v>
      </c>
      <c r="D21" s="20">
        <v>10</v>
      </c>
      <c r="E21" s="20">
        <v>10</v>
      </c>
      <c r="F21" s="20">
        <v>10</v>
      </c>
      <c r="G21" s="20">
        <v>0</v>
      </c>
      <c r="H21" s="20">
        <v>8</v>
      </c>
      <c r="I21" s="20">
        <v>2</v>
      </c>
      <c r="J21" s="20">
        <v>0.9</v>
      </c>
      <c r="K21" s="22">
        <v>7.262939453125</v>
      </c>
      <c r="L21" s="22">
        <v>1.04187202453613</v>
      </c>
      <c r="M21" s="20">
        <v>0.635723114013672</v>
      </c>
      <c r="N21" s="20">
        <v>5.74558639526367</v>
      </c>
      <c r="O21" s="20">
        <v>5</v>
      </c>
      <c r="P21" s="20">
        <v>5</v>
      </c>
      <c r="Q21" s="20">
        <v>13</v>
      </c>
      <c r="R21" s="23">
        <v>0.3846</v>
      </c>
      <c r="S21" s="23">
        <f t="shared" si="0"/>
        <v>0.5</v>
      </c>
      <c r="T21" s="20">
        <v>4.01668739318848</v>
      </c>
      <c r="U21" s="20">
        <v>3.67924833297729</v>
      </c>
      <c r="V21" s="20">
        <v>3.55739736557007</v>
      </c>
      <c r="W21" s="22">
        <v>0.121850967407227</v>
      </c>
      <c r="X21" s="20">
        <v>0.459290027618408</v>
      </c>
      <c r="Y21" s="20">
        <v>0.459290027618408</v>
      </c>
      <c r="Z21" s="20">
        <v>0.5</v>
      </c>
      <c r="AA21" s="20">
        <v>0.8</v>
      </c>
      <c r="AB21" s="20">
        <v>0.615384615384615</v>
      </c>
      <c r="AC21" s="20">
        <v>0.695652173913043</v>
      </c>
      <c r="AD21" s="20">
        <v>0.2</v>
      </c>
      <c r="AE21" s="20">
        <v>0.3</v>
      </c>
    </row>
    <row r="22" spans="1:31">
      <c r="A22" s="5">
        <v>106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11.0809917449951</v>
      </c>
      <c r="L22" s="9">
        <v>1.19580459594727</v>
      </c>
      <c r="M22">
        <v>0.999795913696289</v>
      </c>
      <c r="N22">
        <v>9.0234489440918</v>
      </c>
      <c r="O22">
        <v>6</v>
      </c>
      <c r="P22">
        <v>6</v>
      </c>
      <c r="Q22">
        <v>16</v>
      </c>
      <c r="R22" s="15">
        <v>0.375</v>
      </c>
      <c r="S22" s="15">
        <f t="shared" si="0"/>
        <v>0.6</v>
      </c>
      <c r="T22">
        <v>4.2790470123291</v>
      </c>
      <c r="U22">
        <v>3.97639465332031</v>
      </c>
      <c r="V22">
        <v>3.77619099617004</v>
      </c>
      <c r="W22" s="11">
        <v>0.200203657150269</v>
      </c>
      <c r="X22">
        <v>0.502856016159058</v>
      </c>
      <c r="Y22">
        <v>0.502856016159058</v>
      </c>
      <c r="Z22">
        <v>0.6</v>
      </c>
      <c r="AA22">
        <v>1</v>
      </c>
      <c r="AB22">
        <v>0.625</v>
      </c>
      <c r="AC22">
        <v>0.769230769230769</v>
      </c>
      <c r="AD22">
        <v>0</v>
      </c>
      <c r="AE22">
        <v>0.4</v>
      </c>
    </row>
    <row r="23" spans="1:31">
      <c r="A23" s="5">
        <v>142</v>
      </c>
      <c r="B23">
        <v>20</v>
      </c>
      <c r="C23">
        <v>0</v>
      </c>
      <c r="D23">
        <v>10</v>
      </c>
      <c r="E23">
        <v>10</v>
      </c>
      <c r="F23">
        <v>10</v>
      </c>
      <c r="G23">
        <v>0</v>
      </c>
      <c r="H23">
        <v>10</v>
      </c>
      <c r="I23">
        <v>0</v>
      </c>
      <c r="J23">
        <v>1</v>
      </c>
      <c r="K23" s="4">
        <v>9999</v>
      </c>
      <c r="L23" s="9">
        <v>1.2095832824707</v>
      </c>
      <c r="M23">
        <v>9999</v>
      </c>
      <c r="N23">
        <v>9999</v>
      </c>
      <c r="O23">
        <v>8</v>
      </c>
      <c r="P23">
        <v>8</v>
      </c>
      <c r="Q23">
        <v>18</v>
      </c>
      <c r="R23" s="15">
        <v>0.4444</v>
      </c>
      <c r="S23" s="15">
        <f t="shared" si="0"/>
        <v>0.8</v>
      </c>
      <c r="T23">
        <v>4.09828186035156</v>
      </c>
      <c r="U23">
        <v>3.84790658950806</v>
      </c>
      <c r="V23">
        <v>3.66571497917175</v>
      </c>
      <c r="W23" s="11">
        <v>0.182191610336304</v>
      </c>
      <c r="X23">
        <v>0.43256688117981</v>
      </c>
      <c r="Y23">
        <v>0.43256688117981</v>
      </c>
      <c r="Z23">
        <v>0.8</v>
      </c>
      <c r="AA23">
        <v>1</v>
      </c>
      <c r="AB23">
        <v>0.555555555555556</v>
      </c>
      <c r="AC23">
        <v>0.714285714285714</v>
      </c>
      <c r="AD23">
        <v>0</v>
      </c>
      <c r="AE23">
        <v>0.2</v>
      </c>
    </row>
    <row r="24" spans="1:31">
      <c r="A24" s="7">
        <v>91</v>
      </c>
      <c r="B24" s="3">
        <v>20</v>
      </c>
      <c r="C24" s="3">
        <v>0</v>
      </c>
      <c r="D24" s="3">
        <v>10</v>
      </c>
      <c r="E24" s="3">
        <v>10</v>
      </c>
      <c r="F24" s="3">
        <v>10</v>
      </c>
      <c r="G24" s="3">
        <v>0</v>
      </c>
      <c r="H24" s="3">
        <v>10</v>
      </c>
      <c r="I24" s="3">
        <v>0</v>
      </c>
      <c r="J24" s="3">
        <v>1</v>
      </c>
      <c r="K24" s="11">
        <v>9999</v>
      </c>
      <c r="L24" s="11">
        <v>1.27597808837891</v>
      </c>
      <c r="M24" s="3">
        <v>9999</v>
      </c>
      <c r="N24" s="3">
        <v>9999</v>
      </c>
      <c r="O24" s="3">
        <v>10</v>
      </c>
      <c r="P24" s="3">
        <v>10</v>
      </c>
      <c r="Q24" s="3">
        <v>20</v>
      </c>
      <c r="R24" s="17">
        <v>0.5</v>
      </c>
      <c r="S24" s="17">
        <f t="shared" si="0"/>
        <v>1</v>
      </c>
      <c r="T24" s="3">
        <v>4.20392990112305</v>
      </c>
      <c r="U24" s="3">
        <v>3.93733978271484</v>
      </c>
      <c r="V24" s="3">
        <v>3.76677012443542</v>
      </c>
      <c r="W24" s="11">
        <v>0.170569658279419</v>
      </c>
      <c r="X24" s="3">
        <v>0.437159776687622</v>
      </c>
      <c r="Y24" s="3">
        <v>0.437159776687622</v>
      </c>
      <c r="Z24" s="3">
        <v>1</v>
      </c>
      <c r="AA24" s="3">
        <v>1</v>
      </c>
      <c r="AB24" s="3">
        <v>0.5</v>
      </c>
      <c r="AC24" s="3">
        <v>0.666666666666667</v>
      </c>
      <c r="AD24" s="3">
        <v>0</v>
      </c>
      <c r="AE24" s="3">
        <v>0</v>
      </c>
    </row>
    <row r="25" spans="1:31">
      <c r="A25" s="5">
        <v>183</v>
      </c>
      <c r="B25">
        <v>16</v>
      </c>
      <c r="C25">
        <v>4</v>
      </c>
      <c r="D25">
        <v>10</v>
      </c>
      <c r="E25">
        <v>10</v>
      </c>
      <c r="F25">
        <v>10</v>
      </c>
      <c r="G25">
        <v>0</v>
      </c>
      <c r="H25">
        <v>6</v>
      </c>
      <c r="I25">
        <v>4</v>
      </c>
      <c r="J25">
        <v>0.8</v>
      </c>
      <c r="K25" s="4">
        <v>5.10199356079102</v>
      </c>
      <c r="L25" s="9">
        <v>1.28178596496582</v>
      </c>
      <c r="M25">
        <v>0.811515808105469</v>
      </c>
      <c r="N25">
        <v>5.19133567810059</v>
      </c>
      <c r="O25">
        <v>6</v>
      </c>
      <c r="P25">
        <v>6</v>
      </c>
      <c r="Q25">
        <v>15</v>
      </c>
      <c r="R25" s="15">
        <v>0.4</v>
      </c>
      <c r="S25" s="15">
        <f t="shared" si="0"/>
        <v>0.6</v>
      </c>
      <c r="T25">
        <v>2.89971923828125</v>
      </c>
      <c r="U25">
        <v>2.59655570983887</v>
      </c>
      <c r="V25">
        <v>2.59326696395874</v>
      </c>
      <c r="W25" s="11">
        <v>0.00328874588012695</v>
      </c>
      <c r="X25">
        <v>0.30645227432251</v>
      </c>
      <c r="Y25">
        <v>0.30645227432251</v>
      </c>
      <c r="Z25">
        <v>0.6</v>
      </c>
      <c r="AA25">
        <v>0.9</v>
      </c>
      <c r="AB25">
        <v>0.6</v>
      </c>
      <c r="AC25">
        <v>0.72</v>
      </c>
      <c r="AD25">
        <v>0.1</v>
      </c>
      <c r="AE25">
        <v>0.3</v>
      </c>
    </row>
    <row r="26" s="4" customFormat="1" spans="11:31">
      <c r="K26" s="12" t="s">
        <v>29</v>
      </c>
      <c r="L26" s="9">
        <f>AVERAGE(L2:L25)</f>
        <v>0.956145842870077</v>
      </c>
      <c r="W26" s="11">
        <f t="shared" ref="W26:AE26" si="1">AVERAGE(W2:W25)</f>
        <v>0.109564870595932</v>
      </c>
      <c r="Z26" s="4">
        <f t="shared" si="1"/>
        <v>0.695833333333333</v>
      </c>
      <c r="AA26" s="4">
        <f t="shared" si="1"/>
        <v>0.941666666666667</v>
      </c>
      <c r="AB26" s="4">
        <f t="shared" si="1"/>
        <v>0.57695696868491</v>
      </c>
      <c r="AC26" s="4">
        <f t="shared" si="1"/>
        <v>0.714012301439838</v>
      </c>
      <c r="AD26" s="4">
        <f t="shared" si="1"/>
        <v>0.0583333333333333</v>
      </c>
      <c r="AE26" s="4">
        <f t="shared" si="1"/>
        <v>0.245833333333333</v>
      </c>
    </row>
    <row r="27" s="4" customFormat="1" spans="11:31">
      <c r="K27" s="13" t="s">
        <v>30</v>
      </c>
      <c r="L27" s="9">
        <f>MAX(L2:L25)</f>
        <v>1.28178596496582</v>
      </c>
      <c r="W27" s="11">
        <f t="shared" ref="W27:AE27" si="2">MAX(W2:W25)</f>
        <v>0.200203657150269</v>
      </c>
      <c r="Z27" s="4">
        <f t="shared" si="2"/>
        <v>1</v>
      </c>
      <c r="AA27" s="4">
        <f t="shared" si="2"/>
        <v>1</v>
      </c>
      <c r="AB27" s="4">
        <f t="shared" si="2"/>
        <v>0.642857142857143</v>
      </c>
      <c r="AC27" s="4">
        <f t="shared" si="2"/>
        <v>0.769230769230769</v>
      </c>
      <c r="AD27" s="4">
        <f t="shared" si="2"/>
        <v>0.3</v>
      </c>
      <c r="AE27" s="4">
        <f t="shared" si="2"/>
        <v>0.4</v>
      </c>
    </row>
    <row r="28" s="4" customFormat="1" spans="12:31">
      <c r="L28" s="9">
        <f>MIN(L2:L25)</f>
        <v>0.610622406005859</v>
      </c>
      <c r="P28" s="4" t="s">
        <v>70</v>
      </c>
      <c r="W28" s="11">
        <f t="shared" ref="W28:AE28" si="3">MIN(W2:W25)</f>
        <v>0.00328874588012695</v>
      </c>
      <c r="Z28" s="4">
        <f t="shared" si="3"/>
        <v>0.5</v>
      </c>
      <c r="AA28" s="4">
        <f t="shared" si="3"/>
        <v>0.7</v>
      </c>
      <c r="AB28" s="4">
        <f t="shared" si="3"/>
        <v>0.5</v>
      </c>
      <c r="AC28" s="4">
        <f t="shared" si="3"/>
        <v>0.583333333333333</v>
      </c>
      <c r="AD28" s="4">
        <f t="shared" si="3"/>
        <v>0</v>
      </c>
      <c r="AE28" s="4">
        <f t="shared" si="3"/>
        <v>0</v>
      </c>
    </row>
    <row r="29" spans="11:23">
      <c r="K29" s="4"/>
      <c r="L29" s="9"/>
      <c r="M29">
        <v>0.194</v>
      </c>
      <c r="P29" s="4">
        <v>0.2</v>
      </c>
      <c r="Q29" s="4">
        <v>-160</v>
      </c>
      <c r="R29" s="4">
        <v>640</v>
      </c>
      <c r="S29" s="4">
        <v>32</v>
      </c>
      <c r="W29" s="11"/>
    </row>
    <row r="30" spans="11:23">
      <c r="K30" s="4"/>
      <c r="L30" s="9"/>
      <c r="M30">
        <v>0.129</v>
      </c>
      <c r="P30" s="4">
        <v>0.4</v>
      </c>
      <c r="Q30" s="4">
        <v>-320</v>
      </c>
      <c r="R30" s="4">
        <v>480</v>
      </c>
      <c r="S30" s="4">
        <v>24</v>
      </c>
      <c r="W30" s="11"/>
    </row>
    <row r="31" spans="11:23">
      <c r="K31" s="4"/>
      <c r="L31" s="9"/>
      <c r="P31" s="4">
        <v>0.45</v>
      </c>
      <c r="Q31" s="4">
        <v>-360</v>
      </c>
      <c r="R31" s="4">
        <v>440</v>
      </c>
      <c r="S31" s="4">
        <v>22</v>
      </c>
      <c r="W31" s="11"/>
    </row>
    <row r="32" spans="11:23">
      <c r="K32" s="4" t="s">
        <v>31</v>
      </c>
      <c r="L32" s="4" t="s">
        <v>32</v>
      </c>
      <c r="M32">
        <v>800</v>
      </c>
      <c r="P32" s="4">
        <v>0.49</v>
      </c>
      <c r="Q32" s="4">
        <v>-392</v>
      </c>
      <c r="R32" s="4">
        <v>408</v>
      </c>
      <c r="S32" s="4">
        <v>20.4</v>
      </c>
      <c r="W32" s="11"/>
    </row>
    <row r="33" spans="11:23">
      <c r="K33" s="4"/>
      <c r="L33" s="4"/>
      <c r="P33" s="1"/>
      <c r="Q33" s="14">
        <v>-380</v>
      </c>
      <c r="R33" s="14">
        <v>420</v>
      </c>
      <c r="S33" s="14">
        <v>21</v>
      </c>
      <c r="W33" s="11"/>
    </row>
    <row r="34" s="3" customFormat="1" spans="11:23">
      <c r="K34" s="11" t="s">
        <v>49</v>
      </c>
      <c r="L34" s="11">
        <f>COUNTIF(L2:L25,"&lt;0.507")-COUNTIF(L2:L25,"&lt;0.378")</f>
        <v>0</v>
      </c>
      <c r="M34" s="25">
        <v>2</v>
      </c>
      <c r="N34" s="11">
        <v>1</v>
      </c>
      <c r="W34" s="11"/>
    </row>
    <row r="35" s="1" customFormat="1" spans="11:23">
      <c r="K35" s="14" t="s">
        <v>50</v>
      </c>
      <c r="L35" s="14">
        <f>COUNTIF(L2:L25,"&lt;0.636")-COUNTIF(L2:L25,"&lt;0.507")</f>
        <v>1</v>
      </c>
      <c r="M35" s="14">
        <v>3</v>
      </c>
      <c r="N35" s="14">
        <v>2</v>
      </c>
      <c r="O35" s="14">
        <v>1</v>
      </c>
      <c r="W35" s="14"/>
    </row>
    <row r="36" s="1" customFormat="1" spans="11:23">
      <c r="K36" s="14" t="s">
        <v>51</v>
      </c>
      <c r="L36" s="14">
        <f>COUNTIF(L2:L25,"&lt;0.765")-COUNTIF(L2:L25,"&lt;0.636")</f>
        <v>3</v>
      </c>
      <c r="M36" s="14">
        <v>4</v>
      </c>
      <c r="N36" s="14">
        <v>3</v>
      </c>
      <c r="O36" s="14">
        <v>3</v>
      </c>
      <c r="W36" s="14"/>
    </row>
    <row r="37" s="1" customFormat="1" spans="11:23">
      <c r="K37" s="14" t="s">
        <v>52</v>
      </c>
      <c r="L37" s="14">
        <f>COUNTIF(L2:L25,"&lt;0.894")-COUNTIF(L2:L25,"&lt;0.765")</f>
        <v>5</v>
      </c>
      <c r="M37" s="4">
        <v>7</v>
      </c>
      <c r="N37" s="14">
        <v>6</v>
      </c>
      <c r="O37" s="14">
        <v>5</v>
      </c>
      <c r="W37" s="14"/>
    </row>
    <row r="38" s="24" customFormat="1" spans="11:23">
      <c r="K38" s="26" t="s">
        <v>53</v>
      </c>
      <c r="L38" s="26">
        <f>COUNTIF(L2:L25,"&lt;1.023")-COUNTIF(L2:L25,"&lt;0.894")</f>
        <v>6</v>
      </c>
      <c r="M38" s="26">
        <v>8</v>
      </c>
      <c r="N38" s="27">
        <v>8</v>
      </c>
      <c r="O38" s="27">
        <v>6</v>
      </c>
      <c r="W38" s="26"/>
    </row>
    <row r="39" s="1" customFormat="1" spans="11:23">
      <c r="K39" s="14" t="s">
        <v>54</v>
      </c>
      <c r="L39" s="14">
        <f>COUNTIF(L2:L25,"&lt;1.152")-COUNTIF(L2:L25,"&lt;1.023")</f>
        <v>5</v>
      </c>
      <c r="M39" s="14">
        <v>7</v>
      </c>
      <c r="N39" s="14">
        <v>6</v>
      </c>
      <c r="O39" s="14">
        <v>5</v>
      </c>
      <c r="W39" s="14"/>
    </row>
    <row r="40" spans="11:23">
      <c r="K40" s="4" t="s">
        <v>55</v>
      </c>
      <c r="L40" s="4">
        <f>COUNTIF(L2:L25,"&lt;1.281")-COUNTIF(L2:L25,"&lt;1.152")</f>
        <v>3</v>
      </c>
      <c r="M40" s="14">
        <v>4</v>
      </c>
      <c r="N40" s="14">
        <v>3</v>
      </c>
      <c r="O40" s="14">
        <v>3</v>
      </c>
      <c r="W40" s="11"/>
    </row>
    <row r="41" s="1" customFormat="1" spans="11:23">
      <c r="K41" s="14" t="s">
        <v>56</v>
      </c>
      <c r="L41" s="14">
        <f>COUNTIF(L2:L25,"&lt;1.41")-COUNTIF(L2:L25,"&lt;1.281")</f>
        <v>1</v>
      </c>
      <c r="M41" s="14">
        <v>3</v>
      </c>
      <c r="N41" s="14">
        <v>2</v>
      </c>
      <c r="O41" s="14">
        <v>1</v>
      </c>
      <c r="W41" s="14"/>
    </row>
    <row r="42" s="3" customFormat="1" spans="11:23">
      <c r="K42" s="11" t="s">
        <v>57</v>
      </c>
      <c r="L42" s="11">
        <f>COUNTIF(L2:L25,"&lt;1.539")-COUNTIF(L2:L25,"&lt;1.41")</f>
        <v>0</v>
      </c>
      <c r="M42" s="25">
        <v>2</v>
      </c>
      <c r="N42" s="11">
        <v>1</v>
      </c>
      <c r="W42" s="11"/>
    </row>
    <row r="43" s="1" customFormat="1" spans="11:23">
      <c r="K43" s="14" t="s">
        <v>58</v>
      </c>
      <c r="L43" s="14">
        <f>COUNTIF(L2:L25,"&lt;1.668")-COUNTIF(L2:L25,"&lt;1.539")</f>
        <v>0</v>
      </c>
      <c r="W43" s="14"/>
    </row>
    <row r="44" s="1" customFormat="1" spans="11:23">
      <c r="K44" s="14" t="s">
        <v>59</v>
      </c>
      <c r="L44" s="14">
        <f>COUNTIF(L2:L25,"&lt;1.797")-COUNTIF(L2:L25,"&lt;1.668")</f>
        <v>0</v>
      </c>
      <c r="W44" s="14"/>
    </row>
    <row r="45" s="1" customFormat="1" spans="11:23">
      <c r="K45" s="14" t="s">
        <v>60</v>
      </c>
      <c r="L45" s="14">
        <f>COUNTIF(L2:L25,"&lt;1.926")-COUNTIF(L2:L25,"&lt;1.797")</f>
        <v>0</v>
      </c>
      <c r="W45" s="14"/>
    </row>
    <row r="46" s="1" customFormat="1" spans="11:23">
      <c r="K46" s="14" t="s">
        <v>61</v>
      </c>
      <c r="L46" s="14">
        <f>COUNTIF(L2:L25,"&lt;2.055")-COUNTIF(L2:L25,"&lt;1.926")</f>
        <v>0</v>
      </c>
      <c r="W46" s="14"/>
    </row>
    <row r="47" s="1" customFormat="1" spans="11:23">
      <c r="K47" s="14" t="s">
        <v>62</v>
      </c>
      <c r="L47" s="14">
        <f>COUNTIF(L2:L25,"&lt;2.184")-COUNTIF(L2:L25,"&lt;2.055")</f>
        <v>0</v>
      </c>
      <c r="W47" s="14"/>
    </row>
    <row r="48" s="1" customFormat="1" spans="11:23">
      <c r="K48" s="14" t="s">
        <v>63</v>
      </c>
      <c r="L48" s="14">
        <f>COUNTIF(L2:L25,"&lt;2.313")-COUNTIF(L2:L25,"&lt;2.184")</f>
        <v>0</v>
      </c>
      <c r="W48" s="14"/>
    </row>
    <row r="49" s="1" customFormat="1" spans="11:23">
      <c r="K49" s="14" t="s">
        <v>64</v>
      </c>
      <c r="L49" s="14">
        <f>COUNTIF(L2:L25,"&lt;2.442")-COUNTIF(L2:L25,"&lt;2.313")</f>
        <v>0</v>
      </c>
      <c r="W49" s="14"/>
    </row>
    <row r="50" s="1" customFormat="1" spans="11:12">
      <c r="K50" s="14" t="s">
        <v>65</v>
      </c>
      <c r="L50" s="14">
        <f>COUNTIF(L2:L25,"&lt;2.571")-COUNTIF(L2:L25,"&lt;2.442")</f>
        <v>0</v>
      </c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customFormat="1" spans="11:15">
      <c r="K52" s="4" t="s">
        <v>67</v>
      </c>
      <c r="L52" s="9">
        <f>COUNTIF(L2:L25,"&lt;2.829")-COUNTIF(L2:L25,"&lt;2.7")</f>
        <v>0</v>
      </c>
      <c r="N52">
        <v>0.378</v>
      </c>
      <c r="O52">
        <v>3.094</v>
      </c>
    </row>
    <row r="53" customFormat="1" spans="11:15">
      <c r="K53" s="4" t="s">
        <v>68</v>
      </c>
      <c r="L53" s="9">
        <f>COUNTIF(L2:L25,"&lt;2.958")-COUNTIF(L2:L25,"&lt;2.829")</f>
        <v>0</v>
      </c>
      <c r="N53">
        <v>21</v>
      </c>
      <c r="O53">
        <v>0.129</v>
      </c>
    </row>
    <row r="54" customFormat="1" spans="11:12">
      <c r="K54" s="4" t="s">
        <v>69</v>
      </c>
      <c r="L54" s="9">
        <f>COUNTIF(L2:L25,"&lt;3.087")-COUNTIF(L2:L25,"&lt;2.958")</f>
        <v>0</v>
      </c>
    </row>
    <row r="55" spans="14:15">
      <c r="N55">
        <v>0.954</v>
      </c>
      <c r="O55">
        <v>0.133</v>
      </c>
    </row>
    <row r="56" spans="14:15">
      <c r="N56">
        <v>1.355</v>
      </c>
      <c r="O56">
        <v>0.108</v>
      </c>
    </row>
    <row r="57" spans="14:15">
      <c r="N57">
        <v>1.72</v>
      </c>
      <c r="O57">
        <v>0.083</v>
      </c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5"/>
  <sheetViews>
    <sheetView topLeftCell="H28" workbookViewId="0">
      <selection activeCell="P33" sqref="P33:P39"/>
    </sheetView>
  </sheetViews>
  <sheetFormatPr defaultColWidth="8.88888888888889" defaultRowHeight="14.4"/>
  <cols>
    <col min="11" max="12" width="21.7777777777778" customWidth="1"/>
    <col min="13" max="14" width="12.8888888888889"/>
    <col min="20" max="22" width="12.8888888888889"/>
    <col min="23" max="23" width="19.2222222222222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191</v>
      </c>
      <c r="B2" s="20">
        <v>20</v>
      </c>
      <c r="C2" s="20">
        <v>0</v>
      </c>
      <c r="D2" s="20">
        <v>10</v>
      </c>
      <c r="E2" s="20">
        <v>10</v>
      </c>
      <c r="F2" s="20">
        <v>10</v>
      </c>
      <c r="G2" s="20">
        <v>0</v>
      </c>
      <c r="H2" s="20">
        <v>10</v>
      </c>
      <c r="I2" s="20">
        <v>0</v>
      </c>
      <c r="J2" s="20">
        <v>1</v>
      </c>
      <c r="K2" s="22">
        <v>9999</v>
      </c>
      <c r="L2" s="22">
        <v>0.610622406005859</v>
      </c>
      <c r="M2" s="20">
        <v>9999</v>
      </c>
      <c r="N2" s="20">
        <v>9999</v>
      </c>
      <c r="O2" s="20">
        <v>7</v>
      </c>
      <c r="P2" s="20">
        <v>7</v>
      </c>
      <c r="Q2" s="20">
        <v>14</v>
      </c>
      <c r="R2" s="23">
        <v>0.5</v>
      </c>
      <c r="S2" s="23">
        <f t="shared" ref="S2:S7" si="0">O2/E2</f>
        <v>0.7</v>
      </c>
      <c r="T2" s="20">
        <v>4.3649845123291</v>
      </c>
      <c r="U2" s="20">
        <v>3.99369430541992</v>
      </c>
      <c r="V2" s="20">
        <v>3.99735951423645</v>
      </c>
      <c r="W2" s="22">
        <v>0.00366520881652832</v>
      </c>
      <c r="X2" s="20">
        <v>0.367624998092651</v>
      </c>
      <c r="Y2" s="20">
        <v>0.367624998092651</v>
      </c>
      <c r="Z2" s="20">
        <v>0.7</v>
      </c>
      <c r="AA2" s="20">
        <v>0.7</v>
      </c>
      <c r="AB2" s="20">
        <v>0.5</v>
      </c>
      <c r="AC2" s="20">
        <v>0.583333333333333</v>
      </c>
      <c r="AD2" s="20">
        <v>0.3</v>
      </c>
      <c r="AE2" s="20">
        <v>0</v>
      </c>
    </row>
    <row r="3" spans="1:31">
      <c r="A3" s="5">
        <v>185</v>
      </c>
      <c r="B3">
        <v>20</v>
      </c>
      <c r="C3">
        <v>0</v>
      </c>
      <c r="D3">
        <v>10</v>
      </c>
      <c r="E3">
        <v>10</v>
      </c>
      <c r="F3">
        <v>10</v>
      </c>
      <c r="G3">
        <v>0</v>
      </c>
      <c r="H3">
        <v>10</v>
      </c>
      <c r="I3">
        <v>0</v>
      </c>
      <c r="J3">
        <v>1</v>
      </c>
      <c r="K3" s="4">
        <v>9999</v>
      </c>
      <c r="L3" s="9">
        <v>0.746330261230469</v>
      </c>
      <c r="M3">
        <v>9999</v>
      </c>
      <c r="N3">
        <v>9999</v>
      </c>
      <c r="O3">
        <v>8</v>
      </c>
      <c r="P3">
        <v>8</v>
      </c>
      <c r="Q3">
        <v>17</v>
      </c>
      <c r="R3" s="15">
        <v>0.4706</v>
      </c>
      <c r="S3" s="15">
        <f t="shared" si="0"/>
        <v>0.8</v>
      </c>
      <c r="T3">
        <v>4.6588134765625</v>
      </c>
      <c r="U3">
        <v>4.31870889663696</v>
      </c>
      <c r="V3">
        <v>4.19972944259644</v>
      </c>
      <c r="W3" s="11">
        <v>0.118979454040527</v>
      </c>
      <c r="X3">
        <v>0.459084033966065</v>
      </c>
      <c r="Y3">
        <v>0.459084033966065</v>
      </c>
      <c r="Z3">
        <v>0.8</v>
      </c>
      <c r="AA3">
        <v>0.9</v>
      </c>
      <c r="AB3">
        <v>0.529411764705882</v>
      </c>
      <c r="AC3">
        <v>0.666666666666667</v>
      </c>
      <c r="AD3">
        <v>0.1</v>
      </c>
      <c r="AE3">
        <v>0.1</v>
      </c>
    </row>
    <row r="4" s="1" customFormat="1" spans="1:31">
      <c r="A4" s="18">
        <v>51</v>
      </c>
      <c r="B4" s="1">
        <v>20</v>
      </c>
      <c r="C4" s="1">
        <v>0</v>
      </c>
      <c r="D4" s="1">
        <v>10</v>
      </c>
      <c r="E4" s="1">
        <v>10</v>
      </c>
      <c r="F4" s="1">
        <v>10</v>
      </c>
      <c r="G4" s="1">
        <v>0</v>
      </c>
      <c r="H4" s="1">
        <v>10</v>
      </c>
      <c r="I4" s="1">
        <v>0</v>
      </c>
      <c r="J4" s="1">
        <v>1</v>
      </c>
      <c r="K4" s="14">
        <v>9999</v>
      </c>
      <c r="L4" s="14">
        <v>0.763280868530273</v>
      </c>
      <c r="M4" s="1">
        <v>9999</v>
      </c>
      <c r="N4" s="1">
        <v>9999</v>
      </c>
      <c r="O4" s="1">
        <v>8</v>
      </c>
      <c r="P4" s="1">
        <v>8</v>
      </c>
      <c r="Q4" s="1">
        <v>18</v>
      </c>
      <c r="R4" s="19">
        <v>0.4444</v>
      </c>
      <c r="S4" s="19">
        <f t="shared" si="0"/>
        <v>0.8</v>
      </c>
      <c r="T4" s="1">
        <v>4.22702026367187</v>
      </c>
      <c r="U4" s="1">
        <v>3.92570948600769</v>
      </c>
      <c r="V4" s="1">
        <v>3.81870722770691</v>
      </c>
      <c r="W4" s="14">
        <v>0.107002258300781</v>
      </c>
      <c r="X4" s="1">
        <v>0.408313035964966</v>
      </c>
      <c r="Y4" s="1">
        <v>0.408313035964966</v>
      </c>
      <c r="Z4" s="1">
        <v>0.8</v>
      </c>
      <c r="AA4" s="1">
        <v>1</v>
      </c>
      <c r="AB4" s="1">
        <v>0.555555555555556</v>
      </c>
      <c r="AC4" s="1">
        <v>0.714285714285714</v>
      </c>
      <c r="AD4" s="1">
        <v>0</v>
      </c>
      <c r="AE4" s="1">
        <v>0.2</v>
      </c>
    </row>
    <row r="5" s="20" customFormat="1" spans="1:31">
      <c r="A5" s="21">
        <v>16</v>
      </c>
      <c r="B5" s="20">
        <v>19</v>
      </c>
      <c r="C5" s="20">
        <v>1</v>
      </c>
      <c r="D5" s="20">
        <v>10</v>
      </c>
      <c r="E5" s="20">
        <v>10</v>
      </c>
      <c r="F5" s="20">
        <v>10</v>
      </c>
      <c r="G5" s="20">
        <v>0</v>
      </c>
      <c r="H5" s="20">
        <v>9</v>
      </c>
      <c r="I5" s="20">
        <v>1</v>
      </c>
      <c r="J5" s="20">
        <v>0.95</v>
      </c>
      <c r="K5" s="22">
        <v>10.8333683013916</v>
      </c>
      <c r="L5" s="22">
        <v>0.657564163208008</v>
      </c>
      <c r="M5" s="20">
        <v>0.505702972412109</v>
      </c>
      <c r="N5" s="20">
        <v>9.78784370422363</v>
      </c>
      <c r="O5" s="20">
        <v>7</v>
      </c>
      <c r="P5" s="20">
        <v>7</v>
      </c>
      <c r="Q5" s="20">
        <v>17</v>
      </c>
      <c r="R5" s="23">
        <v>0.4118</v>
      </c>
      <c r="S5" s="23">
        <f t="shared" si="0"/>
        <v>0.7</v>
      </c>
      <c r="T5" s="20">
        <v>4.57226943969727</v>
      </c>
      <c r="U5" s="20">
        <v>4.18453979492187</v>
      </c>
      <c r="V5" s="20">
        <v>4.08214998245239</v>
      </c>
      <c r="W5" s="22">
        <v>0.102389812469482</v>
      </c>
      <c r="X5" s="20">
        <v>0.490119457244873</v>
      </c>
      <c r="Y5" s="20">
        <v>0.490119457244873</v>
      </c>
      <c r="Z5" s="20">
        <v>0.7</v>
      </c>
      <c r="AA5" s="20">
        <v>1</v>
      </c>
      <c r="AB5" s="20">
        <v>0.588235294117647</v>
      </c>
      <c r="AC5" s="20">
        <v>0.740740740740741</v>
      </c>
      <c r="AD5" s="20">
        <v>0</v>
      </c>
      <c r="AE5" s="20">
        <v>0.3</v>
      </c>
    </row>
    <row r="6" spans="1:31">
      <c r="A6" s="5">
        <v>41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11.0247116088867</v>
      </c>
      <c r="L6" s="9">
        <v>0.829212188720703</v>
      </c>
      <c r="M6">
        <v>0.615507125854492</v>
      </c>
      <c r="N6">
        <v>9.19135475158691</v>
      </c>
      <c r="O6">
        <v>7</v>
      </c>
      <c r="P6">
        <v>7</v>
      </c>
      <c r="Q6">
        <v>17</v>
      </c>
      <c r="R6" s="15">
        <v>0.4118</v>
      </c>
      <c r="S6" s="15">
        <f t="shared" si="0"/>
        <v>0.7</v>
      </c>
      <c r="T6">
        <v>4.78162574768066</v>
      </c>
      <c r="U6">
        <v>4.41128349304199</v>
      </c>
      <c r="V6">
        <v>4.25963163375854</v>
      </c>
      <c r="W6" s="11">
        <v>0.151651859283447</v>
      </c>
      <c r="X6">
        <v>0.521994113922119</v>
      </c>
      <c r="Y6">
        <v>0.521994113922119</v>
      </c>
      <c r="Z6">
        <v>0.7</v>
      </c>
      <c r="AA6">
        <v>1</v>
      </c>
      <c r="AB6">
        <v>0.588235294117647</v>
      </c>
      <c r="AC6">
        <v>0.740740740740741</v>
      </c>
      <c r="AD6">
        <v>0</v>
      </c>
      <c r="AE6">
        <v>0.3</v>
      </c>
    </row>
    <row r="7" s="1" customFormat="1" spans="1:31">
      <c r="A7" s="18">
        <v>58</v>
      </c>
      <c r="B7" s="1">
        <v>20</v>
      </c>
      <c r="C7" s="1">
        <v>0</v>
      </c>
      <c r="D7" s="1">
        <v>10</v>
      </c>
      <c r="E7" s="1">
        <v>10</v>
      </c>
      <c r="F7" s="1">
        <v>10</v>
      </c>
      <c r="G7" s="1">
        <v>0</v>
      </c>
      <c r="H7" s="1">
        <v>10</v>
      </c>
      <c r="I7" s="1">
        <v>0</v>
      </c>
      <c r="J7" s="1">
        <v>1</v>
      </c>
      <c r="K7" s="14">
        <v>9999</v>
      </c>
      <c r="L7" s="14">
        <v>0.892644882202148</v>
      </c>
      <c r="M7" s="1">
        <v>9999</v>
      </c>
      <c r="N7" s="1">
        <v>9999</v>
      </c>
      <c r="O7" s="1">
        <v>7</v>
      </c>
      <c r="P7" s="1">
        <v>7</v>
      </c>
      <c r="Q7" s="1">
        <v>17</v>
      </c>
      <c r="R7" s="19">
        <v>0.4118</v>
      </c>
      <c r="S7" s="19">
        <f t="shared" si="0"/>
        <v>0.7</v>
      </c>
      <c r="T7" s="1">
        <v>4.25502014160156</v>
      </c>
      <c r="U7" s="1">
        <v>3.97127270698547</v>
      </c>
      <c r="V7" s="1">
        <v>3.8246111869812</v>
      </c>
      <c r="W7" s="14">
        <v>0.146661520004272</v>
      </c>
      <c r="X7" s="1">
        <v>0.430408954620361</v>
      </c>
      <c r="Y7" s="1">
        <v>0.430408954620361</v>
      </c>
      <c r="Z7" s="1">
        <v>0.7</v>
      </c>
      <c r="AA7" s="1">
        <v>1</v>
      </c>
      <c r="AB7" s="1">
        <v>0.588235294117647</v>
      </c>
      <c r="AC7" s="1">
        <v>0.740740740740741</v>
      </c>
      <c r="AD7" s="1">
        <v>0</v>
      </c>
      <c r="AE7" s="1">
        <v>0.3</v>
      </c>
    </row>
    <row r="8" spans="1:31">
      <c r="A8" s="5">
        <v>203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10.604118347168</v>
      </c>
      <c r="L8" s="9">
        <v>0.825384140014648</v>
      </c>
      <c r="M8">
        <v>0.658525466918945</v>
      </c>
      <c r="N8">
        <v>9.19667816162109</v>
      </c>
      <c r="O8">
        <v>7</v>
      </c>
      <c r="P8">
        <v>7</v>
      </c>
      <c r="Q8">
        <v>17</v>
      </c>
      <c r="R8" s="15">
        <v>0.4118</v>
      </c>
      <c r="S8" s="15">
        <f t="shared" ref="S8:S24" si="1">O8/E8</f>
        <v>0.7</v>
      </c>
      <c r="T8">
        <v>4.44564056396484</v>
      </c>
      <c r="U8">
        <v>4.09128665924072</v>
      </c>
      <c r="V8">
        <v>3.97912359237671</v>
      </c>
      <c r="W8" s="11">
        <v>0.112163066864014</v>
      </c>
      <c r="X8">
        <v>0.466516971588135</v>
      </c>
      <c r="Y8">
        <v>0.466516971588135</v>
      </c>
      <c r="Z8">
        <v>0.7</v>
      </c>
      <c r="AA8">
        <v>1</v>
      </c>
      <c r="AB8">
        <v>0.588235294117647</v>
      </c>
      <c r="AC8">
        <v>0.740740740740741</v>
      </c>
      <c r="AD8">
        <v>0</v>
      </c>
      <c r="AE8">
        <v>0.3</v>
      </c>
    </row>
    <row r="9" s="20" customFormat="1" spans="1:31">
      <c r="A9" s="21">
        <v>59</v>
      </c>
      <c r="B9" s="20">
        <v>20</v>
      </c>
      <c r="C9" s="20">
        <v>0</v>
      </c>
      <c r="D9" s="20">
        <v>10</v>
      </c>
      <c r="E9" s="20">
        <v>10</v>
      </c>
      <c r="F9" s="20">
        <v>10</v>
      </c>
      <c r="G9" s="20">
        <v>0</v>
      </c>
      <c r="H9" s="20">
        <v>10</v>
      </c>
      <c r="I9" s="20">
        <v>0</v>
      </c>
      <c r="J9" s="20">
        <v>1</v>
      </c>
      <c r="K9" s="22">
        <v>9999</v>
      </c>
      <c r="L9" s="22">
        <v>0.781351089477539</v>
      </c>
      <c r="M9" s="20">
        <v>9999</v>
      </c>
      <c r="N9" s="20">
        <v>9999</v>
      </c>
      <c r="O9" s="20">
        <v>7</v>
      </c>
      <c r="P9" s="20">
        <v>7</v>
      </c>
      <c r="Q9" s="20">
        <v>17</v>
      </c>
      <c r="R9" s="23">
        <v>0.4118</v>
      </c>
      <c r="S9" s="23">
        <f t="shared" si="1"/>
        <v>0.7</v>
      </c>
      <c r="T9" s="20">
        <v>4.3027515411377</v>
      </c>
      <c r="U9" s="20">
        <v>3.993891954422</v>
      </c>
      <c r="V9" s="20">
        <v>3.88676333427429</v>
      </c>
      <c r="W9" s="22">
        <v>0.107128620147705</v>
      </c>
      <c r="X9" s="20">
        <v>0.415988206863403</v>
      </c>
      <c r="Y9" s="20">
        <v>0.415988206863403</v>
      </c>
      <c r="Z9" s="20">
        <v>0.7</v>
      </c>
      <c r="AA9" s="20">
        <v>1</v>
      </c>
      <c r="AB9" s="20">
        <v>0.588235294117647</v>
      </c>
      <c r="AC9" s="20">
        <v>0.740740740740741</v>
      </c>
      <c r="AD9" s="20">
        <v>0</v>
      </c>
      <c r="AE9" s="20">
        <v>0.3</v>
      </c>
    </row>
    <row r="10" spans="1:31">
      <c r="A10" s="5">
        <v>29</v>
      </c>
      <c r="B10">
        <v>19</v>
      </c>
      <c r="C10">
        <v>1</v>
      </c>
      <c r="D10">
        <v>10</v>
      </c>
      <c r="E10">
        <v>10</v>
      </c>
      <c r="F10">
        <v>9</v>
      </c>
      <c r="G10">
        <v>1</v>
      </c>
      <c r="H10">
        <v>10</v>
      </c>
      <c r="I10">
        <v>0</v>
      </c>
      <c r="J10">
        <v>0.95</v>
      </c>
      <c r="K10" s="4">
        <v>9999</v>
      </c>
      <c r="L10" s="9">
        <v>0.903680801391602</v>
      </c>
      <c r="M10">
        <v>9999</v>
      </c>
      <c r="N10">
        <v>9999</v>
      </c>
      <c r="O10">
        <v>7</v>
      </c>
      <c r="P10">
        <v>7</v>
      </c>
      <c r="Q10">
        <v>16</v>
      </c>
      <c r="R10" s="15">
        <v>0.4375</v>
      </c>
      <c r="S10" s="15">
        <f t="shared" si="1"/>
        <v>0.7</v>
      </c>
      <c r="T10">
        <v>3.71269607543945</v>
      </c>
      <c r="U10">
        <v>3.435063123703</v>
      </c>
      <c r="V10">
        <v>3.38412094116211</v>
      </c>
      <c r="W10" s="11">
        <v>0.0509421825408935</v>
      </c>
      <c r="X10">
        <v>0.328575134277344</v>
      </c>
      <c r="Y10">
        <v>0.328575134277344</v>
      </c>
      <c r="Z10">
        <v>0.7</v>
      </c>
      <c r="AA10">
        <v>0.9</v>
      </c>
      <c r="AB10">
        <v>0.5625</v>
      </c>
      <c r="AC10">
        <v>0.692307692307692</v>
      </c>
      <c r="AD10">
        <v>0.1</v>
      </c>
      <c r="AE10">
        <v>0.2</v>
      </c>
    </row>
    <row r="11" spans="1:31">
      <c r="A11" s="5">
        <v>78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11.2678680419922</v>
      </c>
      <c r="L11" s="9">
        <v>0.992507934570312</v>
      </c>
      <c r="M11">
        <v>0.871532440185547</v>
      </c>
      <c r="N11">
        <v>10.2073211669922</v>
      </c>
      <c r="O11">
        <v>9</v>
      </c>
      <c r="P11">
        <v>9</v>
      </c>
      <c r="Q11">
        <v>18</v>
      </c>
      <c r="R11" s="15">
        <v>0.5</v>
      </c>
      <c r="S11" s="15">
        <f t="shared" si="1"/>
        <v>0.9</v>
      </c>
      <c r="T11">
        <v>4.75438117980957</v>
      </c>
      <c r="U11">
        <v>4.35092735290527</v>
      </c>
      <c r="V11">
        <v>4.25128555297852</v>
      </c>
      <c r="W11" s="11">
        <v>0.0996417999267578</v>
      </c>
      <c r="X11">
        <v>0.503095626831055</v>
      </c>
      <c r="Y11">
        <v>0.503095626831055</v>
      </c>
      <c r="Z11">
        <v>0.9</v>
      </c>
      <c r="AA11">
        <v>0.9</v>
      </c>
      <c r="AB11">
        <v>0.5</v>
      </c>
      <c r="AC11">
        <v>0.642857142857143</v>
      </c>
      <c r="AD11">
        <v>0.1</v>
      </c>
      <c r="AE11">
        <v>0</v>
      </c>
    </row>
    <row r="12" spans="1:31">
      <c r="A12" s="5">
        <v>38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10.2333297729492</v>
      </c>
      <c r="L12" s="9">
        <v>0.920808792114258</v>
      </c>
      <c r="M12">
        <v>0.819250106811523</v>
      </c>
      <c r="N12">
        <v>9.33165168762207</v>
      </c>
      <c r="O12">
        <v>8</v>
      </c>
      <c r="P12">
        <v>8</v>
      </c>
      <c r="Q12">
        <v>18</v>
      </c>
      <c r="R12" s="15">
        <v>0.4444</v>
      </c>
      <c r="S12" s="15">
        <f t="shared" si="1"/>
        <v>0.8</v>
      </c>
      <c r="T12">
        <v>4.01142311096191</v>
      </c>
      <c r="U12">
        <v>3.67767286300659</v>
      </c>
      <c r="V12">
        <v>3.58986783027649</v>
      </c>
      <c r="W12" s="11">
        <v>0.0878050327301025</v>
      </c>
      <c r="X12">
        <v>0.421555280685425</v>
      </c>
      <c r="Y12">
        <v>0.421555280685425</v>
      </c>
      <c r="Z12">
        <v>0.8</v>
      </c>
      <c r="AA12">
        <v>1</v>
      </c>
      <c r="AB12">
        <v>0.555555555555556</v>
      </c>
      <c r="AC12">
        <v>0.714285714285714</v>
      </c>
      <c r="AD12">
        <v>0</v>
      </c>
      <c r="AE12">
        <v>0.2</v>
      </c>
    </row>
    <row r="13" spans="1:31">
      <c r="A13" s="5">
        <v>23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7.68394088745117</v>
      </c>
      <c r="L13" s="9">
        <v>0.951251983642578</v>
      </c>
      <c r="M13">
        <v>0.62324333190918</v>
      </c>
      <c r="N13">
        <v>6.77580070495605</v>
      </c>
      <c r="O13">
        <v>7</v>
      </c>
      <c r="P13">
        <v>7</v>
      </c>
      <c r="Q13">
        <v>17</v>
      </c>
      <c r="R13" s="15">
        <v>0.4118</v>
      </c>
      <c r="S13" s="15">
        <f t="shared" si="1"/>
        <v>0.7</v>
      </c>
      <c r="T13">
        <v>3.90939521789551</v>
      </c>
      <c r="U13">
        <v>3.55533051490784</v>
      </c>
      <c r="V13">
        <v>3.47073864936829</v>
      </c>
      <c r="W13" s="11">
        <v>0.0845918655395508</v>
      </c>
      <c r="X13">
        <v>0.438656568527222</v>
      </c>
      <c r="Y13">
        <v>0.438656568527222</v>
      </c>
      <c r="Z13">
        <v>0.7</v>
      </c>
      <c r="AA13">
        <v>1</v>
      </c>
      <c r="AB13">
        <v>0.588235294117647</v>
      </c>
      <c r="AC13">
        <v>0.740740740740741</v>
      </c>
      <c r="AD13">
        <v>0</v>
      </c>
      <c r="AE13">
        <v>0.3</v>
      </c>
    </row>
    <row r="14" spans="1:31">
      <c r="A14" s="5">
        <v>187</v>
      </c>
      <c r="B14">
        <v>18</v>
      </c>
      <c r="C14">
        <v>2</v>
      </c>
      <c r="D14">
        <v>10</v>
      </c>
      <c r="E14">
        <v>10</v>
      </c>
      <c r="F14">
        <v>10</v>
      </c>
      <c r="G14">
        <v>0</v>
      </c>
      <c r="H14">
        <v>8</v>
      </c>
      <c r="I14">
        <v>2</v>
      </c>
      <c r="J14">
        <v>0.9</v>
      </c>
      <c r="K14" s="4">
        <v>7.71948623657227</v>
      </c>
      <c r="L14" s="9">
        <v>0.999673843383789</v>
      </c>
      <c r="M14">
        <v>0.699689865112305</v>
      </c>
      <c r="N14">
        <v>6.89983558654785</v>
      </c>
      <c r="O14">
        <v>7</v>
      </c>
      <c r="P14">
        <v>7</v>
      </c>
      <c r="Q14">
        <v>17</v>
      </c>
      <c r="R14" s="15">
        <v>0.4118</v>
      </c>
      <c r="S14" s="15">
        <f t="shared" si="1"/>
        <v>0.7</v>
      </c>
      <c r="T14">
        <v>3.41684341430664</v>
      </c>
      <c r="U14">
        <v>3.10786461830139</v>
      </c>
      <c r="V14">
        <v>3.02955842018127</v>
      </c>
      <c r="W14" s="11">
        <v>0.0783061981201172</v>
      </c>
      <c r="X14">
        <v>0.387284994125366</v>
      </c>
      <c r="Y14">
        <v>0.387284994125366</v>
      </c>
      <c r="Z14">
        <v>0.7</v>
      </c>
      <c r="AA14">
        <v>1</v>
      </c>
      <c r="AB14">
        <v>0.588235294117647</v>
      </c>
      <c r="AC14">
        <v>0.740740740740741</v>
      </c>
      <c r="AD14">
        <v>0</v>
      </c>
      <c r="AE14">
        <v>0.3</v>
      </c>
    </row>
    <row r="15" s="20" customFormat="1" spans="1:31">
      <c r="A15" s="21">
        <v>26</v>
      </c>
      <c r="B15" s="20">
        <v>18</v>
      </c>
      <c r="C15" s="20">
        <v>2</v>
      </c>
      <c r="D15" s="20">
        <v>10</v>
      </c>
      <c r="E15" s="20">
        <v>10</v>
      </c>
      <c r="F15" s="20">
        <v>10</v>
      </c>
      <c r="G15" s="20">
        <v>0</v>
      </c>
      <c r="H15" s="20">
        <v>8</v>
      </c>
      <c r="I15" s="20">
        <v>2</v>
      </c>
      <c r="J15" s="20">
        <v>0.9</v>
      </c>
      <c r="K15" s="22">
        <v>7.20049858093262</v>
      </c>
      <c r="L15" s="22">
        <v>0.931381225585937</v>
      </c>
      <c r="M15" s="20">
        <v>0.624353408813477</v>
      </c>
      <c r="N15" s="20">
        <v>6.30125427246094</v>
      </c>
      <c r="O15" s="20">
        <v>6</v>
      </c>
      <c r="P15" s="20">
        <v>6</v>
      </c>
      <c r="Q15" s="20">
        <v>15</v>
      </c>
      <c r="R15" s="23">
        <v>0.4</v>
      </c>
      <c r="S15" s="23">
        <f t="shared" si="1"/>
        <v>0.6</v>
      </c>
      <c r="T15" s="20">
        <v>3.92199516296387</v>
      </c>
      <c r="U15" s="20">
        <v>3.57343816757202</v>
      </c>
      <c r="V15" s="20">
        <v>3.50098347663879</v>
      </c>
      <c r="W15" s="22">
        <v>0.0724546909332275</v>
      </c>
      <c r="X15" s="20">
        <v>0.421011686325073</v>
      </c>
      <c r="Y15" s="20">
        <v>0.421011686325073</v>
      </c>
      <c r="Z15" s="20">
        <v>0.6</v>
      </c>
      <c r="AA15" s="20">
        <v>0.9</v>
      </c>
      <c r="AB15" s="20">
        <v>0.6</v>
      </c>
      <c r="AC15" s="20">
        <v>0.72</v>
      </c>
      <c r="AD15" s="20">
        <v>0.1</v>
      </c>
      <c r="AE15" s="20">
        <v>0.3</v>
      </c>
    </row>
    <row r="16" spans="1:31">
      <c r="A16" s="5">
        <v>171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10.2781219482422</v>
      </c>
      <c r="L16" s="9">
        <v>1.05501174926758</v>
      </c>
      <c r="M16">
        <v>0.912380218505859</v>
      </c>
      <c r="N16">
        <v>8.82160949707031</v>
      </c>
      <c r="O16">
        <v>6</v>
      </c>
      <c r="P16">
        <v>6</v>
      </c>
      <c r="Q16">
        <v>15</v>
      </c>
      <c r="R16" s="15">
        <v>0.4</v>
      </c>
      <c r="S16" s="15">
        <f t="shared" si="1"/>
        <v>0.6</v>
      </c>
      <c r="T16">
        <v>4.19645118713379</v>
      </c>
      <c r="U16">
        <v>3.87713885307312</v>
      </c>
      <c r="V16">
        <v>3.7418053150177</v>
      </c>
      <c r="W16" s="11">
        <v>0.13533353805542</v>
      </c>
      <c r="X16">
        <v>0.454645872116089</v>
      </c>
      <c r="Y16">
        <v>0.454645872116089</v>
      </c>
      <c r="Z16">
        <v>0.6</v>
      </c>
      <c r="AA16">
        <v>0.9</v>
      </c>
      <c r="AB16">
        <v>0.6</v>
      </c>
      <c r="AC16">
        <v>0.72</v>
      </c>
      <c r="AD16">
        <v>0.1</v>
      </c>
      <c r="AE16">
        <v>0.3</v>
      </c>
    </row>
    <row r="17" spans="1:31">
      <c r="A17" s="5">
        <v>173</v>
      </c>
      <c r="B17">
        <v>18</v>
      </c>
      <c r="C17">
        <v>2</v>
      </c>
      <c r="D17">
        <v>10</v>
      </c>
      <c r="E17">
        <v>10</v>
      </c>
      <c r="F17">
        <v>10</v>
      </c>
      <c r="G17">
        <v>0</v>
      </c>
      <c r="H17">
        <v>8</v>
      </c>
      <c r="I17">
        <v>2</v>
      </c>
      <c r="J17">
        <v>0.9</v>
      </c>
      <c r="K17" s="4">
        <v>7.58810043334961</v>
      </c>
      <c r="L17" s="9">
        <v>1.06684494018555</v>
      </c>
      <c r="M17">
        <v>0.588665008544922</v>
      </c>
      <c r="N17">
        <v>5.76065635681152</v>
      </c>
      <c r="O17">
        <v>5</v>
      </c>
      <c r="P17">
        <v>5</v>
      </c>
      <c r="Q17">
        <v>14</v>
      </c>
      <c r="R17" s="15">
        <v>0.3571</v>
      </c>
      <c r="S17" s="15">
        <f t="shared" si="1"/>
        <v>0.5</v>
      </c>
      <c r="T17">
        <v>4.2313117980957</v>
      </c>
      <c r="U17">
        <v>3.87986516952515</v>
      </c>
      <c r="V17">
        <v>3.75139999389648</v>
      </c>
      <c r="W17" s="11">
        <v>0.128465175628662</v>
      </c>
      <c r="X17">
        <v>0.479911804199219</v>
      </c>
      <c r="Y17">
        <v>0.479911804199219</v>
      </c>
      <c r="Z17">
        <v>0.5</v>
      </c>
      <c r="AA17">
        <v>0.9</v>
      </c>
      <c r="AB17">
        <v>0.642857142857143</v>
      </c>
      <c r="AC17">
        <v>0.75</v>
      </c>
      <c r="AD17">
        <v>0.1</v>
      </c>
      <c r="AE17">
        <v>0.4</v>
      </c>
    </row>
    <row r="18" spans="1:31">
      <c r="A18" s="5">
        <v>46</v>
      </c>
      <c r="B18">
        <v>18</v>
      </c>
      <c r="C18">
        <v>2</v>
      </c>
      <c r="D18">
        <v>10</v>
      </c>
      <c r="E18">
        <v>10</v>
      </c>
      <c r="F18">
        <v>10</v>
      </c>
      <c r="G18">
        <v>0</v>
      </c>
      <c r="H18">
        <v>8</v>
      </c>
      <c r="I18">
        <v>2</v>
      </c>
      <c r="J18">
        <v>0.9</v>
      </c>
      <c r="K18" s="4">
        <v>7.44791412353516</v>
      </c>
      <c r="L18" s="9">
        <v>1.0282154083252</v>
      </c>
      <c r="M18">
        <v>0.622165679931641</v>
      </c>
      <c r="N18">
        <v>5.99441528320312</v>
      </c>
      <c r="O18">
        <v>6</v>
      </c>
      <c r="P18">
        <v>6</v>
      </c>
      <c r="Q18">
        <v>16</v>
      </c>
      <c r="R18" s="15">
        <v>0.375</v>
      </c>
      <c r="S18" s="15">
        <f t="shared" si="1"/>
        <v>0.6</v>
      </c>
      <c r="T18">
        <v>3.98751449584961</v>
      </c>
      <c r="U18">
        <v>3.64871144294739</v>
      </c>
      <c r="V18">
        <v>3.5240159034729</v>
      </c>
      <c r="W18" s="11">
        <v>0.124695539474487</v>
      </c>
      <c r="X18">
        <v>0.463498592376709</v>
      </c>
      <c r="Y18">
        <v>0.463498592376709</v>
      </c>
      <c r="Z18">
        <v>0.6</v>
      </c>
      <c r="AA18">
        <v>1</v>
      </c>
      <c r="AB18">
        <v>0.625</v>
      </c>
      <c r="AC18">
        <v>0.769230769230769</v>
      </c>
      <c r="AD18">
        <v>0</v>
      </c>
      <c r="AE18">
        <v>0.4</v>
      </c>
    </row>
    <row r="19" s="20" customFormat="1" spans="1:31">
      <c r="A19" s="21">
        <v>159</v>
      </c>
      <c r="B19" s="20">
        <v>18</v>
      </c>
      <c r="C19" s="20">
        <v>2</v>
      </c>
      <c r="D19" s="20">
        <v>10</v>
      </c>
      <c r="E19" s="20">
        <v>10</v>
      </c>
      <c r="F19" s="20">
        <v>10</v>
      </c>
      <c r="G19" s="20">
        <v>0</v>
      </c>
      <c r="H19" s="20">
        <v>8</v>
      </c>
      <c r="I19" s="20">
        <v>2</v>
      </c>
      <c r="J19" s="20">
        <v>0.9</v>
      </c>
      <c r="K19" s="22">
        <v>7.262939453125</v>
      </c>
      <c r="L19" s="22">
        <v>1.04187202453613</v>
      </c>
      <c r="M19" s="20">
        <v>0.635723114013672</v>
      </c>
      <c r="N19" s="20">
        <v>5.74558639526367</v>
      </c>
      <c r="O19" s="20">
        <v>5</v>
      </c>
      <c r="P19" s="20">
        <v>5</v>
      </c>
      <c r="Q19" s="20">
        <v>13</v>
      </c>
      <c r="R19" s="23">
        <v>0.3846</v>
      </c>
      <c r="S19" s="23">
        <f t="shared" si="1"/>
        <v>0.5</v>
      </c>
      <c r="T19" s="20">
        <v>4.01668739318848</v>
      </c>
      <c r="U19" s="20">
        <v>3.67924833297729</v>
      </c>
      <c r="V19" s="20">
        <v>3.55739736557007</v>
      </c>
      <c r="W19" s="22">
        <v>0.121850967407227</v>
      </c>
      <c r="X19" s="20">
        <v>0.459290027618408</v>
      </c>
      <c r="Y19" s="20">
        <v>0.459290027618408</v>
      </c>
      <c r="Z19" s="20">
        <v>0.5</v>
      </c>
      <c r="AA19" s="20">
        <v>0.8</v>
      </c>
      <c r="AB19" s="20">
        <v>0.615384615384615</v>
      </c>
      <c r="AC19" s="20">
        <v>0.695652173913043</v>
      </c>
      <c r="AD19" s="20">
        <v>0.2</v>
      </c>
      <c r="AE19" s="20">
        <v>0.3</v>
      </c>
    </row>
    <row r="20" spans="1:31">
      <c r="A20" s="5">
        <v>106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11.0809917449951</v>
      </c>
      <c r="L20" s="9">
        <v>1.19580459594727</v>
      </c>
      <c r="M20">
        <v>0.999795913696289</v>
      </c>
      <c r="N20">
        <v>9.0234489440918</v>
      </c>
      <c r="O20">
        <v>6</v>
      </c>
      <c r="P20">
        <v>6</v>
      </c>
      <c r="Q20">
        <v>16</v>
      </c>
      <c r="R20" s="15">
        <v>0.375</v>
      </c>
      <c r="S20" s="15">
        <f t="shared" si="1"/>
        <v>0.6</v>
      </c>
      <c r="T20">
        <v>4.2790470123291</v>
      </c>
      <c r="U20">
        <v>3.97639465332031</v>
      </c>
      <c r="V20">
        <v>3.77619099617004</v>
      </c>
      <c r="W20" s="11">
        <v>0.200203657150269</v>
      </c>
      <c r="X20">
        <v>0.502856016159058</v>
      </c>
      <c r="Y20">
        <v>0.502856016159058</v>
      </c>
      <c r="Z20">
        <v>0.6</v>
      </c>
      <c r="AA20">
        <v>1</v>
      </c>
      <c r="AB20">
        <v>0.625</v>
      </c>
      <c r="AC20">
        <v>0.769230769230769</v>
      </c>
      <c r="AD20">
        <v>0</v>
      </c>
      <c r="AE20">
        <v>0.4</v>
      </c>
    </row>
    <row r="21" spans="1:31">
      <c r="A21" s="5">
        <v>142</v>
      </c>
      <c r="B21">
        <v>20</v>
      </c>
      <c r="C21">
        <v>0</v>
      </c>
      <c r="D21">
        <v>10</v>
      </c>
      <c r="E21">
        <v>10</v>
      </c>
      <c r="F21">
        <v>10</v>
      </c>
      <c r="G21">
        <v>0</v>
      </c>
      <c r="H21">
        <v>10</v>
      </c>
      <c r="I21">
        <v>0</v>
      </c>
      <c r="J21">
        <v>1</v>
      </c>
      <c r="K21" s="4">
        <v>9999</v>
      </c>
      <c r="L21" s="9">
        <v>1.2095832824707</v>
      </c>
      <c r="M21">
        <v>9999</v>
      </c>
      <c r="N21">
        <v>9999</v>
      </c>
      <c r="O21">
        <v>8</v>
      </c>
      <c r="P21">
        <v>8</v>
      </c>
      <c r="Q21">
        <v>18</v>
      </c>
      <c r="R21" s="15">
        <v>0.4444</v>
      </c>
      <c r="S21" s="15">
        <f t="shared" si="1"/>
        <v>0.8</v>
      </c>
      <c r="T21">
        <v>4.09828186035156</v>
      </c>
      <c r="U21">
        <v>3.84790658950806</v>
      </c>
      <c r="V21">
        <v>3.66571497917175</v>
      </c>
      <c r="W21" s="11">
        <v>0.182191610336304</v>
      </c>
      <c r="X21">
        <v>0.43256688117981</v>
      </c>
      <c r="Y21">
        <v>0.43256688117981</v>
      </c>
      <c r="Z21">
        <v>0.8</v>
      </c>
      <c r="AA21">
        <v>1</v>
      </c>
      <c r="AB21">
        <v>0.555555555555556</v>
      </c>
      <c r="AC21">
        <v>0.714285714285714</v>
      </c>
      <c r="AD21">
        <v>0</v>
      </c>
      <c r="AE21">
        <v>0.2</v>
      </c>
    </row>
    <row r="22" spans="1:31">
      <c r="A22" s="7">
        <v>91</v>
      </c>
      <c r="B22" s="3">
        <v>20</v>
      </c>
      <c r="C22" s="3">
        <v>0</v>
      </c>
      <c r="D22" s="3">
        <v>10</v>
      </c>
      <c r="E22" s="3">
        <v>10</v>
      </c>
      <c r="F22" s="3">
        <v>10</v>
      </c>
      <c r="G22" s="3">
        <v>0</v>
      </c>
      <c r="H22" s="3">
        <v>10</v>
      </c>
      <c r="I22" s="3">
        <v>0</v>
      </c>
      <c r="J22" s="3">
        <v>1</v>
      </c>
      <c r="K22" s="11">
        <v>9999</v>
      </c>
      <c r="L22" s="11">
        <v>1.27597808837891</v>
      </c>
      <c r="M22" s="3">
        <v>9999</v>
      </c>
      <c r="N22" s="3">
        <v>9999</v>
      </c>
      <c r="O22" s="3">
        <v>10</v>
      </c>
      <c r="P22" s="3">
        <v>10</v>
      </c>
      <c r="Q22" s="3">
        <v>20</v>
      </c>
      <c r="R22" s="17">
        <v>0.5</v>
      </c>
      <c r="S22" s="17">
        <f t="shared" si="1"/>
        <v>1</v>
      </c>
      <c r="T22" s="3">
        <v>4.20392990112305</v>
      </c>
      <c r="U22" s="3">
        <v>3.93733978271484</v>
      </c>
      <c r="V22" s="3">
        <v>3.76677012443542</v>
      </c>
      <c r="W22" s="11">
        <v>0.170569658279419</v>
      </c>
      <c r="X22" s="3">
        <v>0.437159776687622</v>
      </c>
      <c r="Y22" s="3">
        <v>0.437159776687622</v>
      </c>
      <c r="Z22" s="3">
        <v>1</v>
      </c>
      <c r="AA22" s="3">
        <v>1</v>
      </c>
      <c r="AB22" s="3">
        <v>0.5</v>
      </c>
      <c r="AC22" s="3">
        <v>0.666666666666667</v>
      </c>
      <c r="AD22" s="3">
        <v>0</v>
      </c>
      <c r="AE22" s="3">
        <v>0</v>
      </c>
    </row>
    <row r="23" spans="1:31">
      <c r="A23" s="5">
        <v>183</v>
      </c>
      <c r="B23">
        <v>16</v>
      </c>
      <c r="C23">
        <v>4</v>
      </c>
      <c r="D23">
        <v>10</v>
      </c>
      <c r="E23">
        <v>10</v>
      </c>
      <c r="F23">
        <v>10</v>
      </c>
      <c r="G23">
        <v>0</v>
      </c>
      <c r="H23">
        <v>6</v>
      </c>
      <c r="I23">
        <v>4</v>
      </c>
      <c r="J23">
        <v>0.8</v>
      </c>
      <c r="K23" s="4">
        <v>5.10199356079102</v>
      </c>
      <c r="L23" s="9">
        <v>1.28178596496582</v>
      </c>
      <c r="M23">
        <v>0.811515808105469</v>
      </c>
      <c r="N23">
        <v>5.19133567810059</v>
      </c>
      <c r="O23">
        <v>6</v>
      </c>
      <c r="P23">
        <v>6</v>
      </c>
      <c r="Q23">
        <v>15</v>
      </c>
      <c r="R23" s="15">
        <v>0.4</v>
      </c>
      <c r="S23" s="15">
        <f t="shared" si="1"/>
        <v>0.6</v>
      </c>
      <c r="T23">
        <v>2.89971923828125</v>
      </c>
      <c r="U23">
        <v>2.59655570983887</v>
      </c>
      <c r="V23">
        <v>2.59326696395874</v>
      </c>
      <c r="W23" s="11">
        <v>0.00328874588012695</v>
      </c>
      <c r="X23">
        <v>0.30645227432251</v>
      </c>
      <c r="Y23">
        <v>0.30645227432251</v>
      </c>
      <c r="Z23">
        <v>0.6</v>
      </c>
      <c r="AA23">
        <v>0.9</v>
      </c>
      <c r="AB23">
        <v>0.6</v>
      </c>
      <c r="AC23">
        <v>0.72</v>
      </c>
      <c r="AD23">
        <v>0.1</v>
      </c>
      <c r="AE23">
        <v>0.3</v>
      </c>
    </row>
    <row r="24" s="4" customFormat="1" spans="11:31">
      <c r="K24" s="12" t="s">
        <v>29</v>
      </c>
      <c r="L24" s="9">
        <f>AVERAGE(L2:L23)</f>
        <v>0.952763210643422</v>
      </c>
      <c r="W24" s="11">
        <f t="shared" ref="W24:AE24" si="2">AVERAGE(W2:W23)</f>
        <v>0.108635566451333</v>
      </c>
      <c r="Z24" s="4">
        <f t="shared" si="2"/>
        <v>0.7</v>
      </c>
      <c r="AA24" s="4">
        <f t="shared" si="2"/>
        <v>0.945454545454545</v>
      </c>
      <c r="AB24" s="4">
        <f t="shared" si="2"/>
        <v>0.576566693110811</v>
      </c>
      <c r="AC24" s="4">
        <f t="shared" si="2"/>
        <v>0.714726706465837</v>
      </c>
      <c r="AD24" s="4">
        <f t="shared" si="2"/>
        <v>0.0545454545454545</v>
      </c>
      <c r="AE24" s="4">
        <f t="shared" si="2"/>
        <v>0.245454545454545</v>
      </c>
    </row>
    <row r="25" s="4" customFormat="1" spans="11:31">
      <c r="K25" s="13" t="s">
        <v>30</v>
      </c>
      <c r="L25" s="9">
        <f>MAX(L2:L23)</f>
        <v>1.28178596496582</v>
      </c>
      <c r="W25" s="11">
        <f t="shared" ref="W25:AE25" si="3">MAX(W2:W23)</f>
        <v>0.200203657150269</v>
      </c>
      <c r="Z25" s="4">
        <f t="shared" si="3"/>
        <v>1</v>
      </c>
      <c r="AA25" s="4">
        <f t="shared" si="3"/>
        <v>1</v>
      </c>
      <c r="AB25" s="4">
        <f t="shared" si="3"/>
        <v>0.642857142857143</v>
      </c>
      <c r="AC25" s="4">
        <f t="shared" si="3"/>
        <v>0.769230769230769</v>
      </c>
      <c r="AD25" s="4">
        <f t="shared" si="3"/>
        <v>0.3</v>
      </c>
      <c r="AE25" s="4">
        <f t="shared" si="3"/>
        <v>0.4</v>
      </c>
    </row>
    <row r="26" s="4" customFormat="1" spans="12:31">
      <c r="L26" s="9">
        <f>MIN(L2:L23)</f>
        <v>0.610622406005859</v>
      </c>
      <c r="P26" s="4" t="s">
        <v>70</v>
      </c>
      <c r="W26" s="11">
        <f t="shared" ref="W26:AE26" si="4">MIN(W2:W23)</f>
        <v>0.00328874588012695</v>
      </c>
      <c r="Z26" s="4">
        <f t="shared" si="4"/>
        <v>0.5</v>
      </c>
      <c r="AA26" s="4">
        <f t="shared" si="4"/>
        <v>0.7</v>
      </c>
      <c r="AB26" s="4">
        <f t="shared" si="4"/>
        <v>0.5</v>
      </c>
      <c r="AC26" s="4">
        <f t="shared" si="4"/>
        <v>0.583333333333333</v>
      </c>
      <c r="AD26" s="4">
        <f t="shared" si="4"/>
        <v>0</v>
      </c>
      <c r="AE26" s="4">
        <f t="shared" si="4"/>
        <v>0</v>
      </c>
    </row>
    <row r="27" spans="11:23">
      <c r="K27" s="4"/>
      <c r="L27" s="9"/>
      <c r="M27">
        <v>0.194</v>
      </c>
      <c r="P27" s="4">
        <v>0.2</v>
      </c>
      <c r="Q27" s="4">
        <v>-160</v>
      </c>
      <c r="R27" s="4">
        <v>640</v>
      </c>
      <c r="S27" s="4">
        <v>32</v>
      </c>
      <c r="W27" s="11"/>
    </row>
    <row r="28" spans="11:23">
      <c r="K28" s="4"/>
      <c r="L28" s="9"/>
      <c r="M28">
        <v>0.129</v>
      </c>
      <c r="P28" s="4">
        <v>0.4</v>
      </c>
      <c r="Q28" s="4">
        <v>-320</v>
      </c>
      <c r="R28" s="4">
        <v>480</v>
      </c>
      <c r="S28" s="4">
        <v>24</v>
      </c>
      <c r="W28" s="11"/>
    </row>
    <row r="29" spans="11:23">
      <c r="K29" s="4"/>
      <c r="L29" s="9"/>
      <c r="P29" s="4">
        <v>0.45</v>
      </c>
      <c r="Q29" s="4">
        <v>-360</v>
      </c>
      <c r="R29" s="4">
        <v>440</v>
      </c>
      <c r="S29" s="4">
        <v>22</v>
      </c>
      <c r="W29" s="11"/>
    </row>
    <row r="30" spans="11:23">
      <c r="K30" s="4" t="s">
        <v>31</v>
      </c>
      <c r="L30" s="4" t="s">
        <v>32</v>
      </c>
      <c r="M30">
        <v>800</v>
      </c>
      <c r="P30" s="4">
        <v>0.49</v>
      </c>
      <c r="Q30" s="4">
        <v>-392</v>
      </c>
      <c r="R30" s="4">
        <v>408</v>
      </c>
      <c r="S30" s="4">
        <v>20.4</v>
      </c>
      <c r="W30" s="11"/>
    </row>
    <row r="31" spans="11:23">
      <c r="K31" s="4"/>
      <c r="L31" s="4"/>
      <c r="P31" s="1"/>
      <c r="Q31" s="14">
        <v>-380</v>
      </c>
      <c r="R31" s="14">
        <v>420</v>
      </c>
      <c r="S31" s="14">
        <v>21</v>
      </c>
      <c r="W31" s="11"/>
    </row>
    <row r="32" s="3" customFormat="1" spans="11:23">
      <c r="K32" s="11" t="s">
        <v>49</v>
      </c>
      <c r="L32" s="11">
        <f>COUNTIF(L2:L23,"&lt;0.507")-COUNTIF(L2:L23,"&lt;0.378")</f>
        <v>0</v>
      </c>
      <c r="M32" s="25">
        <v>2</v>
      </c>
      <c r="N32" s="11">
        <v>1</v>
      </c>
      <c r="W32" s="11"/>
    </row>
    <row r="33" s="1" customFormat="1" spans="11:23">
      <c r="K33" s="14" t="s">
        <v>50</v>
      </c>
      <c r="L33" s="14">
        <f>COUNTIF(L2:L23,"&lt;0.636")-COUNTIF(L2:L23,"&lt;0.507")</f>
        <v>1</v>
      </c>
      <c r="M33" s="14">
        <v>3</v>
      </c>
      <c r="N33" s="14">
        <v>2</v>
      </c>
      <c r="O33" s="14">
        <v>1</v>
      </c>
      <c r="P33" s="14">
        <v>1</v>
      </c>
      <c r="W33" s="14"/>
    </row>
    <row r="34" s="1" customFormat="1" spans="11:23">
      <c r="K34" s="14" t="s">
        <v>51</v>
      </c>
      <c r="L34" s="14">
        <f>COUNTIF(L2:L23,"&lt;0.765")-COUNTIF(L2:L23,"&lt;0.636")</f>
        <v>3</v>
      </c>
      <c r="M34" s="14">
        <v>4</v>
      </c>
      <c r="N34" s="14">
        <v>3</v>
      </c>
      <c r="O34" s="14">
        <v>3</v>
      </c>
      <c r="P34" s="14">
        <v>3</v>
      </c>
      <c r="W34" s="14"/>
    </row>
    <row r="35" s="1" customFormat="1" spans="11:23">
      <c r="K35" s="14" t="s">
        <v>52</v>
      </c>
      <c r="L35" s="14">
        <f>COUNTIF(L2:L23,"&lt;0.894")-COUNTIF(L2:L23,"&lt;0.765")</f>
        <v>4</v>
      </c>
      <c r="M35" s="4">
        <v>7</v>
      </c>
      <c r="N35" s="14">
        <v>6</v>
      </c>
      <c r="O35" s="14">
        <v>5</v>
      </c>
      <c r="P35" s="14">
        <v>4</v>
      </c>
      <c r="W35" s="14"/>
    </row>
    <row r="36" s="24" customFormat="1" spans="11:23">
      <c r="K36" s="26" t="s">
        <v>53</v>
      </c>
      <c r="L36" s="26">
        <f>COUNTIF(L2:L23,"&lt;1.023")-COUNTIF(L2:L23,"&lt;0.894")</f>
        <v>6</v>
      </c>
      <c r="M36" s="26">
        <v>8</v>
      </c>
      <c r="N36" s="27">
        <v>8</v>
      </c>
      <c r="O36" s="27">
        <v>6</v>
      </c>
      <c r="P36" s="27">
        <v>6</v>
      </c>
      <c r="W36" s="26"/>
    </row>
    <row r="37" s="1" customFormat="1" spans="11:23">
      <c r="K37" s="14" t="s">
        <v>54</v>
      </c>
      <c r="L37" s="14">
        <f>COUNTIF(L2:L23,"&lt;1.152")-COUNTIF(L2:L23,"&lt;1.023")</f>
        <v>4</v>
      </c>
      <c r="M37" s="14">
        <v>7</v>
      </c>
      <c r="N37" s="14">
        <v>6</v>
      </c>
      <c r="O37" s="14">
        <v>5</v>
      </c>
      <c r="P37" s="14">
        <v>4</v>
      </c>
      <c r="W37" s="14"/>
    </row>
    <row r="38" spans="11:23">
      <c r="K38" s="4" t="s">
        <v>55</v>
      </c>
      <c r="L38" s="4">
        <f>COUNTIF(L2:L23,"&lt;1.281")-COUNTIF(L2:L23,"&lt;1.152")</f>
        <v>3</v>
      </c>
      <c r="M38" s="14">
        <v>4</v>
      </c>
      <c r="N38" s="14">
        <v>3</v>
      </c>
      <c r="O38" s="14">
        <v>3</v>
      </c>
      <c r="P38" s="14">
        <v>3</v>
      </c>
      <c r="W38" s="11"/>
    </row>
    <row r="39" s="1" customFormat="1" spans="11:23">
      <c r="K39" s="14" t="s">
        <v>56</v>
      </c>
      <c r="L39" s="14">
        <f>COUNTIF(L2:L23,"&lt;1.41")-COUNTIF(L2:L23,"&lt;1.281")</f>
        <v>1</v>
      </c>
      <c r="M39" s="14">
        <v>3</v>
      </c>
      <c r="N39" s="14">
        <v>2</v>
      </c>
      <c r="O39" s="14">
        <v>1</v>
      </c>
      <c r="P39" s="14">
        <v>1</v>
      </c>
      <c r="W39" s="14"/>
    </row>
    <row r="40" s="3" customFormat="1" spans="11:23">
      <c r="K40" s="11" t="s">
        <v>57</v>
      </c>
      <c r="L40" s="11">
        <f>COUNTIF(L2:L23,"&lt;1.539")-COUNTIF(L2:L23,"&lt;1.41")</f>
        <v>0</v>
      </c>
      <c r="M40" s="25">
        <v>2</v>
      </c>
      <c r="N40" s="11">
        <v>1</v>
      </c>
      <c r="W40" s="11"/>
    </row>
    <row r="41" s="1" customFormat="1" spans="11:23">
      <c r="K41" s="14" t="s">
        <v>58</v>
      </c>
      <c r="L41" s="14">
        <f>COUNTIF(L2:L23,"&lt;1.668")-COUNTIF(L2:L23,"&lt;1.539")</f>
        <v>0</v>
      </c>
      <c r="W41" s="14"/>
    </row>
    <row r="42" s="1" customFormat="1" spans="11:23">
      <c r="K42" s="14" t="s">
        <v>59</v>
      </c>
      <c r="L42" s="14">
        <f>COUNTIF(L2:L23,"&lt;1.797")-COUNTIF(L2:L23,"&lt;1.668")</f>
        <v>0</v>
      </c>
      <c r="W42" s="14"/>
    </row>
    <row r="43" s="1" customFormat="1" spans="11:23">
      <c r="K43" s="14" t="s">
        <v>60</v>
      </c>
      <c r="L43" s="14">
        <f>COUNTIF(L2:L23,"&lt;1.926")-COUNTIF(L2:L23,"&lt;1.797")</f>
        <v>0</v>
      </c>
      <c r="W43" s="14"/>
    </row>
    <row r="44" s="1" customFormat="1" spans="11:23">
      <c r="K44" s="14" t="s">
        <v>61</v>
      </c>
      <c r="L44" s="14">
        <f>COUNTIF(L2:L23,"&lt;2.055")-COUNTIF(L2:L23,"&lt;1.926")</f>
        <v>0</v>
      </c>
      <c r="W44" s="14"/>
    </row>
    <row r="45" s="1" customFormat="1" spans="11:23">
      <c r="K45" s="14" t="s">
        <v>62</v>
      </c>
      <c r="L45" s="14">
        <f>COUNTIF(L2:L23,"&lt;2.184")-COUNTIF(L2:L23,"&lt;2.055")</f>
        <v>0</v>
      </c>
      <c r="W45" s="14"/>
    </row>
    <row r="46" s="1" customFormat="1" spans="11:23">
      <c r="K46" s="14" t="s">
        <v>63</v>
      </c>
      <c r="L46" s="14">
        <f>COUNTIF(L2:L23,"&lt;2.313")-COUNTIF(L2:L23,"&lt;2.184")</f>
        <v>0</v>
      </c>
      <c r="W46" s="14"/>
    </row>
    <row r="47" s="1" customFormat="1" spans="11:23">
      <c r="K47" s="14" t="s">
        <v>64</v>
      </c>
      <c r="L47" s="14">
        <f>COUNTIF(L2:L23,"&lt;2.442")-COUNTIF(L2:L23,"&lt;2.313")</f>
        <v>0</v>
      </c>
      <c r="W47" s="14"/>
    </row>
    <row r="48" s="1" customFormat="1" spans="11:12">
      <c r="K48" s="14" t="s">
        <v>65</v>
      </c>
      <c r="L48" s="14">
        <f>COUNTIF(L2:L23,"&lt;2.571")-COUNTIF(L2:L23,"&lt;2.442")</f>
        <v>0</v>
      </c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customFormat="1" spans="11:15">
      <c r="K50" s="4" t="s">
        <v>67</v>
      </c>
      <c r="L50" s="9">
        <f>COUNTIF(L2:L23,"&lt;2.829")-COUNTIF(L2:L23,"&lt;2.7")</f>
        <v>0</v>
      </c>
      <c r="N50">
        <v>0.378</v>
      </c>
      <c r="O50">
        <v>3.094</v>
      </c>
    </row>
    <row r="51" customFormat="1" spans="11:15">
      <c r="K51" s="4" t="s">
        <v>68</v>
      </c>
      <c r="L51" s="9">
        <f>COUNTIF(L2:L23,"&lt;2.958")-COUNTIF(L2:L23,"&lt;2.829")</f>
        <v>0</v>
      </c>
      <c r="N51">
        <v>21</v>
      </c>
      <c r="O51">
        <v>0.129</v>
      </c>
    </row>
    <row r="52" customFormat="1" spans="11:12">
      <c r="K52" s="4" t="s">
        <v>69</v>
      </c>
      <c r="L52" s="9">
        <f>COUNTIF(L2:L23,"&lt;3.087")-COUNTIF(L2:L23,"&lt;2.958")</f>
        <v>0</v>
      </c>
    </row>
    <row r="53" spans="14:15">
      <c r="N53">
        <v>0.954</v>
      </c>
      <c r="O53">
        <v>0.133</v>
      </c>
    </row>
    <row r="54" spans="14:15">
      <c r="N54">
        <v>1.355</v>
      </c>
      <c r="O54">
        <v>0.108</v>
      </c>
    </row>
    <row r="55" spans="14:15">
      <c r="N55">
        <v>1.72</v>
      </c>
      <c r="O55">
        <v>0.083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4"/>
  <sheetViews>
    <sheetView topLeftCell="G13" workbookViewId="0">
      <selection activeCell="Q32" sqref="Q32:Q38"/>
    </sheetView>
  </sheetViews>
  <sheetFormatPr defaultColWidth="8.88888888888889" defaultRowHeight="14.4"/>
  <cols>
    <col min="11" max="12" width="22.1111111111111" customWidth="1"/>
    <col min="13" max="14" width="12.8888888888889"/>
    <col min="20" max="22" width="12.8888888888889"/>
    <col min="23" max="23" width="21.2222222222222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191</v>
      </c>
      <c r="B2" s="20">
        <v>20</v>
      </c>
      <c r="C2" s="20">
        <v>0</v>
      </c>
      <c r="D2" s="20">
        <v>10</v>
      </c>
      <c r="E2" s="20">
        <v>10</v>
      </c>
      <c r="F2" s="20">
        <v>10</v>
      </c>
      <c r="G2" s="20">
        <v>0</v>
      </c>
      <c r="H2" s="20">
        <v>10</v>
      </c>
      <c r="I2" s="20">
        <v>0</v>
      </c>
      <c r="J2" s="20">
        <v>1</v>
      </c>
      <c r="K2" s="22">
        <v>9999</v>
      </c>
      <c r="L2" s="22">
        <v>0.610622406005859</v>
      </c>
      <c r="M2" s="20">
        <v>9999</v>
      </c>
      <c r="N2" s="20">
        <v>9999</v>
      </c>
      <c r="O2" s="20">
        <v>7</v>
      </c>
      <c r="P2" s="20">
        <v>7</v>
      </c>
      <c r="Q2" s="20">
        <v>14</v>
      </c>
      <c r="R2" s="23">
        <v>0.5</v>
      </c>
      <c r="S2" s="23">
        <f t="shared" ref="S2:S10" si="0">O2/E2</f>
        <v>0.7</v>
      </c>
      <c r="T2" s="20">
        <v>4.3649845123291</v>
      </c>
      <c r="U2" s="20">
        <v>3.99369430541992</v>
      </c>
      <c r="V2" s="20">
        <v>3.99735951423645</v>
      </c>
      <c r="W2" s="22">
        <v>0.00366520881652832</v>
      </c>
      <c r="X2" s="20">
        <v>0.367624998092651</v>
      </c>
      <c r="Y2" s="20">
        <v>0.367624998092651</v>
      </c>
      <c r="Z2" s="20">
        <v>0.7</v>
      </c>
      <c r="AA2" s="20">
        <v>0.7</v>
      </c>
      <c r="AB2" s="20">
        <v>0.5</v>
      </c>
      <c r="AC2" s="20">
        <v>0.583333333333333</v>
      </c>
      <c r="AD2" s="20">
        <v>0.3</v>
      </c>
      <c r="AE2" s="20">
        <v>0</v>
      </c>
    </row>
    <row r="3" spans="1:31">
      <c r="A3" s="5">
        <v>185</v>
      </c>
      <c r="B3">
        <v>20</v>
      </c>
      <c r="C3">
        <v>0</v>
      </c>
      <c r="D3">
        <v>10</v>
      </c>
      <c r="E3">
        <v>10</v>
      </c>
      <c r="F3">
        <v>10</v>
      </c>
      <c r="G3">
        <v>0</v>
      </c>
      <c r="H3">
        <v>10</v>
      </c>
      <c r="I3">
        <v>0</v>
      </c>
      <c r="J3">
        <v>1</v>
      </c>
      <c r="K3" s="4">
        <v>9999</v>
      </c>
      <c r="L3" s="9">
        <v>0.746330261230469</v>
      </c>
      <c r="M3">
        <v>9999</v>
      </c>
      <c r="N3">
        <v>9999</v>
      </c>
      <c r="O3">
        <v>8</v>
      </c>
      <c r="P3">
        <v>8</v>
      </c>
      <c r="Q3">
        <v>17</v>
      </c>
      <c r="R3" s="15">
        <v>0.4706</v>
      </c>
      <c r="S3" s="15">
        <f t="shared" si="0"/>
        <v>0.8</v>
      </c>
      <c r="T3">
        <v>4.6588134765625</v>
      </c>
      <c r="U3">
        <v>4.31870889663696</v>
      </c>
      <c r="V3">
        <v>4.19972944259644</v>
      </c>
      <c r="W3" s="11">
        <v>0.118979454040527</v>
      </c>
      <c r="X3">
        <v>0.459084033966065</v>
      </c>
      <c r="Y3">
        <v>0.459084033966065</v>
      </c>
      <c r="Z3">
        <v>0.8</v>
      </c>
      <c r="AA3">
        <v>0.9</v>
      </c>
      <c r="AB3">
        <v>0.529411764705882</v>
      </c>
      <c r="AC3">
        <v>0.666666666666667</v>
      </c>
      <c r="AD3">
        <v>0.1</v>
      </c>
      <c r="AE3">
        <v>0.1</v>
      </c>
    </row>
    <row r="4" s="1" customFormat="1" spans="1:31">
      <c r="A4" s="18">
        <v>51</v>
      </c>
      <c r="B4" s="1">
        <v>20</v>
      </c>
      <c r="C4" s="1">
        <v>0</v>
      </c>
      <c r="D4" s="1">
        <v>10</v>
      </c>
      <c r="E4" s="1">
        <v>10</v>
      </c>
      <c r="F4" s="1">
        <v>10</v>
      </c>
      <c r="G4" s="1">
        <v>0</v>
      </c>
      <c r="H4" s="1">
        <v>10</v>
      </c>
      <c r="I4" s="1">
        <v>0</v>
      </c>
      <c r="J4" s="1">
        <v>1</v>
      </c>
      <c r="K4" s="14">
        <v>9999</v>
      </c>
      <c r="L4" s="14">
        <v>0.763280868530273</v>
      </c>
      <c r="M4" s="1">
        <v>9999</v>
      </c>
      <c r="N4" s="1">
        <v>9999</v>
      </c>
      <c r="O4" s="1">
        <v>8</v>
      </c>
      <c r="P4" s="1">
        <v>8</v>
      </c>
      <c r="Q4" s="1">
        <v>18</v>
      </c>
      <c r="R4" s="19">
        <v>0.4444</v>
      </c>
      <c r="S4" s="19">
        <f t="shared" si="0"/>
        <v>0.8</v>
      </c>
      <c r="T4" s="1">
        <v>4.22702026367187</v>
      </c>
      <c r="U4" s="1">
        <v>3.92570948600769</v>
      </c>
      <c r="V4" s="1">
        <v>3.81870722770691</v>
      </c>
      <c r="W4" s="14">
        <v>0.107002258300781</v>
      </c>
      <c r="X4" s="1">
        <v>0.408313035964966</v>
      </c>
      <c r="Y4" s="1">
        <v>0.408313035964966</v>
      </c>
      <c r="Z4" s="1">
        <v>0.8</v>
      </c>
      <c r="AA4" s="1">
        <v>1</v>
      </c>
      <c r="AB4" s="1">
        <v>0.555555555555556</v>
      </c>
      <c r="AC4" s="1">
        <v>0.714285714285714</v>
      </c>
      <c r="AD4" s="1">
        <v>0</v>
      </c>
      <c r="AE4" s="1">
        <v>0.2</v>
      </c>
    </row>
    <row r="5" s="20" customFormat="1" spans="1:31">
      <c r="A5" s="21">
        <v>16</v>
      </c>
      <c r="B5" s="20">
        <v>19</v>
      </c>
      <c r="C5" s="20">
        <v>1</v>
      </c>
      <c r="D5" s="20">
        <v>10</v>
      </c>
      <c r="E5" s="20">
        <v>10</v>
      </c>
      <c r="F5" s="20">
        <v>10</v>
      </c>
      <c r="G5" s="20">
        <v>0</v>
      </c>
      <c r="H5" s="20">
        <v>9</v>
      </c>
      <c r="I5" s="20">
        <v>1</v>
      </c>
      <c r="J5" s="20">
        <v>0.95</v>
      </c>
      <c r="K5" s="22">
        <v>10.8333683013916</v>
      </c>
      <c r="L5" s="22">
        <v>0.657564163208008</v>
      </c>
      <c r="M5" s="20">
        <v>0.505702972412109</v>
      </c>
      <c r="N5" s="20">
        <v>9.78784370422363</v>
      </c>
      <c r="O5" s="20">
        <v>7</v>
      </c>
      <c r="P5" s="20">
        <v>7</v>
      </c>
      <c r="Q5" s="20">
        <v>17</v>
      </c>
      <c r="R5" s="23">
        <v>0.4118</v>
      </c>
      <c r="S5" s="23">
        <f t="shared" si="0"/>
        <v>0.7</v>
      </c>
      <c r="T5" s="20">
        <v>4.57226943969727</v>
      </c>
      <c r="U5" s="20">
        <v>4.18453979492187</v>
      </c>
      <c r="V5" s="20">
        <v>4.08214998245239</v>
      </c>
      <c r="W5" s="22">
        <v>0.102389812469482</v>
      </c>
      <c r="X5" s="20">
        <v>0.490119457244873</v>
      </c>
      <c r="Y5" s="20">
        <v>0.490119457244873</v>
      </c>
      <c r="Z5" s="20">
        <v>0.7</v>
      </c>
      <c r="AA5" s="20">
        <v>1</v>
      </c>
      <c r="AB5" s="20">
        <v>0.588235294117647</v>
      </c>
      <c r="AC5" s="20">
        <v>0.740740740740741</v>
      </c>
      <c r="AD5" s="20">
        <v>0</v>
      </c>
      <c r="AE5" s="20">
        <v>0.3</v>
      </c>
    </row>
    <row r="6" spans="1:31">
      <c r="A6" s="5">
        <v>41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11.0247116088867</v>
      </c>
      <c r="L6" s="9">
        <v>0.829212188720703</v>
      </c>
      <c r="M6">
        <v>0.615507125854492</v>
      </c>
      <c r="N6">
        <v>9.19135475158691</v>
      </c>
      <c r="O6">
        <v>7</v>
      </c>
      <c r="P6">
        <v>7</v>
      </c>
      <c r="Q6">
        <v>17</v>
      </c>
      <c r="R6" s="15">
        <v>0.4118</v>
      </c>
      <c r="S6" s="15">
        <f t="shared" si="0"/>
        <v>0.7</v>
      </c>
      <c r="T6">
        <v>4.78162574768066</v>
      </c>
      <c r="U6">
        <v>4.41128349304199</v>
      </c>
      <c r="V6">
        <v>4.25963163375854</v>
      </c>
      <c r="W6" s="11">
        <v>0.151651859283447</v>
      </c>
      <c r="X6">
        <v>0.521994113922119</v>
      </c>
      <c r="Y6">
        <v>0.521994113922119</v>
      </c>
      <c r="Z6">
        <v>0.7</v>
      </c>
      <c r="AA6">
        <v>1</v>
      </c>
      <c r="AB6">
        <v>0.588235294117647</v>
      </c>
      <c r="AC6">
        <v>0.740740740740741</v>
      </c>
      <c r="AD6">
        <v>0</v>
      </c>
      <c r="AE6">
        <v>0.3</v>
      </c>
    </row>
    <row r="7" s="1" customFormat="1" spans="1:31">
      <c r="A7" s="18">
        <v>58</v>
      </c>
      <c r="B7" s="1">
        <v>20</v>
      </c>
      <c r="C7" s="1">
        <v>0</v>
      </c>
      <c r="D7" s="1">
        <v>10</v>
      </c>
      <c r="E7" s="1">
        <v>10</v>
      </c>
      <c r="F7" s="1">
        <v>10</v>
      </c>
      <c r="G7" s="1">
        <v>0</v>
      </c>
      <c r="H7" s="1">
        <v>10</v>
      </c>
      <c r="I7" s="1">
        <v>0</v>
      </c>
      <c r="J7" s="1">
        <v>1</v>
      </c>
      <c r="K7" s="14">
        <v>9999</v>
      </c>
      <c r="L7" s="14">
        <v>0.892644882202148</v>
      </c>
      <c r="M7" s="1">
        <v>9999</v>
      </c>
      <c r="N7" s="1">
        <v>9999</v>
      </c>
      <c r="O7" s="1">
        <v>7</v>
      </c>
      <c r="P7" s="1">
        <v>7</v>
      </c>
      <c r="Q7" s="1">
        <v>17</v>
      </c>
      <c r="R7" s="19">
        <v>0.4118</v>
      </c>
      <c r="S7" s="19">
        <f t="shared" si="0"/>
        <v>0.7</v>
      </c>
      <c r="T7" s="1">
        <v>4.25502014160156</v>
      </c>
      <c r="U7" s="1">
        <v>3.97127270698547</v>
      </c>
      <c r="V7" s="1">
        <v>3.8246111869812</v>
      </c>
      <c r="W7" s="14">
        <v>0.146661520004272</v>
      </c>
      <c r="X7" s="1">
        <v>0.430408954620361</v>
      </c>
      <c r="Y7" s="1">
        <v>0.430408954620361</v>
      </c>
      <c r="Z7" s="1">
        <v>0.7</v>
      </c>
      <c r="AA7" s="1">
        <v>1</v>
      </c>
      <c r="AB7" s="1">
        <v>0.588235294117647</v>
      </c>
      <c r="AC7" s="1">
        <v>0.740740740740741</v>
      </c>
      <c r="AD7" s="1">
        <v>0</v>
      </c>
      <c r="AE7" s="1">
        <v>0.3</v>
      </c>
    </row>
    <row r="8" spans="1:31">
      <c r="A8" s="5">
        <v>203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10.604118347168</v>
      </c>
      <c r="L8" s="9">
        <v>0.825384140014648</v>
      </c>
      <c r="M8">
        <v>0.658525466918945</v>
      </c>
      <c r="N8">
        <v>9.19667816162109</v>
      </c>
      <c r="O8">
        <v>7</v>
      </c>
      <c r="P8">
        <v>7</v>
      </c>
      <c r="Q8">
        <v>17</v>
      </c>
      <c r="R8" s="15">
        <v>0.4118</v>
      </c>
      <c r="S8" s="15">
        <f t="shared" si="0"/>
        <v>0.7</v>
      </c>
      <c r="T8">
        <v>4.44564056396484</v>
      </c>
      <c r="U8">
        <v>4.09128665924072</v>
      </c>
      <c r="V8">
        <v>3.97912359237671</v>
      </c>
      <c r="W8" s="11">
        <v>0.112163066864014</v>
      </c>
      <c r="X8">
        <v>0.466516971588135</v>
      </c>
      <c r="Y8">
        <v>0.466516971588135</v>
      </c>
      <c r="Z8">
        <v>0.7</v>
      </c>
      <c r="AA8">
        <v>1</v>
      </c>
      <c r="AB8">
        <v>0.588235294117647</v>
      </c>
      <c r="AC8">
        <v>0.740740740740741</v>
      </c>
      <c r="AD8">
        <v>0</v>
      </c>
      <c r="AE8">
        <v>0.3</v>
      </c>
    </row>
    <row r="9" s="20" customFormat="1" spans="1:31">
      <c r="A9" s="21">
        <v>59</v>
      </c>
      <c r="B9" s="20">
        <v>20</v>
      </c>
      <c r="C9" s="20">
        <v>0</v>
      </c>
      <c r="D9" s="20">
        <v>10</v>
      </c>
      <c r="E9" s="20">
        <v>10</v>
      </c>
      <c r="F9" s="20">
        <v>10</v>
      </c>
      <c r="G9" s="20">
        <v>0</v>
      </c>
      <c r="H9" s="20">
        <v>10</v>
      </c>
      <c r="I9" s="20">
        <v>0</v>
      </c>
      <c r="J9" s="20">
        <v>1</v>
      </c>
      <c r="K9" s="22">
        <v>9999</v>
      </c>
      <c r="L9" s="22">
        <v>0.781351089477539</v>
      </c>
      <c r="M9" s="20">
        <v>9999</v>
      </c>
      <c r="N9" s="20">
        <v>9999</v>
      </c>
      <c r="O9" s="20">
        <v>7</v>
      </c>
      <c r="P9" s="20">
        <v>7</v>
      </c>
      <c r="Q9" s="20">
        <v>17</v>
      </c>
      <c r="R9" s="23">
        <v>0.4118</v>
      </c>
      <c r="S9" s="23">
        <f t="shared" si="0"/>
        <v>0.7</v>
      </c>
      <c r="T9" s="20">
        <v>4.3027515411377</v>
      </c>
      <c r="U9" s="20">
        <v>3.993891954422</v>
      </c>
      <c r="V9" s="20">
        <v>3.88676333427429</v>
      </c>
      <c r="W9" s="22">
        <v>0.107128620147705</v>
      </c>
      <c r="X9" s="20">
        <v>0.415988206863403</v>
      </c>
      <c r="Y9" s="20">
        <v>0.415988206863403</v>
      </c>
      <c r="Z9" s="20">
        <v>0.7</v>
      </c>
      <c r="AA9" s="20">
        <v>1</v>
      </c>
      <c r="AB9" s="20">
        <v>0.588235294117647</v>
      </c>
      <c r="AC9" s="20">
        <v>0.740740740740741</v>
      </c>
      <c r="AD9" s="20">
        <v>0</v>
      </c>
      <c r="AE9" s="20">
        <v>0.3</v>
      </c>
    </row>
    <row r="10" spans="1:31">
      <c r="A10" s="5">
        <v>29</v>
      </c>
      <c r="B10">
        <v>19</v>
      </c>
      <c r="C10">
        <v>1</v>
      </c>
      <c r="D10">
        <v>10</v>
      </c>
      <c r="E10">
        <v>10</v>
      </c>
      <c r="F10">
        <v>9</v>
      </c>
      <c r="G10">
        <v>1</v>
      </c>
      <c r="H10">
        <v>10</v>
      </c>
      <c r="I10">
        <v>0</v>
      </c>
      <c r="J10">
        <v>0.95</v>
      </c>
      <c r="K10" s="4">
        <v>9999</v>
      </c>
      <c r="L10" s="9">
        <v>0.903680801391602</v>
      </c>
      <c r="M10">
        <v>9999</v>
      </c>
      <c r="N10">
        <v>9999</v>
      </c>
      <c r="O10">
        <v>7</v>
      </c>
      <c r="P10">
        <v>7</v>
      </c>
      <c r="Q10">
        <v>16</v>
      </c>
      <c r="R10" s="15">
        <v>0.4375</v>
      </c>
      <c r="S10" s="15">
        <f t="shared" si="0"/>
        <v>0.7</v>
      </c>
      <c r="T10">
        <v>3.71269607543945</v>
      </c>
      <c r="U10">
        <v>3.435063123703</v>
      </c>
      <c r="V10">
        <v>3.38412094116211</v>
      </c>
      <c r="W10" s="11">
        <v>0.0509421825408935</v>
      </c>
      <c r="X10">
        <v>0.328575134277344</v>
      </c>
      <c r="Y10">
        <v>0.328575134277344</v>
      </c>
      <c r="Z10">
        <v>0.7</v>
      </c>
      <c r="AA10">
        <v>0.9</v>
      </c>
      <c r="AB10">
        <v>0.5625</v>
      </c>
      <c r="AC10">
        <v>0.692307692307692</v>
      </c>
      <c r="AD10">
        <v>0.1</v>
      </c>
      <c r="AE10">
        <v>0.2</v>
      </c>
    </row>
    <row r="11" spans="1:31">
      <c r="A11" s="5">
        <v>38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10.2333297729492</v>
      </c>
      <c r="L11" s="9">
        <v>0.920808792114258</v>
      </c>
      <c r="M11">
        <v>0.819250106811523</v>
      </c>
      <c r="N11">
        <v>9.33165168762207</v>
      </c>
      <c r="O11">
        <v>8</v>
      </c>
      <c r="P11">
        <v>8</v>
      </c>
      <c r="Q11">
        <v>18</v>
      </c>
      <c r="R11" s="15">
        <v>0.4444</v>
      </c>
      <c r="S11" s="15">
        <f t="shared" ref="S11:S22" si="1">O11/E11</f>
        <v>0.8</v>
      </c>
      <c r="T11">
        <v>4.01142311096191</v>
      </c>
      <c r="U11">
        <v>3.67767286300659</v>
      </c>
      <c r="V11">
        <v>3.58986783027649</v>
      </c>
      <c r="W11" s="11">
        <v>0.0878050327301025</v>
      </c>
      <c r="X11">
        <v>0.421555280685425</v>
      </c>
      <c r="Y11">
        <v>0.421555280685425</v>
      </c>
      <c r="Z11">
        <v>0.8</v>
      </c>
      <c r="AA11">
        <v>1</v>
      </c>
      <c r="AB11">
        <v>0.555555555555556</v>
      </c>
      <c r="AC11">
        <v>0.714285714285714</v>
      </c>
      <c r="AD11">
        <v>0</v>
      </c>
      <c r="AE11">
        <v>0.2</v>
      </c>
    </row>
    <row r="12" spans="1:31">
      <c r="A12" s="5">
        <v>23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7.68394088745117</v>
      </c>
      <c r="L12" s="9">
        <v>0.951251983642578</v>
      </c>
      <c r="M12">
        <v>0.62324333190918</v>
      </c>
      <c r="N12">
        <v>6.77580070495605</v>
      </c>
      <c r="O12">
        <v>7</v>
      </c>
      <c r="P12">
        <v>7</v>
      </c>
      <c r="Q12">
        <v>17</v>
      </c>
      <c r="R12" s="15">
        <v>0.4118</v>
      </c>
      <c r="S12" s="15">
        <f t="shared" si="1"/>
        <v>0.7</v>
      </c>
      <c r="T12">
        <v>3.90939521789551</v>
      </c>
      <c r="U12">
        <v>3.55533051490784</v>
      </c>
      <c r="V12">
        <v>3.47073864936829</v>
      </c>
      <c r="W12" s="11">
        <v>0.0845918655395508</v>
      </c>
      <c r="X12">
        <v>0.438656568527222</v>
      </c>
      <c r="Y12">
        <v>0.438656568527222</v>
      </c>
      <c r="Z12">
        <v>0.7</v>
      </c>
      <c r="AA12">
        <v>1</v>
      </c>
      <c r="AB12">
        <v>0.588235294117647</v>
      </c>
      <c r="AC12">
        <v>0.740740740740741</v>
      </c>
      <c r="AD12">
        <v>0</v>
      </c>
      <c r="AE12">
        <v>0.3</v>
      </c>
    </row>
    <row r="13" spans="1:31">
      <c r="A13" s="5">
        <v>187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7.71948623657227</v>
      </c>
      <c r="L13" s="9">
        <v>0.999673843383789</v>
      </c>
      <c r="M13">
        <v>0.699689865112305</v>
      </c>
      <c r="N13">
        <v>6.89983558654785</v>
      </c>
      <c r="O13">
        <v>7</v>
      </c>
      <c r="P13">
        <v>7</v>
      </c>
      <c r="Q13">
        <v>17</v>
      </c>
      <c r="R13" s="15">
        <v>0.4118</v>
      </c>
      <c r="S13" s="15">
        <f t="shared" si="1"/>
        <v>0.7</v>
      </c>
      <c r="T13">
        <v>3.41684341430664</v>
      </c>
      <c r="U13">
        <v>3.10786461830139</v>
      </c>
      <c r="V13">
        <v>3.02955842018127</v>
      </c>
      <c r="W13" s="11">
        <v>0.0783061981201172</v>
      </c>
      <c r="X13">
        <v>0.387284994125366</v>
      </c>
      <c r="Y13">
        <v>0.387284994125366</v>
      </c>
      <c r="Z13">
        <v>0.7</v>
      </c>
      <c r="AA13">
        <v>1</v>
      </c>
      <c r="AB13">
        <v>0.588235294117647</v>
      </c>
      <c r="AC13">
        <v>0.740740740740741</v>
      </c>
      <c r="AD13">
        <v>0</v>
      </c>
      <c r="AE13">
        <v>0.3</v>
      </c>
    </row>
    <row r="14" s="20" customFormat="1" spans="1:31">
      <c r="A14" s="21">
        <v>26</v>
      </c>
      <c r="B14" s="20">
        <v>18</v>
      </c>
      <c r="C14" s="20">
        <v>2</v>
      </c>
      <c r="D14" s="20">
        <v>10</v>
      </c>
      <c r="E14" s="20">
        <v>10</v>
      </c>
      <c r="F14" s="20">
        <v>10</v>
      </c>
      <c r="G14" s="20">
        <v>0</v>
      </c>
      <c r="H14" s="20">
        <v>8</v>
      </c>
      <c r="I14" s="20">
        <v>2</v>
      </c>
      <c r="J14" s="20">
        <v>0.9</v>
      </c>
      <c r="K14" s="22">
        <v>7.20049858093262</v>
      </c>
      <c r="L14" s="22">
        <v>0.931381225585937</v>
      </c>
      <c r="M14" s="20">
        <v>0.624353408813477</v>
      </c>
      <c r="N14" s="20">
        <v>6.30125427246094</v>
      </c>
      <c r="O14" s="20">
        <v>6</v>
      </c>
      <c r="P14" s="20">
        <v>6</v>
      </c>
      <c r="Q14" s="20">
        <v>15</v>
      </c>
      <c r="R14" s="23">
        <v>0.4</v>
      </c>
      <c r="S14" s="23">
        <f t="shared" si="1"/>
        <v>0.6</v>
      </c>
      <c r="T14" s="20">
        <v>3.92199516296387</v>
      </c>
      <c r="U14" s="20">
        <v>3.57343816757202</v>
      </c>
      <c r="V14" s="20">
        <v>3.50098347663879</v>
      </c>
      <c r="W14" s="22">
        <v>0.0724546909332275</v>
      </c>
      <c r="X14" s="20">
        <v>0.421011686325073</v>
      </c>
      <c r="Y14" s="20">
        <v>0.421011686325073</v>
      </c>
      <c r="Z14" s="20">
        <v>0.6</v>
      </c>
      <c r="AA14" s="20">
        <v>0.9</v>
      </c>
      <c r="AB14" s="20">
        <v>0.6</v>
      </c>
      <c r="AC14" s="20">
        <v>0.72</v>
      </c>
      <c r="AD14" s="20">
        <v>0.1</v>
      </c>
      <c r="AE14" s="20">
        <v>0.3</v>
      </c>
    </row>
    <row r="15" spans="1:31">
      <c r="A15" s="5">
        <v>171</v>
      </c>
      <c r="B15">
        <v>19</v>
      </c>
      <c r="C15">
        <v>1</v>
      </c>
      <c r="D15">
        <v>10</v>
      </c>
      <c r="E15">
        <v>10</v>
      </c>
      <c r="F15">
        <v>10</v>
      </c>
      <c r="G15">
        <v>0</v>
      </c>
      <c r="H15">
        <v>9</v>
      </c>
      <c r="I15">
        <v>1</v>
      </c>
      <c r="J15">
        <v>0.95</v>
      </c>
      <c r="K15" s="4">
        <v>10.2781219482422</v>
      </c>
      <c r="L15" s="9">
        <v>1.05501174926758</v>
      </c>
      <c r="M15">
        <v>0.912380218505859</v>
      </c>
      <c r="N15">
        <v>8.82160949707031</v>
      </c>
      <c r="O15">
        <v>6</v>
      </c>
      <c r="P15">
        <v>6</v>
      </c>
      <c r="Q15">
        <v>15</v>
      </c>
      <c r="R15" s="15">
        <v>0.4</v>
      </c>
      <c r="S15" s="15">
        <f t="shared" si="1"/>
        <v>0.6</v>
      </c>
      <c r="T15">
        <v>4.19645118713379</v>
      </c>
      <c r="U15">
        <v>3.87713885307312</v>
      </c>
      <c r="V15">
        <v>3.7418053150177</v>
      </c>
      <c r="W15" s="11">
        <v>0.13533353805542</v>
      </c>
      <c r="X15">
        <v>0.454645872116089</v>
      </c>
      <c r="Y15">
        <v>0.454645872116089</v>
      </c>
      <c r="Z15">
        <v>0.6</v>
      </c>
      <c r="AA15">
        <v>0.9</v>
      </c>
      <c r="AB15">
        <v>0.6</v>
      </c>
      <c r="AC15">
        <v>0.72</v>
      </c>
      <c r="AD15">
        <v>0.1</v>
      </c>
      <c r="AE15">
        <v>0.3</v>
      </c>
    </row>
    <row r="16" spans="1:31">
      <c r="A16" s="5">
        <v>173</v>
      </c>
      <c r="B16">
        <v>18</v>
      </c>
      <c r="C16">
        <v>2</v>
      </c>
      <c r="D16">
        <v>10</v>
      </c>
      <c r="E16">
        <v>10</v>
      </c>
      <c r="F16">
        <v>10</v>
      </c>
      <c r="G16">
        <v>0</v>
      </c>
      <c r="H16">
        <v>8</v>
      </c>
      <c r="I16">
        <v>2</v>
      </c>
      <c r="J16">
        <v>0.9</v>
      </c>
      <c r="K16" s="4">
        <v>7.58810043334961</v>
      </c>
      <c r="L16" s="9">
        <v>1.06684494018555</v>
      </c>
      <c r="M16">
        <v>0.588665008544922</v>
      </c>
      <c r="N16">
        <v>5.76065635681152</v>
      </c>
      <c r="O16">
        <v>5</v>
      </c>
      <c r="P16">
        <v>5</v>
      </c>
      <c r="Q16">
        <v>14</v>
      </c>
      <c r="R16" s="15">
        <v>0.3571</v>
      </c>
      <c r="S16" s="15">
        <f t="shared" si="1"/>
        <v>0.5</v>
      </c>
      <c r="T16">
        <v>4.2313117980957</v>
      </c>
      <c r="U16">
        <v>3.87986516952515</v>
      </c>
      <c r="V16">
        <v>3.75139999389648</v>
      </c>
      <c r="W16" s="11">
        <v>0.128465175628662</v>
      </c>
      <c r="X16">
        <v>0.479911804199219</v>
      </c>
      <c r="Y16">
        <v>0.479911804199219</v>
      </c>
      <c r="Z16">
        <v>0.5</v>
      </c>
      <c r="AA16">
        <v>0.9</v>
      </c>
      <c r="AB16">
        <v>0.642857142857143</v>
      </c>
      <c r="AC16">
        <v>0.75</v>
      </c>
      <c r="AD16">
        <v>0.1</v>
      </c>
      <c r="AE16">
        <v>0.4</v>
      </c>
    </row>
    <row r="17" spans="1:31">
      <c r="A17" s="5">
        <v>46</v>
      </c>
      <c r="B17">
        <v>18</v>
      </c>
      <c r="C17">
        <v>2</v>
      </c>
      <c r="D17">
        <v>10</v>
      </c>
      <c r="E17">
        <v>10</v>
      </c>
      <c r="F17">
        <v>10</v>
      </c>
      <c r="G17">
        <v>0</v>
      </c>
      <c r="H17">
        <v>8</v>
      </c>
      <c r="I17">
        <v>2</v>
      </c>
      <c r="J17">
        <v>0.9</v>
      </c>
      <c r="K17" s="4">
        <v>7.44791412353516</v>
      </c>
      <c r="L17" s="9">
        <v>1.0282154083252</v>
      </c>
      <c r="M17">
        <v>0.622165679931641</v>
      </c>
      <c r="N17">
        <v>5.99441528320312</v>
      </c>
      <c r="O17">
        <v>6</v>
      </c>
      <c r="P17">
        <v>6</v>
      </c>
      <c r="Q17">
        <v>16</v>
      </c>
      <c r="R17" s="15">
        <v>0.375</v>
      </c>
      <c r="S17" s="15">
        <f t="shared" si="1"/>
        <v>0.6</v>
      </c>
      <c r="T17">
        <v>3.98751449584961</v>
      </c>
      <c r="U17">
        <v>3.64871144294739</v>
      </c>
      <c r="V17">
        <v>3.5240159034729</v>
      </c>
      <c r="W17" s="11">
        <v>0.124695539474487</v>
      </c>
      <c r="X17">
        <v>0.463498592376709</v>
      </c>
      <c r="Y17">
        <v>0.463498592376709</v>
      </c>
      <c r="Z17">
        <v>0.6</v>
      </c>
      <c r="AA17">
        <v>1</v>
      </c>
      <c r="AB17">
        <v>0.625</v>
      </c>
      <c r="AC17">
        <v>0.769230769230769</v>
      </c>
      <c r="AD17">
        <v>0</v>
      </c>
      <c r="AE17">
        <v>0.4</v>
      </c>
    </row>
    <row r="18" s="20" customFormat="1" spans="1:31">
      <c r="A18" s="21">
        <v>159</v>
      </c>
      <c r="B18" s="20">
        <v>18</v>
      </c>
      <c r="C18" s="20">
        <v>2</v>
      </c>
      <c r="D18" s="20">
        <v>10</v>
      </c>
      <c r="E18" s="20">
        <v>10</v>
      </c>
      <c r="F18" s="20">
        <v>10</v>
      </c>
      <c r="G18" s="20">
        <v>0</v>
      </c>
      <c r="H18" s="20">
        <v>8</v>
      </c>
      <c r="I18" s="20">
        <v>2</v>
      </c>
      <c r="J18" s="20">
        <v>0.9</v>
      </c>
      <c r="K18" s="22">
        <v>7.262939453125</v>
      </c>
      <c r="L18" s="22">
        <v>1.04187202453613</v>
      </c>
      <c r="M18" s="20">
        <v>0.635723114013672</v>
      </c>
      <c r="N18" s="20">
        <v>5.74558639526367</v>
      </c>
      <c r="O18" s="20">
        <v>5</v>
      </c>
      <c r="P18" s="20">
        <v>5</v>
      </c>
      <c r="Q18" s="20">
        <v>13</v>
      </c>
      <c r="R18" s="23">
        <v>0.3846</v>
      </c>
      <c r="S18" s="23">
        <f t="shared" si="1"/>
        <v>0.5</v>
      </c>
      <c r="T18" s="20">
        <v>4.01668739318848</v>
      </c>
      <c r="U18" s="20">
        <v>3.67924833297729</v>
      </c>
      <c r="V18" s="20">
        <v>3.55739736557007</v>
      </c>
      <c r="W18" s="22">
        <v>0.121850967407227</v>
      </c>
      <c r="X18" s="20">
        <v>0.459290027618408</v>
      </c>
      <c r="Y18" s="20">
        <v>0.459290027618408</v>
      </c>
      <c r="Z18" s="20">
        <v>0.5</v>
      </c>
      <c r="AA18" s="20">
        <v>0.8</v>
      </c>
      <c r="AB18" s="20">
        <v>0.615384615384615</v>
      </c>
      <c r="AC18" s="20">
        <v>0.695652173913043</v>
      </c>
      <c r="AD18" s="20">
        <v>0.2</v>
      </c>
      <c r="AE18" s="20">
        <v>0.3</v>
      </c>
    </row>
    <row r="19" spans="1:31">
      <c r="A19" s="5">
        <v>106</v>
      </c>
      <c r="B19">
        <v>19</v>
      </c>
      <c r="C19">
        <v>1</v>
      </c>
      <c r="D19">
        <v>10</v>
      </c>
      <c r="E19">
        <v>10</v>
      </c>
      <c r="F19">
        <v>10</v>
      </c>
      <c r="G19">
        <v>0</v>
      </c>
      <c r="H19">
        <v>9</v>
      </c>
      <c r="I19">
        <v>1</v>
      </c>
      <c r="J19">
        <v>0.95</v>
      </c>
      <c r="K19" s="4">
        <v>11.0809917449951</v>
      </c>
      <c r="L19" s="9">
        <v>1.19580459594727</v>
      </c>
      <c r="M19">
        <v>0.999795913696289</v>
      </c>
      <c r="N19">
        <v>9.0234489440918</v>
      </c>
      <c r="O19">
        <v>6</v>
      </c>
      <c r="P19">
        <v>6</v>
      </c>
      <c r="Q19">
        <v>16</v>
      </c>
      <c r="R19" s="15">
        <v>0.375</v>
      </c>
      <c r="S19" s="15">
        <f t="shared" si="1"/>
        <v>0.6</v>
      </c>
      <c r="T19">
        <v>4.2790470123291</v>
      </c>
      <c r="U19">
        <v>3.97639465332031</v>
      </c>
      <c r="V19">
        <v>3.77619099617004</v>
      </c>
      <c r="W19" s="11">
        <v>0.200203657150269</v>
      </c>
      <c r="X19">
        <v>0.502856016159058</v>
      </c>
      <c r="Y19">
        <v>0.502856016159058</v>
      </c>
      <c r="Z19">
        <v>0.6</v>
      </c>
      <c r="AA19">
        <v>1</v>
      </c>
      <c r="AB19">
        <v>0.625</v>
      </c>
      <c r="AC19">
        <v>0.769230769230769</v>
      </c>
      <c r="AD19">
        <v>0</v>
      </c>
      <c r="AE19">
        <v>0.4</v>
      </c>
    </row>
    <row r="20" spans="1:31">
      <c r="A20" s="5">
        <v>142</v>
      </c>
      <c r="B20">
        <v>20</v>
      </c>
      <c r="C20">
        <v>0</v>
      </c>
      <c r="D20">
        <v>10</v>
      </c>
      <c r="E20">
        <v>10</v>
      </c>
      <c r="F20">
        <v>10</v>
      </c>
      <c r="G20">
        <v>0</v>
      </c>
      <c r="H20">
        <v>10</v>
      </c>
      <c r="I20">
        <v>0</v>
      </c>
      <c r="J20">
        <v>1</v>
      </c>
      <c r="K20" s="4">
        <v>9999</v>
      </c>
      <c r="L20" s="9">
        <v>1.2095832824707</v>
      </c>
      <c r="M20">
        <v>9999</v>
      </c>
      <c r="N20">
        <v>9999</v>
      </c>
      <c r="O20">
        <v>8</v>
      </c>
      <c r="P20">
        <v>8</v>
      </c>
      <c r="Q20">
        <v>18</v>
      </c>
      <c r="R20" s="15">
        <v>0.4444</v>
      </c>
      <c r="S20" s="15">
        <f t="shared" si="1"/>
        <v>0.8</v>
      </c>
      <c r="T20">
        <v>4.09828186035156</v>
      </c>
      <c r="U20">
        <v>3.84790658950806</v>
      </c>
      <c r="V20">
        <v>3.66571497917175</v>
      </c>
      <c r="W20" s="11">
        <v>0.182191610336304</v>
      </c>
      <c r="X20">
        <v>0.43256688117981</v>
      </c>
      <c r="Y20">
        <v>0.43256688117981</v>
      </c>
      <c r="Z20">
        <v>0.8</v>
      </c>
      <c r="AA20">
        <v>1</v>
      </c>
      <c r="AB20">
        <v>0.555555555555556</v>
      </c>
      <c r="AC20">
        <v>0.714285714285714</v>
      </c>
      <c r="AD20">
        <v>0</v>
      </c>
      <c r="AE20">
        <v>0.2</v>
      </c>
    </row>
    <row r="21" spans="1:31">
      <c r="A21" s="7">
        <v>91</v>
      </c>
      <c r="B21" s="3">
        <v>20</v>
      </c>
      <c r="C21" s="3">
        <v>0</v>
      </c>
      <c r="D21" s="3">
        <v>10</v>
      </c>
      <c r="E21" s="3">
        <v>10</v>
      </c>
      <c r="F21" s="3">
        <v>10</v>
      </c>
      <c r="G21" s="3">
        <v>0</v>
      </c>
      <c r="H21" s="3">
        <v>10</v>
      </c>
      <c r="I21" s="3">
        <v>0</v>
      </c>
      <c r="J21" s="3">
        <v>1</v>
      </c>
      <c r="K21" s="11">
        <v>9999</v>
      </c>
      <c r="L21" s="11">
        <v>1.27597808837891</v>
      </c>
      <c r="M21" s="3">
        <v>9999</v>
      </c>
      <c r="N21" s="3">
        <v>9999</v>
      </c>
      <c r="O21" s="3">
        <v>10</v>
      </c>
      <c r="P21" s="3">
        <v>10</v>
      </c>
      <c r="Q21" s="3">
        <v>20</v>
      </c>
      <c r="R21" s="17">
        <v>0.5</v>
      </c>
      <c r="S21" s="17">
        <f t="shared" si="1"/>
        <v>1</v>
      </c>
      <c r="T21" s="3">
        <v>4.20392990112305</v>
      </c>
      <c r="U21" s="3">
        <v>3.93733978271484</v>
      </c>
      <c r="V21" s="3">
        <v>3.76677012443542</v>
      </c>
      <c r="W21" s="11">
        <v>0.170569658279419</v>
      </c>
      <c r="X21" s="3">
        <v>0.437159776687622</v>
      </c>
      <c r="Y21" s="3">
        <v>0.437159776687622</v>
      </c>
      <c r="Z21" s="3">
        <v>1</v>
      </c>
      <c r="AA21" s="3">
        <v>1</v>
      </c>
      <c r="AB21" s="3">
        <v>0.5</v>
      </c>
      <c r="AC21" s="3">
        <v>0.666666666666667</v>
      </c>
      <c r="AD21" s="3">
        <v>0</v>
      </c>
      <c r="AE21" s="3">
        <v>0</v>
      </c>
    </row>
    <row r="22" spans="1:31">
      <c r="A22" s="5">
        <v>183</v>
      </c>
      <c r="B22">
        <v>16</v>
      </c>
      <c r="C22">
        <v>4</v>
      </c>
      <c r="D22">
        <v>10</v>
      </c>
      <c r="E22">
        <v>10</v>
      </c>
      <c r="F22">
        <v>10</v>
      </c>
      <c r="G22">
        <v>0</v>
      </c>
      <c r="H22">
        <v>6</v>
      </c>
      <c r="I22">
        <v>4</v>
      </c>
      <c r="J22">
        <v>0.8</v>
      </c>
      <c r="K22" s="4">
        <v>5.10199356079102</v>
      </c>
      <c r="L22" s="9">
        <v>1.28178596496582</v>
      </c>
      <c r="M22">
        <v>0.811515808105469</v>
      </c>
      <c r="N22">
        <v>5.19133567810059</v>
      </c>
      <c r="O22">
        <v>6</v>
      </c>
      <c r="P22">
        <v>6</v>
      </c>
      <c r="Q22">
        <v>15</v>
      </c>
      <c r="R22" s="15">
        <v>0.4</v>
      </c>
      <c r="S22" s="15">
        <f t="shared" si="1"/>
        <v>0.6</v>
      </c>
      <c r="T22">
        <v>2.89971923828125</v>
      </c>
      <c r="U22">
        <v>2.59655570983887</v>
      </c>
      <c r="V22">
        <v>2.59326696395874</v>
      </c>
      <c r="W22" s="11">
        <v>0.00328874588012695</v>
      </c>
      <c r="X22">
        <v>0.30645227432251</v>
      </c>
      <c r="Y22">
        <v>0.30645227432251</v>
      </c>
      <c r="Z22">
        <v>0.6</v>
      </c>
      <c r="AA22">
        <v>0.9</v>
      </c>
      <c r="AB22">
        <v>0.6</v>
      </c>
      <c r="AC22">
        <v>0.72</v>
      </c>
      <c r="AD22">
        <v>0.1</v>
      </c>
      <c r="AE22">
        <v>0.3</v>
      </c>
    </row>
    <row r="23" s="4" customFormat="1" spans="11:31">
      <c r="K23" s="12" t="s">
        <v>29</v>
      </c>
      <c r="L23" s="9">
        <f>AVERAGE(L2:L22)</f>
        <v>0.950870604742141</v>
      </c>
      <c r="W23" s="11">
        <f t="shared" ref="W23:AE23" si="2">AVERAGE(W2:W22)</f>
        <v>0.109063841047741</v>
      </c>
      <c r="Z23" s="4">
        <f t="shared" si="2"/>
        <v>0.69047619047619</v>
      </c>
      <c r="AA23" s="4">
        <f t="shared" si="2"/>
        <v>0.947619047619048</v>
      </c>
      <c r="AB23" s="4">
        <f t="shared" si="2"/>
        <v>0.580212726116087</v>
      </c>
      <c r="AC23" s="4">
        <f t="shared" si="2"/>
        <v>0.718149066637679</v>
      </c>
      <c r="AD23" s="4">
        <f t="shared" si="2"/>
        <v>0.0523809523809524</v>
      </c>
      <c r="AE23" s="4">
        <f t="shared" si="2"/>
        <v>0.257142857142857</v>
      </c>
    </row>
    <row r="24" s="4" customFormat="1" spans="11:31">
      <c r="K24" s="13" t="s">
        <v>30</v>
      </c>
      <c r="L24" s="9">
        <f>MAX(L2:L22)</f>
        <v>1.28178596496582</v>
      </c>
      <c r="W24" s="11">
        <f t="shared" ref="W24:AE24" si="3">MAX(W2:W22)</f>
        <v>0.200203657150269</v>
      </c>
      <c r="Z24" s="4">
        <f t="shared" si="3"/>
        <v>1</v>
      </c>
      <c r="AA24" s="4">
        <f t="shared" si="3"/>
        <v>1</v>
      </c>
      <c r="AB24" s="4">
        <f t="shared" si="3"/>
        <v>0.642857142857143</v>
      </c>
      <c r="AC24" s="4">
        <f t="shared" si="3"/>
        <v>0.769230769230769</v>
      </c>
      <c r="AD24" s="4">
        <f t="shared" si="3"/>
        <v>0.3</v>
      </c>
      <c r="AE24" s="4">
        <f t="shared" si="3"/>
        <v>0.4</v>
      </c>
    </row>
    <row r="25" s="4" customFormat="1" spans="12:31">
      <c r="L25" s="9">
        <f>MIN(L2:L22)</f>
        <v>0.610622406005859</v>
      </c>
      <c r="P25" s="4" t="s">
        <v>70</v>
      </c>
      <c r="W25" s="11">
        <f t="shared" ref="W25:AE25" si="4">MIN(W2:W22)</f>
        <v>0.00328874588012695</v>
      </c>
      <c r="Z25" s="4">
        <f t="shared" si="4"/>
        <v>0.5</v>
      </c>
      <c r="AA25" s="4">
        <f t="shared" si="4"/>
        <v>0.7</v>
      </c>
      <c r="AB25" s="4">
        <f t="shared" si="4"/>
        <v>0.5</v>
      </c>
      <c r="AC25" s="4">
        <f t="shared" si="4"/>
        <v>0.583333333333333</v>
      </c>
      <c r="AD25" s="4">
        <f t="shared" si="4"/>
        <v>0</v>
      </c>
      <c r="AE25" s="4">
        <f t="shared" si="4"/>
        <v>0</v>
      </c>
    </row>
    <row r="26" spans="11:23">
      <c r="K26" s="4"/>
      <c r="L26" s="9"/>
      <c r="M26">
        <v>0.194</v>
      </c>
      <c r="P26" s="4">
        <v>0.2</v>
      </c>
      <c r="Q26" s="4">
        <v>-160</v>
      </c>
      <c r="R26" s="4">
        <v>640</v>
      </c>
      <c r="S26" s="4">
        <v>32</v>
      </c>
      <c r="W26" s="11"/>
    </row>
    <row r="27" spans="11:23">
      <c r="K27" s="4"/>
      <c r="L27" s="9"/>
      <c r="M27">
        <v>0.129</v>
      </c>
      <c r="P27" s="4">
        <v>0.4</v>
      </c>
      <c r="Q27" s="4">
        <v>-320</v>
      </c>
      <c r="R27" s="4">
        <v>480</v>
      </c>
      <c r="S27" s="4">
        <v>24</v>
      </c>
      <c r="W27" s="11"/>
    </row>
    <row r="28" spans="11:23">
      <c r="K28" s="4"/>
      <c r="L28" s="9"/>
      <c r="P28" s="4">
        <v>0.45</v>
      </c>
      <c r="Q28" s="4">
        <v>-360</v>
      </c>
      <c r="R28" s="4">
        <v>440</v>
      </c>
      <c r="S28" s="4">
        <v>22</v>
      </c>
      <c r="W28" s="11"/>
    </row>
    <row r="29" spans="11:23">
      <c r="K29" s="4" t="s">
        <v>31</v>
      </c>
      <c r="L29" s="4" t="s">
        <v>32</v>
      </c>
      <c r="M29">
        <v>800</v>
      </c>
      <c r="P29" s="4">
        <v>0.49</v>
      </c>
      <c r="Q29" s="4">
        <v>-392</v>
      </c>
      <c r="R29" s="4">
        <v>408</v>
      </c>
      <c r="S29" s="4">
        <v>20.4</v>
      </c>
      <c r="W29" s="11"/>
    </row>
    <row r="30" spans="11:23">
      <c r="K30" s="4"/>
      <c r="L30" s="4"/>
      <c r="P30" s="1"/>
      <c r="Q30" s="14">
        <v>-380</v>
      </c>
      <c r="R30" s="14">
        <v>420</v>
      </c>
      <c r="S30" s="14">
        <v>21</v>
      </c>
      <c r="W30" s="11"/>
    </row>
    <row r="31" s="3" customFormat="1" spans="11:23">
      <c r="K31" s="11" t="s">
        <v>49</v>
      </c>
      <c r="L31" s="11">
        <f>COUNTIF(L2:L22,"&lt;0.507")-COUNTIF(L2:L22,"&lt;0.378")</f>
        <v>0</v>
      </c>
      <c r="M31" s="25">
        <v>2</v>
      </c>
      <c r="N31" s="11">
        <v>1</v>
      </c>
      <c r="W31" s="11"/>
    </row>
    <row r="32" s="1" customFormat="1" spans="11:23">
      <c r="K32" s="14" t="s">
        <v>50</v>
      </c>
      <c r="L32" s="14">
        <f>COUNTIF(L2:L22,"&lt;0.636")-COUNTIF(L2:L22,"&lt;0.507")</f>
        <v>1</v>
      </c>
      <c r="M32" s="14">
        <v>3</v>
      </c>
      <c r="N32" s="14">
        <v>2</v>
      </c>
      <c r="O32" s="14">
        <v>1</v>
      </c>
      <c r="P32" s="14">
        <v>1</v>
      </c>
      <c r="Q32" s="14">
        <v>1</v>
      </c>
      <c r="W32" s="14"/>
    </row>
    <row r="33" s="1" customFormat="1" spans="11:23">
      <c r="K33" s="14" t="s">
        <v>51</v>
      </c>
      <c r="L33" s="14">
        <f>COUNTIF(L2:L22,"&lt;0.765")-COUNTIF(L2:L22,"&lt;0.636")</f>
        <v>3</v>
      </c>
      <c r="M33" s="14">
        <v>4</v>
      </c>
      <c r="N33" s="14">
        <v>3</v>
      </c>
      <c r="O33" s="14">
        <v>3</v>
      </c>
      <c r="P33" s="14">
        <v>3</v>
      </c>
      <c r="Q33" s="14">
        <v>3</v>
      </c>
      <c r="W33" s="14"/>
    </row>
    <row r="34" s="1" customFormat="1" spans="11:23">
      <c r="K34" s="14" t="s">
        <v>52</v>
      </c>
      <c r="L34" s="14">
        <f>COUNTIF(L2:L22,"&lt;0.894")-COUNTIF(L2:L22,"&lt;0.765")</f>
        <v>4</v>
      </c>
      <c r="M34" s="4">
        <v>7</v>
      </c>
      <c r="N34" s="14">
        <v>6</v>
      </c>
      <c r="O34" s="14">
        <v>5</v>
      </c>
      <c r="P34" s="14">
        <v>4</v>
      </c>
      <c r="Q34" s="14">
        <v>4</v>
      </c>
      <c r="W34" s="14"/>
    </row>
    <row r="35" s="24" customFormat="1" spans="11:23">
      <c r="K35" s="26" t="s">
        <v>53</v>
      </c>
      <c r="L35" s="26">
        <f>COUNTIF(L2:L22,"&lt;1.023")-COUNTIF(L2:L22,"&lt;0.894")</f>
        <v>5</v>
      </c>
      <c r="M35" s="26">
        <v>8</v>
      </c>
      <c r="N35" s="27">
        <v>8</v>
      </c>
      <c r="O35" s="27">
        <v>6</v>
      </c>
      <c r="P35" s="27">
        <v>6</v>
      </c>
      <c r="Q35" s="27">
        <v>5</v>
      </c>
      <c r="W35" s="26"/>
    </row>
    <row r="36" s="1" customFormat="1" spans="11:23">
      <c r="K36" s="14" t="s">
        <v>54</v>
      </c>
      <c r="L36" s="14">
        <f>COUNTIF(L2:L22,"&lt;1.152")-COUNTIF(L2:L22,"&lt;1.023")</f>
        <v>4</v>
      </c>
      <c r="M36" s="14">
        <v>7</v>
      </c>
      <c r="N36" s="14">
        <v>6</v>
      </c>
      <c r="O36" s="14">
        <v>5</v>
      </c>
      <c r="P36" s="14">
        <v>4</v>
      </c>
      <c r="Q36" s="14">
        <v>4</v>
      </c>
      <c r="W36" s="14"/>
    </row>
    <row r="37" spans="11:23">
      <c r="K37" s="4" t="s">
        <v>55</v>
      </c>
      <c r="L37" s="4">
        <f>COUNTIF(L2:L22,"&lt;1.281")-COUNTIF(L2:L22,"&lt;1.152")</f>
        <v>3</v>
      </c>
      <c r="M37" s="14">
        <v>4</v>
      </c>
      <c r="N37" s="14">
        <v>3</v>
      </c>
      <c r="O37" s="14">
        <v>3</v>
      </c>
      <c r="P37" s="14">
        <v>3</v>
      </c>
      <c r="Q37" s="14">
        <v>3</v>
      </c>
      <c r="W37" s="11"/>
    </row>
    <row r="38" s="1" customFormat="1" spans="11:23">
      <c r="K38" s="14" t="s">
        <v>56</v>
      </c>
      <c r="L38" s="14">
        <f>COUNTIF(L2:L22,"&lt;1.41")-COUNTIF(L2:L22,"&lt;1.281")</f>
        <v>1</v>
      </c>
      <c r="M38" s="14">
        <v>3</v>
      </c>
      <c r="N38" s="14">
        <v>2</v>
      </c>
      <c r="O38" s="14">
        <v>1</v>
      </c>
      <c r="P38" s="14">
        <v>1</v>
      </c>
      <c r="Q38" s="14">
        <v>1</v>
      </c>
      <c r="W38" s="14"/>
    </row>
    <row r="39" s="3" customFormat="1" spans="11:23">
      <c r="K39" s="11" t="s">
        <v>57</v>
      </c>
      <c r="L39" s="11">
        <f>COUNTIF(L2:L22,"&lt;1.539")-COUNTIF(L2:L22,"&lt;1.41")</f>
        <v>0</v>
      </c>
      <c r="M39" s="25">
        <v>2</v>
      </c>
      <c r="N39" s="11">
        <v>1</v>
      </c>
      <c r="W39" s="11"/>
    </row>
    <row r="40" s="1" customFormat="1" spans="11:23">
      <c r="K40" s="14" t="s">
        <v>58</v>
      </c>
      <c r="L40" s="14">
        <f>COUNTIF(L2:L22,"&lt;1.668")-COUNTIF(L2:L22,"&lt;1.539")</f>
        <v>0</v>
      </c>
      <c r="W40" s="14"/>
    </row>
    <row r="41" s="1" customFormat="1" spans="11:23">
      <c r="K41" s="14" t="s">
        <v>59</v>
      </c>
      <c r="L41" s="14">
        <f>COUNTIF(L2:L22,"&lt;1.797")-COUNTIF(L2:L22,"&lt;1.668")</f>
        <v>0</v>
      </c>
      <c r="W41" s="14"/>
    </row>
    <row r="42" s="1" customFormat="1" spans="11:23">
      <c r="K42" s="14" t="s">
        <v>60</v>
      </c>
      <c r="L42" s="14">
        <f>COUNTIF(L2:L22,"&lt;1.926")-COUNTIF(L2:L22,"&lt;1.797")</f>
        <v>0</v>
      </c>
      <c r="W42" s="14"/>
    </row>
    <row r="43" s="1" customFormat="1" spans="11:23">
      <c r="K43" s="14" t="s">
        <v>61</v>
      </c>
      <c r="L43" s="14">
        <f>COUNTIF(L2:L22,"&lt;2.055")-COUNTIF(L2:L22,"&lt;1.926")</f>
        <v>0</v>
      </c>
      <c r="W43" s="14"/>
    </row>
    <row r="44" s="1" customFormat="1" spans="11:23">
      <c r="K44" s="14" t="s">
        <v>62</v>
      </c>
      <c r="L44" s="14">
        <f>COUNTIF(L2:L22,"&lt;2.184")-COUNTIF(L2:L22,"&lt;2.055")</f>
        <v>0</v>
      </c>
      <c r="W44" s="14"/>
    </row>
    <row r="45" s="1" customFormat="1" spans="11:23">
      <c r="K45" s="14" t="s">
        <v>63</v>
      </c>
      <c r="L45" s="14">
        <f>COUNTIF(L2:L22,"&lt;2.313")-COUNTIF(L2:L22,"&lt;2.184")</f>
        <v>0</v>
      </c>
      <c r="W45" s="14"/>
    </row>
    <row r="46" s="1" customFormat="1" spans="11:23">
      <c r="K46" s="14" t="s">
        <v>64</v>
      </c>
      <c r="L46" s="14">
        <f>COUNTIF(L2:L22,"&lt;2.442")-COUNTIF(L2:L22,"&lt;2.313")</f>
        <v>0</v>
      </c>
      <c r="W46" s="14"/>
    </row>
    <row r="47" s="1" customFormat="1" spans="11:12">
      <c r="K47" s="14" t="s">
        <v>65</v>
      </c>
      <c r="L47" s="14">
        <f>COUNTIF(L2:L22,"&lt;2.571")-COUNTIF(L2:L22,"&lt;2.442")</f>
        <v>0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customFormat="1" spans="11:15">
      <c r="K49" s="4" t="s">
        <v>67</v>
      </c>
      <c r="L49" s="9">
        <f>COUNTIF(L2:L22,"&lt;2.829")-COUNTIF(L2:L22,"&lt;2.7")</f>
        <v>0</v>
      </c>
      <c r="N49">
        <v>0.378</v>
      </c>
      <c r="O49">
        <v>3.094</v>
      </c>
    </row>
    <row r="50" customFormat="1" spans="11:15">
      <c r="K50" s="4" t="s">
        <v>68</v>
      </c>
      <c r="L50" s="9">
        <f>COUNTIF(L2:L22,"&lt;2.958")-COUNTIF(L2:L22,"&lt;2.829")</f>
        <v>0</v>
      </c>
      <c r="N50">
        <v>21</v>
      </c>
      <c r="O50">
        <v>0.129</v>
      </c>
    </row>
    <row r="51" customFormat="1" spans="11:12">
      <c r="K51" s="4" t="s">
        <v>69</v>
      </c>
      <c r="L51" s="9">
        <f>COUNTIF(L2:L22,"&lt;3.087")-COUNTIF(L2:L22,"&lt;2.958")</f>
        <v>0</v>
      </c>
    </row>
    <row r="52" spans="14:15">
      <c r="N52">
        <v>0.954</v>
      </c>
      <c r="O52">
        <v>0.133</v>
      </c>
    </row>
    <row r="53" spans="14:15">
      <c r="N53">
        <v>1.355</v>
      </c>
      <c r="O53">
        <v>0.108</v>
      </c>
    </row>
    <row r="54" spans="14:15">
      <c r="N54">
        <v>1.72</v>
      </c>
      <c r="O54">
        <v>0.083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5"/>
  <sheetViews>
    <sheetView topLeftCell="F61" workbookViewId="0">
      <selection activeCell="N83" sqref="N83"/>
    </sheetView>
  </sheetViews>
  <sheetFormatPr defaultColWidth="8.88888888888889" defaultRowHeight="14.4"/>
  <cols>
    <col min="11" max="12" width="16.8888888888889" customWidth="1"/>
    <col min="13" max="14" width="12.8888888888889"/>
    <col min="20" max="22" width="12.8888888888889"/>
    <col min="23" max="23" width="19.1111111111111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178</v>
      </c>
      <c r="B2" s="20">
        <v>20</v>
      </c>
      <c r="C2" s="20">
        <v>0</v>
      </c>
      <c r="D2" s="20">
        <v>10</v>
      </c>
      <c r="E2" s="20">
        <v>10</v>
      </c>
      <c r="F2" s="20">
        <v>10</v>
      </c>
      <c r="G2" s="20">
        <v>0</v>
      </c>
      <c r="H2" s="20">
        <v>10</v>
      </c>
      <c r="I2" s="20">
        <v>0</v>
      </c>
      <c r="J2" s="20">
        <v>1</v>
      </c>
      <c r="K2" s="22">
        <v>9999</v>
      </c>
      <c r="L2" s="22">
        <v>0.473779678344727</v>
      </c>
      <c r="M2" s="20">
        <v>9999</v>
      </c>
      <c r="N2" s="20">
        <v>9999</v>
      </c>
      <c r="O2" s="20">
        <v>9</v>
      </c>
      <c r="P2" s="20">
        <v>9</v>
      </c>
      <c r="Q2" s="20">
        <v>18</v>
      </c>
      <c r="R2" s="23">
        <v>0.5</v>
      </c>
      <c r="S2" s="23">
        <f t="shared" ref="S2:S10" si="0">O2/E2</f>
        <v>0.9</v>
      </c>
      <c r="T2" s="20">
        <v>4.80928802490234</v>
      </c>
      <c r="U2" s="20">
        <v>4.42328643798828</v>
      </c>
      <c r="V2" s="20">
        <v>4.36561059951782</v>
      </c>
      <c r="W2" s="22">
        <v>0.057675838470459</v>
      </c>
      <c r="X2" s="20">
        <v>0.443677425384521</v>
      </c>
      <c r="Y2" s="20">
        <v>0.443677425384521</v>
      </c>
      <c r="Z2" s="20">
        <v>0.9</v>
      </c>
      <c r="AA2" s="20">
        <v>0.9</v>
      </c>
      <c r="AB2" s="20">
        <v>0.5</v>
      </c>
      <c r="AC2" s="20">
        <v>0.642857142857143</v>
      </c>
      <c r="AD2" s="20">
        <v>0.1</v>
      </c>
      <c r="AE2" s="20">
        <v>0</v>
      </c>
    </row>
    <row r="3" spans="1:31">
      <c r="A3" s="5">
        <v>112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10.0738563537598</v>
      </c>
      <c r="L3" s="9">
        <v>0.529277801513672</v>
      </c>
      <c r="M3">
        <v>0.522300720214844</v>
      </c>
      <c r="N3">
        <v>10.5352840423584</v>
      </c>
      <c r="O3">
        <v>9</v>
      </c>
      <c r="P3">
        <v>9</v>
      </c>
      <c r="Q3">
        <v>19</v>
      </c>
      <c r="R3" s="15">
        <v>0.4737</v>
      </c>
      <c r="S3" s="15">
        <f t="shared" si="0"/>
        <v>0.9</v>
      </c>
      <c r="T3">
        <v>4.54323959350586</v>
      </c>
      <c r="U3">
        <v>4.0840015411377</v>
      </c>
      <c r="V3">
        <v>4.12385272979736</v>
      </c>
      <c r="W3" s="11">
        <v>0.039851188659668</v>
      </c>
      <c r="X3">
        <v>0.419386863708496</v>
      </c>
      <c r="Y3">
        <v>0.419386863708496</v>
      </c>
      <c r="Z3">
        <v>0.9</v>
      </c>
      <c r="AA3">
        <v>1</v>
      </c>
      <c r="AB3">
        <v>0.526315789473684</v>
      </c>
      <c r="AC3">
        <v>0.689655172413793</v>
      </c>
      <c r="AD3">
        <v>0</v>
      </c>
      <c r="AE3">
        <v>0.1</v>
      </c>
    </row>
    <row r="4" s="3" customFormat="1" spans="1:31">
      <c r="A4" s="7">
        <v>90</v>
      </c>
      <c r="B4" s="3">
        <v>19</v>
      </c>
      <c r="C4" s="3">
        <v>1</v>
      </c>
      <c r="D4" s="3">
        <v>10</v>
      </c>
      <c r="E4" s="3">
        <v>10</v>
      </c>
      <c r="F4" s="3">
        <v>10</v>
      </c>
      <c r="G4" s="3">
        <v>0</v>
      </c>
      <c r="H4" s="3">
        <v>9</v>
      </c>
      <c r="I4" s="3">
        <v>1</v>
      </c>
      <c r="J4" s="3">
        <v>0.95</v>
      </c>
      <c r="K4" s="11">
        <v>10.1075839996338</v>
      </c>
      <c r="L4" s="11">
        <v>0.614130020141602</v>
      </c>
      <c r="M4" s="3">
        <v>0.511381149291992</v>
      </c>
      <c r="N4" s="3">
        <v>9.52082443237305</v>
      </c>
      <c r="O4" s="3">
        <v>8</v>
      </c>
      <c r="P4" s="3">
        <v>8</v>
      </c>
      <c r="Q4" s="3">
        <v>17</v>
      </c>
      <c r="R4" s="17">
        <v>0.4706</v>
      </c>
      <c r="S4" s="17">
        <f t="shared" si="0"/>
        <v>0.8</v>
      </c>
      <c r="T4" s="3">
        <v>4.15169715881348</v>
      </c>
      <c r="U4" s="3">
        <v>3.7891092300415</v>
      </c>
      <c r="V4" s="3">
        <v>3.73117065429687</v>
      </c>
      <c r="W4" s="11">
        <v>0.0579385757446289</v>
      </c>
      <c r="X4" s="3">
        <v>0.420526504516602</v>
      </c>
      <c r="Y4" s="3">
        <v>0.420526504516602</v>
      </c>
      <c r="Z4" s="3">
        <v>0.8</v>
      </c>
      <c r="AA4" s="3">
        <v>0.9</v>
      </c>
      <c r="AB4" s="3">
        <v>0.529411764705882</v>
      </c>
      <c r="AC4" s="3">
        <v>0.666666666666667</v>
      </c>
      <c r="AD4" s="3">
        <v>0.1</v>
      </c>
      <c r="AE4" s="3">
        <v>0.1</v>
      </c>
    </row>
    <row r="5" spans="1:31">
      <c r="A5" s="5">
        <v>138</v>
      </c>
      <c r="B5">
        <v>18</v>
      </c>
      <c r="C5">
        <v>2</v>
      </c>
      <c r="D5">
        <v>10</v>
      </c>
      <c r="E5">
        <v>10</v>
      </c>
      <c r="F5">
        <v>9</v>
      </c>
      <c r="G5">
        <v>1</v>
      </c>
      <c r="H5">
        <v>9</v>
      </c>
      <c r="I5">
        <v>1</v>
      </c>
      <c r="J5">
        <v>0.9</v>
      </c>
      <c r="K5" s="4">
        <v>9.2657299041748</v>
      </c>
      <c r="L5" s="9">
        <v>0.671237945556641</v>
      </c>
      <c r="M5">
        <v>0.846797943115234</v>
      </c>
      <c r="N5">
        <v>11.3050632476807</v>
      </c>
      <c r="O5">
        <v>9</v>
      </c>
      <c r="P5">
        <v>9</v>
      </c>
      <c r="Q5">
        <v>16</v>
      </c>
      <c r="R5" s="15">
        <v>0.5625</v>
      </c>
      <c r="S5" s="15">
        <f t="shared" si="0"/>
        <v>0.9</v>
      </c>
      <c r="T5">
        <v>4.41386222839355</v>
      </c>
      <c r="U5">
        <v>3.87005400657654</v>
      </c>
      <c r="V5">
        <v>4.11690664291382</v>
      </c>
      <c r="W5" s="11">
        <v>0.24685263633728</v>
      </c>
      <c r="X5">
        <v>0.296955585479736</v>
      </c>
      <c r="Y5">
        <v>0.296955585479736</v>
      </c>
      <c r="Z5">
        <v>0.9</v>
      </c>
      <c r="AA5">
        <v>0.7</v>
      </c>
      <c r="AB5">
        <v>0.4375</v>
      </c>
      <c r="AC5">
        <v>0.538461538461539</v>
      </c>
      <c r="AD5">
        <v>0.3</v>
      </c>
      <c r="AE5">
        <v>-0.2</v>
      </c>
    </row>
    <row r="6" s="1" customFormat="1" spans="1:31">
      <c r="A6" s="18">
        <v>51</v>
      </c>
      <c r="B6" s="1">
        <v>20</v>
      </c>
      <c r="C6" s="1">
        <v>0</v>
      </c>
      <c r="D6" s="1">
        <v>10</v>
      </c>
      <c r="E6" s="1">
        <v>10</v>
      </c>
      <c r="F6" s="1">
        <v>10</v>
      </c>
      <c r="G6" s="1">
        <v>0</v>
      </c>
      <c r="H6" s="1">
        <v>10</v>
      </c>
      <c r="I6" s="1">
        <v>0</v>
      </c>
      <c r="J6" s="1">
        <v>1</v>
      </c>
      <c r="K6" s="14">
        <v>9999</v>
      </c>
      <c r="L6" s="14">
        <v>0.763280868530273</v>
      </c>
      <c r="M6" s="1">
        <v>9999</v>
      </c>
      <c r="N6" s="1">
        <v>9999</v>
      </c>
      <c r="O6" s="1">
        <v>8</v>
      </c>
      <c r="P6" s="1">
        <v>8</v>
      </c>
      <c r="Q6" s="1">
        <v>18</v>
      </c>
      <c r="R6" s="19">
        <v>0.4444</v>
      </c>
      <c r="S6" s="19">
        <f t="shared" si="0"/>
        <v>0.8</v>
      </c>
      <c r="T6" s="1">
        <v>4.22702026367187</v>
      </c>
      <c r="U6" s="1">
        <v>3.92570948600769</v>
      </c>
      <c r="V6" s="1">
        <v>3.81870722770691</v>
      </c>
      <c r="W6" s="14">
        <v>0.107002258300781</v>
      </c>
      <c r="X6" s="1">
        <v>0.408313035964966</v>
      </c>
      <c r="Y6" s="1">
        <v>0.408313035964966</v>
      </c>
      <c r="Z6" s="1">
        <v>0.8</v>
      </c>
      <c r="AA6" s="1">
        <v>1</v>
      </c>
      <c r="AB6" s="1">
        <v>0.555555555555556</v>
      </c>
      <c r="AC6" s="1">
        <v>0.714285714285714</v>
      </c>
      <c r="AD6" s="1">
        <v>0</v>
      </c>
      <c r="AE6" s="1">
        <v>0.2</v>
      </c>
    </row>
    <row r="7" s="20" customFormat="1" spans="1:31">
      <c r="A7" s="21">
        <v>16</v>
      </c>
      <c r="B7" s="20">
        <v>19</v>
      </c>
      <c r="C7" s="20">
        <v>1</v>
      </c>
      <c r="D7" s="20">
        <v>10</v>
      </c>
      <c r="E7" s="20">
        <v>10</v>
      </c>
      <c r="F7" s="20">
        <v>10</v>
      </c>
      <c r="G7" s="20">
        <v>0</v>
      </c>
      <c r="H7" s="20">
        <v>9</v>
      </c>
      <c r="I7" s="20">
        <v>1</v>
      </c>
      <c r="J7" s="20">
        <v>0.95</v>
      </c>
      <c r="K7" s="22">
        <v>10.8333683013916</v>
      </c>
      <c r="L7" s="22">
        <v>0.657564163208008</v>
      </c>
      <c r="M7" s="20">
        <v>0.505702972412109</v>
      </c>
      <c r="N7" s="20">
        <v>9.78784370422363</v>
      </c>
      <c r="O7" s="20">
        <v>7</v>
      </c>
      <c r="P7" s="20">
        <v>7</v>
      </c>
      <c r="Q7" s="20">
        <v>17</v>
      </c>
      <c r="R7" s="23">
        <v>0.4118</v>
      </c>
      <c r="S7" s="23">
        <f t="shared" si="0"/>
        <v>0.7</v>
      </c>
      <c r="T7" s="20">
        <v>4.57226943969727</v>
      </c>
      <c r="U7" s="20">
        <v>4.18453979492187</v>
      </c>
      <c r="V7" s="20">
        <v>4.08214998245239</v>
      </c>
      <c r="W7" s="22">
        <v>0.102389812469482</v>
      </c>
      <c r="X7" s="20">
        <v>0.490119457244873</v>
      </c>
      <c r="Y7" s="20">
        <v>0.490119457244873</v>
      </c>
      <c r="Z7" s="20">
        <v>0.7</v>
      </c>
      <c r="AA7" s="20">
        <v>1</v>
      </c>
      <c r="AB7" s="20">
        <v>0.588235294117647</v>
      </c>
      <c r="AC7" s="20">
        <v>0.740740740740741</v>
      </c>
      <c r="AD7" s="20">
        <v>0</v>
      </c>
      <c r="AE7" s="20">
        <v>0.3</v>
      </c>
    </row>
    <row r="8" spans="1:31">
      <c r="A8" s="5">
        <v>53</v>
      </c>
      <c r="B8">
        <v>20</v>
      </c>
      <c r="C8">
        <v>0</v>
      </c>
      <c r="D8">
        <v>10</v>
      </c>
      <c r="E8">
        <v>10</v>
      </c>
      <c r="F8">
        <v>10</v>
      </c>
      <c r="G8">
        <v>0</v>
      </c>
      <c r="H8">
        <v>10</v>
      </c>
      <c r="I8">
        <v>0</v>
      </c>
      <c r="J8">
        <v>1</v>
      </c>
      <c r="K8" s="4">
        <v>9999</v>
      </c>
      <c r="L8" s="9">
        <v>0.862852096557617</v>
      </c>
      <c r="M8">
        <v>9999</v>
      </c>
      <c r="N8">
        <v>9999</v>
      </c>
      <c r="O8">
        <v>6</v>
      </c>
      <c r="P8">
        <v>6</v>
      </c>
      <c r="Q8">
        <v>15</v>
      </c>
      <c r="R8" s="15">
        <v>0.4</v>
      </c>
      <c r="S8" s="15">
        <f t="shared" si="0"/>
        <v>0.6</v>
      </c>
      <c r="T8">
        <v>4.4928092956543</v>
      </c>
      <c r="U8">
        <v>4.20266008377075</v>
      </c>
      <c r="V8">
        <v>4.01789474487305</v>
      </c>
      <c r="W8" s="11">
        <v>0.184765338897705</v>
      </c>
      <c r="X8">
        <v>0.47491455078125</v>
      </c>
      <c r="Y8">
        <v>0.47491455078125</v>
      </c>
      <c r="Z8">
        <v>0.6</v>
      </c>
      <c r="AA8">
        <v>0.9</v>
      </c>
      <c r="AB8">
        <v>0.6</v>
      </c>
      <c r="AC8">
        <v>0.72</v>
      </c>
      <c r="AD8">
        <v>0.1</v>
      </c>
      <c r="AE8">
        <v>0.3</v>
      </c>
    </row>
    <row r="9" spans="1:31">
      <c r="A9" s="5">
        <v>41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11.0247116088867</v>
      </c>
      <c r="L9" s="9">
        <v>0.829212188720703</v>
      </c>
      <c r="M9">
        <v>0.615507125854492</v>
      </c>
      <c r="N9">
        <v>9.19135475158691</v>
      </c>
      <c r="O9">
        <v>7</v>
      </c>
      <c r="P9">
        <v>7</v>
      </c>
      <c r="Q9">
        <v>17</v>
      </c>
      <c r="R9" s="15">
        <v>0.4118</v>
      </c>
      <c r="S9" s="15">
        <f t="shared" si="0"/>
        <v>0.7</v>
      </c>
      <c r="T9">
        <v>4.78162574768066</v>
      </c>
      <c r="U9">
        <v>4.41128349304199</v>
      </c>
      <c r="V9">
        <v>4.25963163375854</v>
      </c>
      <c r="W9" s="11">
        <v>0.151651859283447</v>
      </c>
      <c r="X9">
        <v>0.521994113922119</v>
      </c>
      <c r="Y9">
        <v>0.521994113922119</v>
      </c>
      <c r="Z9">
        <v>0.7</v>
      </c>
      <c r="AA9">
        <v>1</v>
      </c>
      <c r="AB9">
        <v>0.588235294117647</v>
      </c>
      <c r="AC9">
        <v>0.740740740740741</v>
      </c>
      <c r="AD9">
        <v>0</v>
      </c>
      <c r="AE9">
        <v>0.3</v>
      </c>
    </row>
    <row r="10" s="1" customFormat="1" spans="1:31">
      <c r="A10" s="18">
        <v>58</v>
      </c>
      <c r="B10" s="1">
        <v>20</v>
      </c>
      <c r="C10" s="1">
        <v>0</v>
      </c>
      <c r="D10" s="1">
        <v>10</v>
      </c>
      <c r="E10" s="1">
        <v>10</v>
      </c>
      <c r="F10" s="1">
        <v>10</v>
      </c>
      <c r="G10" s="1">
        <v>0</v>
      </c>
      <c r="H10" s="1">
        <v>10</v>
      </c>
      <c r="I10" s="1">
        <v>0</v>
      </c>
      <c r="J10" s="1">
        <v>1</v>
      </c>
      <c r="K10" s="14">
        <v>9999</v>
      </c>
      <c r="L10" s="14">
        <v>0.892644882202148</v>
      </c>
      <c r="M10" s="1">
        <v>9999</v>
      </c>
      <c r="N10" s="1">
        <v>9999</v>
      </c>
      <c r="O10" s="1">
        <v>7</v>
      </c>
      <c r="P10" s="1">
        <v>7</v>
      </c>
      <c r="Q10" s="1">
        <v>17</v>
      </c>
      <c r="R10" s="19">
        <v>0.4118</v>
      </c>
      <c r="S10" s="19">
        <f t="shared" si="0"/>
        <v>0.7</v>
      </c>
      <c r="T10" s="1">
        <v>4.25502014160156</v>
      </c>
      <c r="U10" s="1">
        <v>3.97127270698547</v>
      </c>
      <c r="V10" s="1">
        <v>3.8246111869812</v>
      </c>
      <c r="W10" s="14">
        <v>0.146661520004272</v>
      </c>
      <c r="X10" s="1">
        <v>0.430408954620361</v>
      </c>
      <c r="Y10" s="1">
        <v>0.430408954620361</v>
      </c>
      <c r="Z10" s="1">
        <v>0.7</v>
      </c>
      <c r="AA10" s="1">
        <v>1</v>
      </c>
      <c r="AB10" s="1">
        <v>0.588235294117647</v>
      </c>
      <c r="AC10" s="1">
        <v>0.740740740740741</v>
      </c>
      <c r="AD10" s="1">
        <v>0</v>
      </c>
      <c r="AE10" s="1">
        <v>0.3</v>
      </c>
    </row>
    <row r="11" spans="1:31">
      <c r="A11" s="5">
        <v>217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10.0920867919922</v>
      </c>
      <c r="L11" s="9">
        <v>0.861143112182617</v>
      </c>
      <c r="M11">
        <v>0.723855972290039</v>
      </c>
      <c r="N11">
        <v>8.88371086120605</v>
      </c>
      <c r="O11">
        <v>6</v>
      </c>
      <c r="P11">
        <v>6</v>
      </c>
      <c r="Q11">
        <v>15</v>
      </c>
      <c r="R11" s="15">
        <v>0.4</v>
      </c>
      <c r="S11" s="15">
        <f t="shared" ref="S11:S35" si="1">O11/E11</f>
        <v>0.6</v>
      </c>
      <c r="T11">
        <v>4.04324340820312</v>
      </c>
      <c r="U11">
        <v>3.72802567481995</v>
      </c>
      <c r="V11">
        <v>3.61562538146973</v>
      </c>
      <c r="W11" s="11">
        <v>0.11240029335022</v>
      </c>
      <c r="X11">
        <v>0.427618026733398</v>
      </c>
      <c r="Y11">
        <v>0.427618026733398</v>
      </c>
      <c r="Z11">
        <v>0.6</v>
      </c>
      <c r="AA11">
        <v>0.9</v>
      </c>
      <c r="AB11">
        <v>0.6</v>
      </c>
      <c r="AC11">
        <v>0.72</v>
      </c>
      <c r="AD11">
        <v>0.1</v>
      </c>
      <c r="AE11">
        <v>0.3</v>
      </c>
    </row>
    <row r="12" spans="1:31">
      <c r="A12" s="5">
        <v>203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10.604118347168</v>
      </c>
      <c r="L12" s="9">
        <v>0.825384140014648</v>
      </c>
      <c r="M12">
        <v>0.658525466918945</v>
      </c>
      <c r="N12">
        <v>9.19667816162109</v>
      </c>
      <c r="O12">
        <v>7</v>
      </c>
      <c r="P12">
        <v>7</v>
      </c>
      <c r="Q12">
        <v>17</v>
      </c>
      <c r="R12" s="15">
        <v>0.4118</v>
      </c>
      <c r="S12" s="15">
        <f t="shared" si="1"/>
        <v>0.7</v>
      </c>
      <c r="T12">
        <v>4.44564056396484</v>
      </c>
      <c r="U12">
        <v>4.09128665924072</v>
      </c>
      <c r="V12">
        <v>3.97912359237671</v>
      </c>
      <c r="W12" s="11">
        <v>0.112163066864014</v>
      </c>
      <c r="X12">
        <v>0.466516971588135</v>
      </c>
      <c r="Y12">
        <v>0.466516971588135</v>
      </c>
      <c r="Z12">
        <v>0.7</v>
      </c>
      <c r="AA12">
        <v>1</v>
      </c>
      <c r="AB12">
        <v>0.588235294117647</v>
      </c>
      <c r="AC12">
        <v>0.740740740740741</v>
      </c>
      <c r="AD12">
        <v>0</v>
      </c>
      <c r="AE12">
        <v>0.3</v>
      </c>
    </row>
    <row r="13" s="20" customFormat="1" spans="1:31">
      <c r="A13" s="21">
        <v>59</v>
      </c>
      <c r="B13" s="20">
        <v>20</v>
      </c>
      <c r="C13" s="20">
        <v>0</v>
      </c>
      <c r="D13" s="20">
        <v>10</v>
      </c>
      <c r="E13" s="20">
        <v>10</v>
      </c>
      <c r="F13" s="20">
        <v>10</v>
      </c>
      <c r="G13" s="20">
        <v>0</v>
      </c>
      <c r="H13" s="20">
        <v>10</v>
      </c>
      <c r="I13" s="20">
        <v>0</v>
      </c>
      <c r="J13" s="20">
        <v>1</v>
      </c>
      <c r="K13" s="22">
        <v>9999</v>
      </c>
      <c r="L13" s="22">
        <v>0.781351089477539</v>
      </c>
      <c r="M13" s="20">
        <v>9999</v>
      </c>
      <c r="N13" s="20">
        <v>9999</v>
      </c>
      <c r="O13" s="20">
        <v>7</v>
      </c>
      <c r="P13" s="20">
        <v>7</v>
      </c>
      <c r="Q13" s="20">
        <v>17</v>
      </c>
      <c r="R13" s="23">
        <v>0.4118</v>
      </c>
      <c r="S13" s="23">
        <f t="shared" si="1"/>
        <v>0.7</v>
      </c>
      <c r="T13" s="20">
        <v>4.3027515411377</v>
      </c>
      <c r="U13" s="20">
        <v>3.993891954422</v>
      </c>
      <c r="V13" s="20">
        <v>3.88676333427429</v>
      </c>
      <c r="W13" s="22">
        <v>0.107128620147705</v>
      </c>
      <c r="X13" s="20">
        <v>0.415988206863403</v>
      </c>
      <c r="Y13" s="20">
        <v>0.415988206863403</v>
      </c>
      <c r="Z13" s="20">
        <v>0.7</v>
      </c>
      <c r="AA13" s="20">
        <v>1</v>
      </c>
      <c r="AB13" s="20">
        <v>0.588235294117647</v>
      </c>
      <c r="AC13" s="20">
        <v>0.740740740740741</v>
      </c>
      <c r="AD13" s="20">
        <v>0</v>
      </c>
      <c r="AE13" s="20">
        <v>0.3</v>
      </c>
    </row>
    <row r="14" spans="1:31">
      <c r="A14" s="5">
        <v>204</v>
      </c>
      <c r="B14">
        <v>20</v>
      </c>
      <c r="C14">
        <v>0</v>
      </c>
      <c r="D14">
        <v>10</v>
      </c>
      <c r="E14">
        <v>10</v>
      </c>
      <c r="F14">
        <v>10</v>
      </c>
      <c r="G14">
        <v>0</v>
      </c>
      <c r="H14">
        <v>10</v>
      </c>
      <c r="I14">
        <v>0</v>
      </c>
      <c r="J14">
        <v>1</v>
      </c>
      <c r="K14" s="4">
        <v>9999</v>
      </c>
      <c r="L14" s="9">
        <v>0.93437385559082</v>
      </c>
      <c r="M14">
        <v>9999</v>
      </c>
      <c r="N14">
        <v>9999</v>
      </c>
      <c r="O14">
        <v>7</v>
      </c>
      <c r="P14">
        <v>7</v>
      </c>
      <c r="Q14">
        <v>17</v>
      </c>
      <c r="R14" s="15">
        <v>0.4118</v>
      </c>
      <c r="S14" s="15">
        <f t="shared" si="1"/>
        <v>0.7</v>
      </c>
      <c r="T14">
        <v>4.56262969970703</v>
      </c>
      <c r="U14">
        <v>4.25880813598633</v>
      </c>
      <c r="V14">
        <v>4.08786678314209</v>
      </c>
      <c r="W14" s="11">
        <v>0.170941352844238</v>
      </c>
      <c r="X14">
        <v>0.474762916564941</v>
      </c>
      <c r="Y14">
        <v>0.474762916564941</v>
      </c>
      <c r="Z14">
        <v>0.7</v>
      </c>
      <c r="AA14">
        <v>1</v>
      </c>
      <c r="AB14">
        <v>0.588235294117647</v>
      </c>
      <c r="AC14">
        <v>0.740740740740741</v>
      </c>
      <c r="AD14">
        <v>0</v>
      </c>
      <c r="AE14">
        <v>0.3</v>
      </c>
    </row>
    <row r="15" spans="1:31">
      <c r="A15" s="5">
        <v>74</v>
      </c>
      <c r="B15">
        <v>19</v>
      </c>
      <c r="C15">
        <v>1</v>
      </c>
      <c r="D15">
        <v>10</v>
      </c>
      <c r="E15">
        <v>10</v>
      </c>
      <c r="F15">
        <v>9</v>
      </c>
      <c r="G15">
        <v>1</v>
      </c>
      <c r="H15">
        <v>10</v>
      </c>
      <c r="I15">
        <v>0</v>
      </c>
      <c r="J15">
        <v>0.95</v>
      </c>
      <c r="K15" s="4">
        <v>9999</v>
      </c>
      <c r="L15" s="9">
        <v>0.927766799926758</v>
      </c>
      <c r="M15">
        <v>9999</v>
      </c>
      <c r="N15">
        <v>9999</v>
      </c>
      <c r="O15">
        <v>10</v>
      </c>
      <c r="P15">
        <v>10</v>
      </c>
      <c r="Q15">
        <v>18</v>
      </c>
      <c r="R15" s="15">
        <v>0.5556</v>
      </c>
      <c r="S15" s="15">
        <f t="shared" si="1"/>
        <v>1</v>
      </c>
      <c r="T15">
        <v>4.40181159973145</v>
      </c>
      <c r="U15">
        <v>3.95356178283691</v>
      </c>
      <c r="V15">
        <v>4.1050820350647</v>
      </c>
      <c r="W15" s="11">
        <v>0.151520252227783</v>
      </c>
      <c r="X15">
        <v>0.296729564666748</v>
      </c>
      <c r="Y15">
        <v>0.296729564666748</v>
      </c>
      <c r="Z15">
        <v>1</v>
      </c>
      <c r="AA15">
        <v>0.8</v>
      </c>
      <c r="AB15">
        <v>0.444444444444444</v>
      </c>
      <c r="AC15">
        <v>0.571428571428571</v>
      </c>
      <c r="AD15">
        <v>0.2</v>
      </c>
      <c r="AE15">
        <v>-0.2</v>
      </c>
    </row>
    <row r="16" spans="1:31">
      <c r="A16" s="5">
        <v>79</v>
      </c>
      <c r="B16">
        <v>20</v>
      </c>
      <c r="C16">
        <v>0</v>
      </c>
      <c r="D16">
        <v>10</v>
      </c>
      <c r="E16">
        <v>10</v>
      </c>
      <c r="F16">
        <v>10</v>
      </c>
      <c r="G16">
        <v>0</v>
      </c>
      <c r="H16">
        <v>10</v>
      </c>
      <c r="I16">
        <v>0</v>
      </c>
      <c r="J16">
        <v>1</v>
      </c>
      <c r="K16" s="4">
        <v>9999</v>
      </c>
      <c r="L16" s="9">
        <v>0.904653549194336</v>
      </c>
      <c r="M16">
        <v>9999</v>
      </c>
      <c r="N16">
        <v>9999</v>
      </c>
      <c r="O16">
        <v>7</v>
      </c>
      <c r="P16">
        <v>7</v>
      </c>
      <c r="Q16">
        <v>16</v>
      </c>
      <c r="R16" s="15">
        <v>0.4375</v>
      </c>
      <c r="S16" s="15">
        <f t="shared" si="1"/>
        <v>0.7</v>
      </c>
      <c r="T16">
        <v>4.4958438873291</v>
      </c>
      <c r="U16">
        <v>4.18574857711792</v>
      </c>
      <c r="V16">
        <v>4.04067134857178</v>
      </c>
      <c r="W16" s="11">
        <v>0.145077228546143</v>
      </c>
      <c r="X16">
        <v>0.455172538757324</v>
      </c>
      <c r="Y16">
        <v>0.455172538757324</v>
      </c>
      <c r="Z16">
        <v>0.7</v>
      </c>
      <c r="AA16">
        <v>0.9</v>
      </c>
      <c r="AB16">
        <v>0.5625</v>
      </c>
      <c r="AC16">
        <v>0.692307692307692</v>
      </c>
      <c r="AD16">
        <v>0.1</v>
      </c>
      <c r="AE16">
        <v>0.2</v>
      </c>
    </row>
    <row r="17" spans="1:31">
      <c r="A17" s="5">
        <v>78</v>
      </c>
      <c r="B17">
        <v>19</v>
      </c>
      <c r="C17">
        <v>1</v>
      </c>
      <c r="D17">
        <v>10</v>
      </c>
      <c r="E17">
        <v>10</v>
      </c>
      <c r="F17">
        <v>10</v>
      </c>
      <c r="G17">
        <v>0</v>
      </c>
      <c r="H17">
        <v>9</v>
      </c>
      <c r="I17">
        <v>1</v>
      </c>
      <c r="J17">
        <v>0.95</v>
      </c>
      <c r="K17" s="4">
        <v>11.2678680419922</v>
      </c>
      <c r="L17" s="9">
        <v>0.992507934570312</v>
      </c>
      <c r="M17">
        <v>0.871532440185547</v>
      </c>
      <c r="N17">
        <v>10.2073211669922</v>
      </c>
      <c r="O17">
        <v>9</v>
      </c>
      <c r="P17">
        <v>9</v>
      </c>
      <c r="Q17">
        <v>18</v>
      </c>
      <c r="R17" s="15">
        <v>0.5</v>
      </c>
      <c r="S17" s="15">
        <f t="shared" si="1"/>
        <v>0.9</v>
      </c>
      <c r="T17">
        <v>4.75438117980957</v>
      </c>
      <c r="U17">
        <v>4.35092735290527</v>
      </c>
      <c r="V17">
        <v>4.25128555297852</v>
      </c>
      <c r="W17" s="11">
        <v>0.0996417999267578</v>
      </c>
      <c r="X17">
        <v>0.503095626831055</v>
      </c>
      <c r="Y17">
        <v>0.503095626831055</v>
      </c>
      <c r="Z17">
        <v>0.9</v>
      </c>
      <c r="AA17">
        <v>0.9</v>
      </c>
      <c r="AB17">
        <v>0.5</v>
      </c>
      <c r="AC17">
        <v>0.642857142857143</v>
      </c>
      <c r="AD17">
        <v>0.1</v>
      </c>
      <c r="AE17">
        <v>0</v>
      </c>
    </row>
    <row r="18" spans="1:31">
      <c r="A18" s="5">
        <v>38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10.2333297729492</v>
      </c>
      <c r="L18" s="9">
        <v>0.920808792114258</v>
      </c>
      <c r="M18">
        <v>0.819250106811523</v>
      </c>
      <c r="N18">
        <v>9.33165168762207</v>
      </c>
      <c r="O18">
        <v>8</v>
      </c>
      <c r="P18">
        <v>8</v>
      </c>
      <c r="Q18">
        <v>18</v>
      </c>
      <c r="R18" s="15">
        <v>0.4444</v>
      </c>
      <c r="S18" s="15">
        <f t="shared" si="1"/>
        <v>0.8</v>
      </c>
      <c r="T18">
        <v>4.01142311096191</v>
      </c>
      <c r="U18">
        <v>3.67767286300659</v>
      </c>
      <c r="V18">
        <v>3.58986783027649</v>
      </c>
      <c r="W18" s="11">
        <v>0.0878050327301025</v>
      </c>
      <c r="X18">
        <v>0.421555280685425</v>
      </c>
      <c r="Y18">
        <v>0.421555280685425</v>
      </c>
      <c r="Z18">
        <v>0.8</v>
      </c>
      <c r="AA18">
        <v>1</v>
      </c>
      <c r="AB18">
        <v>0.555555555555556</v>
      </c>
      <c r="AC18">
        <v>0.714285714285714</v>
      </c>
      <c r="AD18">
        <v>0</v>
      </c>
      <c r="AE18">
        <v>0.2</v>
      </c>
    </row>
    <row r="19" spans="1:31">
      <c r="A19" s="5">
        <v>23</v>
      </c>
      <c r="B19">
        <v>18</v>
      </c>
      <c r="C19">
        <v>2</v>
      </c>
      <c r="D19">
        <v>10</v>
      </c>
      <c r="E19">
        <v>10</v>
      </c>
      <c r="F19">
        <v>10</v>
      </c>
      <c r="G19">
        <v>0</v>
      </c>
      <c r="H19">
        <v>8</v>
      </c>
      <c r="I19">
        <v>2</v>
      </c>
      <c r="J19">
        <v>0.9</v>
      </c>
      <c r="K19" s="4">
        <v>7.68394088745117</v>
      </c>
      <c r="L19" s="9">
        <v>0.951251983642578</v>
      </c>
      <c r="M19">
        <v>0.62324333190918</v>
      </c>
      <c r="N19">
        <v>6.77580070495605</v>
      </c>
      <c r="O19">
        <v>7</v>
      </c>
      <c r="P19">
        <v>7</v>
      </c>
      <c r="Q19">
        <v>17</v>
      </c>
      <c r="R19" s="15">
        <v>0.4118</v>
      </c>
      <c r="S19" s="15">
        <f t="shared" si="1"/>
        <v>0.7</v>
      </c>
      <c r="T19">
        <v>3.90939521789551</v>
      </c>
      <c r="U19">
        <v>3.55533051490784</v>
      </c>
      <c r="V19">
        <v>3.47073864936829</v>
      </c>
      <c r="W19" s="11">
        <v>0.0845918655395508</v>
      </c>
      <c r="X19">
        <v>0.438656568527222</v>
      </c>
      <c r="Y19">
        <v>0.438656568527222</v>
      </c>
      <c r="Z19">
        <v>0.7</v>
      </c>
      <c r="AA19">
        <v>1</v>
      </c>
      <c r="AB19">
        <v>0.588235294117647</v>
      </c>
      <c r="AC19">
        <v>0.740740740740741</v>
      </c>
      <c r="AD19">
        <v>0</v>
      </c>
      <c r="AE19">
        <v>0.3</v>
      </c>
    </row>
    <row r="20" spans="1:31">
      <c r="A20" s="5">
        <v>187</v>
      </c>
      <c r="B20">
        <v>18</v>
      </c>
      <c r="C20">
        <v>2</v>
      </c>
      <c r="D20">
        <v>10</v>
      </c>
      <c r="E20">
        <v>10</v>
      </c>
      <c r="F20">
        <v>10</v>
      </c>
      <c r="G20">
        <v>0</v>
      </c>
      <c r="H20">
        <v>8</v>
      </c>
      <c r="I20">
        <v>2</v>
      </c>
      <c r="J20">
        <v>0.9</v>
      </c>
      <c r="K20" s="4">
        <v>7.71948623657227</v>
      </c>
      <c r="L20" s="9">
        <v>0.999673843383789</v>
      </c>
      <c r="M20">
        <v>0.699689865112305</v>
      </c>
      <c r="N20">
        <v>6.89983558654785</v>
      </c>
      <c r="O20">
        <v>7</v>
      </c>
      <c r="P20">
        <v>7</v>
      </c>
      <c r="Q20">
        <v>17</v>
      </c>
      <c r="R20" s="15">
        <v>0.4118</v>
      </c>
      <c r="S20" s="15">
        <f t="shared" si="1"/>
        <v>0.7</v>
      </c>
      <c r="T20">
        <v>3.41684341430664</v>
      </c>
      <c r="U20">
        <v>3.10786461830139</v>
      </c>
      <c r="V20">
        <v>3.02955842018127</v>
      </c>
      <c r="W20" s="11">
        <v>0.0783061981201172</v>
      </c>
      <c r="X20">
        <v>0.387284994125366</v>
      </c>
      <c r="Y20">
        <v>0.387284994125366</v>
      </c>
      <c r="Z20">
        <v>0.7</v>
      </c>
      <c r="AA20">
        <v>1</v>
      </c>
      <c r="AB20">
        <v>0.588235294117647</v>
      </c>
      <c r="AC20">
        <v>0.740740740740741</v>
      </c>
      <c r="AD20">
        <v>0</v>
      </c>
      <c r="AE20">
        <v>0.3</v>
      </c>
    </row>
    <row r="21" s="20" customFormat="1" spans="1:31">
      <c r="A21" s="21">
        <v>26</v>
      </c>
      <c r="B21" s="20">
        <v>18</v>
      </c>
      <c r="C21" s="20">
        <v>2</v>
      </c>
      <c r="D21" s="20">
        <v>10</v>
      </c>
      <c r="E21" s="20">
        <v>10</v>
      </c>
      <c r="F21" s="20">
        <v>10</v>
      </c>
      <c r="G21" s="20">
        <v>0</v>
      </c>
      <c r="H21" s="20">
        <v>8</v>
      </c>
      <c r="I21" s="20">
        <v>2</v>
      </c>
      <c r="J21" s="20">
        <v>0.9</v>
      </c>
      <c r="K21" s="22">
        <v>7.20049858093262</v>
      </c>
      <c r="L21" s="22">
        <v>0.931381225585937</v>
      </c>
      <c r="M21" s="20">
        <v>0.624353408813477</v>
      </c>
      <c r="N21" s="20">
        <v>6.30125427246094</v>
      </c>
      <c r="O21" s="20">
        <v>6</v>
      </c>
      <c r="P21" s="20">
        <v>6</v>
      </c>
      <c r="Q21" s="20">
        <v>15</v>
      </c>
      <c r="R21" s="23">
        <v>0.4</v>
      </c>
      <c r="S21" s="23">
        <f t="shared" si="1"/>
        <v>0.6</v>
      </c>
      <c r="T21" s="20">
        <v>3.92199516296387</v>
      </c>
      <c r="U21" s="20">
        <v>3.57343816757202</v>
      </c>
      <c r="V21" s="20">
        <v>3.50098347663879</v>
      </c>
      <c r="W21" s="22">
        <v>0.0724546909332275</v>
      </c>
      <c r="X21" s="20">
        <v>0.421011686325073</v>
      </c>
      <c r="Y21" s="20">
        <v>0.421011686325073</v>
      </c>
      <c r="Z21" s="20">
        <v>0.6</v>
      </c>
      <c r="AA21" s="20">
        <v>0.9</v>
      </c>
      <c r="AB21" s="20">
        <v>0.6</v>
      </c>
      <c r="AC21" s="20">
        <v>0.72</v>
      </c>
      <c r="AD21" s="20">
        <v>0.1</v>
      </c>
      <c r="AE21" s="20">
        <v>0.3</v>
      </c>
    </row>
    <row r="22" spans="1:31">
      <c r="A22" s="5">
        <v>61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10.6257991790772</v>
      </c>
      <c r="L22" s="9">
        <v>1.14323806762695</v>
      </c>
      <c r="M22">
        <v>0.99237060546875</v>
      </c>
      <c r="N22">
        <v>9.02749633789062</v>
      </c>
      <c r="O22">
        <v>5</v>
      </c>
      <c r="P22">
        <v>5</v>
      </c>
      <c r="Q22">
        <v>14</v>
      </c>
      <c r="R22" s="15">
        <v>0.3571</v>
      </c>
      <c r="S22" s="15">
        <f t="shared" si="1"/>
        <v>0.5</v>
      </c>
      <c r="T22">
        <v>3.97028923034668</v>
      </c>
      <c r="U22">
        <v>3.67376279830933</v>
      </c>
      <c r="V22">
        <v>3.51807713508606</v>
      </c>
      <c r="W22" s="11">
        <v>0.155685663223267</v>
      </c>
      <c r="X22">
        <v>0.45221209526062</v>
      </c>
      <c r="Y22">
        <v>0.45221209526062</v>
      </c>
      <c r="Z22">
        <v>0.5</v>
      </c>
      <c r="AA22">
        <v>0.9</v>
      </c>
      <c r="AB22">
        <v>0.642857142857143</v>
      </c>
      <c r="AC22">
        <v>0.75</v>
      </c>
      <c r="AD22">
        <v>0.1</v>
      </c>
      <c r="AE22">
        <v>0.4</v>
      </c>
    </row>
    <row r="23" spans="1:31">
      <c r="A23" s="5">
        <v>171</v>
      </c>
      <c r="B23">
        <v>19</v>
      </c>
      <c r="C23">
        <v>1</v>
      </c>
      <c r="D23">
        <v>10</v>
      </c>
      <c r="E23">
        <v>10</v>
      </c>
      <c r="F23">
        <v>10</v>
      </c>
      <c r="G23">
        <v>0</v>
      </c>
      <c r="H23">
        <v>9</v>
      </c>
      <c r="I23">
        <v>1</v>
      </c>
      <c r="J23">
        <v>0.95</v>
      </c>
      <c r="K23" s="4">
        <v>10.2781219482422</v>
      </c>
      <c r="L23" s="9">
        <v>1.05501174926758</v>
      </c>
      <c r="M23">
        <v>0.912380218505859</v>
      </c>
      <c r="N23">
        <v>8.82160949707031</v>
      </c>
      <c r="O23">
        <v>6</v>
      </c>
      <c r="P23">
        <v>6</v>
      </c>
      <c r="Q23">
        <v>15</v>
      </c>
      <c r="R23" s="15">
        <v>0.4</v>
      </c>
      <c r="S23" s="15">
        <f t="shared" si="1"/>
        <v>0.6</v>
      </c>
      <c r="T23">
        <v>4.19645118713379</v>
      </c>
      <c r="U23">
        <v>3.87713885307312</v>
      </c>
      <c r="V23">
        <v>3.7418053150177</v>
      </c>
      <c r="W23" s="11">
        <v>0.13533353805542</v>
      </c>
      <c r="X23">
        <v>0.454645872116089</v>
      </c>
      <c r="Y23">
        <v>0.454645872116089</v>
      </c>
      <c r="Z23">
        <v>0.6</v>
      </c>
      <c r="AA23">
        <v>0.9</v>
      </c>
      <c r="AB23">
        <v>0.6</v>
      </c>
      <c r="AC23">
        <v>0.72</v>
      </c>
      <c r="AD23">
        <v>0.1</v>
      </c>
      <c r="AE23">
        <v>0.3</v>
      </c>
    </row>
    <row r="24" spans="1:31">
      <c r="A24" s="5">
        <v>173</v>
      </c>
      <c r="B24">
        <v>18</v>
      </c>
      <c r="C24">
        <v>2</v>
      </c>
      <c r="D24">
        <v>10</v>
      </c>
      <c r="E24">
        <v>10</v>
      </c>
      <c r="F24">
        <v>10</v>
      </c>
      <c r="G24">
        <v>0</v>
      </c>
      <c r="H24">
        <v>8</v>
      </c>
      <c r="I24">
        <v>2</v>
      </c>
      <c r="J24">
        <v>0.9</v>
      </c>
      <c r="K24" s="4">
        <v>7.58810043334961</v>
      </c>
      <c r="L24" s="9">
        <v>1.06684494018555</v>
      </c>
      <c r="M24">
        <v>0.588665008544922</v>
      </c>
      <c r="N24">
        <v>5.76065635681152</v>
      </c>
      <c r="O24">
        <v>5</v>
      </c>
      <c r="P24">
        <v>5</v>
      </c>
      <c r="Q24">
        <v>14</v>
      </c>
      <c r="R24" s="15">
        <v>0.3571</v>
      </c>
      <c r="S24" s="15">
        <f t="shared" si="1"/>
        <v>0.5</v>
      </c>
      <c r="T24">
        <v>4.2313117980957</v>
      </c>
      <c r="U24">
        <v>3.87986516952515</v>
      </c>
      <c r="V24">
        <v>3.75139999389648</v>
      </c>
      <c r="W24" s="11">
        <v>0.128465175628662</v>
      </c>
      <c r="X24">
        <v>0.479911804199219</v>
      </c>
      <c r="Y24">
        <v>0.479911804199219</v>
      </c>
      <c r="Z24">
        <v>0.5</v>
      </c>
      <c r="AA24">
        <v>0.9</v>
      </c>
      <c r="AB24">
        <v>0.642857142857143</v>
      </c>
      <c r="AC24">
        <v>0.75</v>
      </c>
      <c r="AD24">
        <v>0.1</v>
      </c>
      <c r="AE24">
        <v>0.4</v>
      </c>
    </row>
    <row r="25" spans="1:31">
      <c r="A25" s="5">
        <v>166</v>
      </c>
      <c r="B25">
        <v>19</v>
      </c>
      <c r="C25">
        <v>1</v>
      </c>
      <c r="D25">
        <v>10</v>
      </c>
      <c r="E25">
        <v>10</v>
      </c>
      <c r="F25">
        <v>10</v>
      </c>
      <c r="G25">
        <v>0</v>
      </c>
      <c r="H25">
        <v>9</v>
      </c>
      <c r="I25">
        <v>1</v>
      </c>
      <c r="J25">
        <v>0.95</v>
      </c>
      <c r="K25" s="4">
        <v>10.4938850402832</v>
      </c>
      <c r="L25" s="9">
        <v>1.12556648254395</v>
      </c>
      <c r="M25">
        <v>0.991786956787109</v>
      </c>
      <c r="N25">
        <v>9.07147026062012</v>
      </c>
      <c r="O25">
        <v>7</v>
      </c>
      <c r="P25">
        <v>7</v>
      </c>
      <c r="Q25">
        <v>16</v>
      </c>
      <c r="R25" s="15">
        <v>0.4375</v>
      </c>
      <c r="S25" s="15">
        <f t="shared" si="1"/>
        <v>0.7</v>
      </c>
      <c r="T25">
        <v>4.00689697265625</v>
      </c>
      <c r="U25">
        <v>3.70787477493286</v>
      </c>
      <c r="V25">
        <v>3.58070063591003</v>
      </c>
      <c r="W25" s="11">
        <v>0.127174139022827</v>
      </c>
      <c r="X25">
        <v>0.426196336746216</v>
      </c>
      <c r="Y25">
        <v>0.426196336746216</v>
      </c>
      <c r="Z25">
        <v>0.7</v>
      </c>
      <c r="AA25">
        <v>0.9</v>
      </c>
      <c r="AB25">
        <v>0.5625</v>
      </c>
      <c r="AC25">
        <v>0.692307692307692</v>
      </c>
      <c r="AD25">
        <v>0.1</v>
      </c>
      <c r="AE25">
        <v>0.2</v>
      </c>
    </row>
    <row r="26" spans="1:31">
      <c r="A26" s="5">
        <v>46</v>
      </c>
      <c r="B26">
        <v>18</v>
      </c>
      <c r="C26">
        <v>2</v>
      </c>
      <c r="D26">
        <v>10</v>
      </c>
      <c r="E26">
        <v>10</v>
      </c>
      <c r="F26">
        <v>10</v>
      </c>
      <c r="G26">
        <v>0</v>
      </c>
      <c r="H26">
        <v>8</v>
      </c>
      <c r="I26">
        <v>2</v>
      </c>
      <c r="J26">
        <v>0.9</v>
      </c>
      <c r="K26" s="4">
        <v>7.44791412353516</v>
      </c>
      <c r="L26" s="9">
        <v>1.0282154083252</v>
      </c>
      <c r="M26">
        <v>0.622165679931641</v>
      </c>
      <c r="N26">
        <v>5.99441528320312</v>
      </c>
      <c r="O26">
        <v>6</v>
      </c>
      <c r="P26">
        <v>6</v>
      </c>
      <c r="Q26">
        <v>16</v>
      </c>
      <c r="R26" s="15">
        <v>0.375</v>
      </c>
      <c r="S26" s="15">
        <f t="shared" si="1"/>
        <v>0.6</v>
      </c>
      <c r="T26">
        <v>3.98751449584961</v>
      </c>
      <c r="U26">
        <v>3.64871144294739</v>
      </c>
      <c r="V26">
        <v>3.5240159034729</v>
      </c>
      <c r="W26" s="11">
        <v>0.124695539474487</v>
      </c>
      <c r="X26">
        <v>0.463498592376709</v>
      </c>
      <c r="Y26">
        <v>0.463498592376709</v>
      </c>
      <c r="Z26">
        <v>0.6</v>
      </c>
      <c r="AA26">
        <v>1</v>
      </c>
      <c r="AB26">
        <v>0.625</v>
      </c>
      <c r="AC26">
        <v>0.769230769230769</v>
      </c>
      <c r="AD26">
        <v>0</v>
      </c>
      <c r="AE26">
        <v>0.4</v>
      </c>
    </row>
    <row r="27" s="20" customFormat="1" spans="1:31">
      <c r="A27" s="21">
        <v>159</v>
      </c>
      <c r="B27" s="20">
        <v>18</v>
      </c>
      <c r="C27" s="20">
        <v>2</v>
      </c>
      <c r="D27" s="20">
        <v>10</v>
      </c>
      <c r="E27" s="20">
        <v>10</v>
      </c>
      <c r="F27" s="20">
        <v>10</v>
      </c>
      <c r="G27" s="20">
        <v>0</v>
      </c>
      <c r="H27" s="20">
        <v>8</v>
      </c>
      <c r="I27" s="20">
        <v>2</v>
      </c>
      <c r="J27" s="20">
        <v>0.9</v>
      </c>
      <c r="K27" s="22">
        <v>7.262939453125</v>
      </c>
      <c r="L27" s="22">
        <v>1.04187202453613</v>
      </c>
      <c r="M27" s="20">
        <v>0.635723114013672</v>
      </c>
      <c r="N27" s="20">
        <v>5.74558639526367</v>
      </c>
      <c r="O27" s="20">
        <v>5</v>
      </c>
      <c r="P27" s="20">
        <v>5</v>
      </c>
      <c r="Q27" s="20">
        <v>13</v>
      </c>
      <c r="R27" s="23">
        <v>0.3846</v>
      </c>
      <c r="S27" s="23">
        <f t="shared" si="1"/>
        <v>0.5</v>
      </c>
      <c r="T27" s="20">
        <v>4.01668739318848</v>
      </c>
      <c r="U27" s="20">
        <v>3.67924833297729</v>
      </c>
      <c r="V27" s="20">
        <v>3.55739736557007</v>
      </c>
      <c r="W27" s="22">
        <v>0.121850967407227</v>
      </c>
      <c r="X27" s="20">
        <v>0.459290027618408</v>
      </c>
      <c r="Y27" s="20">
        <v>0.459290027618408</v>
      </c>
      <c r="Z27" s="20">
        <v>0.5</v>
      </c>
      <c r="AA27" s="20">
        <v>0.8</v>
      </c>
      <c r="AB27" s="20">
        <v>0.615384615384615</v>
      </c>
      <c r="AC27" s="20">
        <v>0.695652173913043</v>
      </c>
      <c r="AD27" s="20">
        <v>0.2</v>
      </c>
      <c r="AE27" s="20">
        <v>0.3</v>
      </c>
    </row>
    <row r="28" spans="1:31">
      <c r="A28" s="5">
        <v>244</v>
      </c>
      <c r="B28">
        <v>19</v>
      </c>
      <c r="C28">
        <v>1</v>
      </c>
      <c r="D28">
        <v>10</v>
      </c>
      <c r="E28">
        <v>10</v>
      </c>
      <c r="F28">
        <v>10</v>
      </c>
      <c r="G28">
        <v>0</v>
      </c>
      <c r="H28">
        <v>9</v>
      </c>
      <c r="I28">
        <v>1</v>
      </c>
      <c r="J28">
        <v>0.95</v>
      </c>
      <c r="K28" s="4">
        <v>10.961576461792</v>
      </c>
      <c r="L28" s="9">
        <v>1.18642616271973</v>
      </c>
      <c r="M28">
        <v>0.954240798950195</v>
      </c>
      <c r="N28">
        <v>8.53941345214844</v>
      </c>
      <c r="O28">
        <v>6</v>
      </c>
      <c r="P28">
        <v>6</v>
      </c>
      <c r="Q28">
        <v>15</v>
      </c>
      <c r="R28" s="15">
        <v>0.4</v>
      </c>
      <c r="S28" s="15">
        <f t="shared" si="1"/>
        <v>0.6</v>
      </c>
      <c r="T28">
        <v>4.47538566589355</v>
      </c>
      <c r="U28">
        <v>4.16669654846191</v>
      </c>
      <c r="V28">
        <v>3.9568190574646</v>
      </c>
      <c r="W28" s="11">
        <v>0.209877490997315</v>
      </c>
      <c r="X28">
        <v>0.518566608428955</v>
      </c>
      <c r="Y28">
        <v>0.518566608428955</v>
      </c>
      <c r="Z28">
        <v>0.6</v>
      </c>
      <c r="AA28">
        <v>0.9</v>
      </c>
      <c r="AB28">
        <v>0.6</v>
      </c>
      <c r="AC28">
        <v>0.72</v>
      </c>
      <c r="AD28">
        <v>0.1</v>
      </c>
      <c r="AE28">
        <v>0.3</v>
      </c>
    </row>
    <row r="29" spans="1:31">
      <c r="A29" s="5">
        <v>106</v>
      </c>
      <c r="B29">
        <v>19</v>
      </c>
      <c r="C29">
        <v>1</v>
      </c>
      <c r="D29">
        <v>10</v>
      </c>
      <c r="E29">
        <v>10</v>
      </c>
      <c r="F29">
        <v>10</v>
      </c>
      <c r="G29">
        <v>0</v>
      </c>
      <c r="H29">
        <v>9</v>
      </c>
      <c r="I29">
        <v>1</v>
      </c>
      <c r="J29">
        <v>0.95</v>
      </c>
      <c r="K29" s="4">
        <v>11.0809917449951</v>
      </c>
      <c r="L29" s="9">
        <v>1.19580459594727</v>
      </c>
      <c r="M29">
        <v>0.999795913696289</v>
      </c>
      <c r="N29">
        <v>9.0234489440918</v>
      </c>
      <c r="O29">
        <v>6</v>
      </c>
      <c r="P29">
        <v>6</v>
      </c>
      <c r="Q29">
        <v>16</v>
      </c>
      <c r="R29" s="15">
        <v>0.375</v>
      </c>
      <c r="S29" s="15">
        <f t="shared" si="1"/>
        <v>0.6</v>
      </c>
      <c r="T29">
        <v>4.2790470123291</v>
      </c>
      <c r="U29">
        <v>3.97639465332031</v>
      </c>
      <c r="V29">
        <v>3.77619099617004</v>
      </c>
      <c r="W29" s="11">
        <v>0.200203657150269</v>
      </c>
      <c r="X29">
        <v>0.502856016159058</v>
      </c>
      <c r="Y29">
        <v>0.502856016159058</v>
      </c>
      <c r="Z29">
        <v>0.6</v>
      </c>
      <c r="AA29">
        <v>1</v>
      </c>
      <c r="AB29">
        <v>0.625</v>
      </c>
      <c r="AC29">
        <v>0.769230769230769</v>
      </c>
      <c r="AD29">
        <v>0</v>
      </c>
      <c r="AE29">
        <v>0.4</v>
      </c>
    </row>
    <row r="30" s="20" customFormat="1" spans="1:31">
      <c r="A30" s="21">
        <v>142</v>
      </c>
      <c r="B30" s="20">
        <v>20</v>
      </c>
      <c r="C30" s="20">
        <v>0</v>
      </c>
      <c r="D30" s="20">
        <v>10</v>
      </c>
      <c r="E30" s="20">
        <v>10</v>
      </c>
      <c r="F30" s="20">
        <v>10</v>
      </c>
      <c r="G30" s="20">
        <v>0</v>
      </c>
      <c r="H30" s="20">
        <v>10</v>
      </c>
      <c r="I30" s="20">
        <v>0</v>
      </c>
      <c r="J30" s="20">
        <v>1</v>
      </c>
      <c r="K30" s="22">
        <v>9999</v>
      </c>
      <c r="L30" s="22">
        <v>1.2095832824707</v>
      </c>
      <c r="M30" s="20">
        <v>9999</v>
      </c>
      <c r="N30" s="20">
        <v>9999</v>
      </c>
      <c r="O30" s="20">
        <v>8</v>
      </c>
      <c r="P30" s="20">
        <v>8</v>
      </c>
      <c r="Q30" s="20">
        <v>18</v>
      </c>
      <c r="R30" s="23">
        <v>0.4444</v>
      </c>
      <c r="S30" s="23">
        <f t="shared" si="1"/>
        <v>0.8</v>
      </c>
      <c r="T30" s="20">
        <v>4.09828186035156</v>
      </c>
      <c r="U30" s="20">
        <v>3.84790658950806</v>
      </c>
      <c r="V30" s="20">
        <v>3.66571497917175</v>
      </c>
      <c r="W30" s="22">
        <v>0.182191610336304</v>
      </c>
      <c r="X30" s="20">
        <v>0.43256688117981</v>
      </c>
      <c r="Y30" s="20">
        <v>0.43256688117981</v>
      </c>
      <c r="Z30" s="20">
        <v>0.8</v>
      </c>
      <c r="AA30" s="20">
        <v>1</v>
      </c>
      <c r="AB30" s="20">
        <v>0.555555555555556</v>
      </c>
      <c r="AC30" s="20">
        <v>0.714285714285714</v>
      </c>
      <c r="AD30" s="20">
        <v>0</v>
      </c>
      <c r="AE30" s="20">
        <v>0.2</v>
      </c>
    </row>
    <row r="31" spans="1:31">
      <c r="A31" s="5">
        <v>93</v>
      </c>
      <c r="B31">
        <v>19</v>
      </c>
      <c r="C31">
        <v>1</v>
      </c>
      <c r="D31">
        <v>10</v>
      </c>
      <c r="E31">
        <v>10</v>
      </c>
      <c r="F31">
        <v>10</v>
      </c>
      <c r="G31">
        <v>0</v>
      </c>
      <c r="H31">
        <v>9</v>
      </c>
      <c r="I31">
        <v>1</v>
      </c>
      <c r="J31">
        <v>0.95</v>
      </c>
      <c r="K31" s="4">
        <v>10.4066944122315</v>
      </c>
      <c r="L31" s="9">
        <v>1.28925704956055</v>
      </c>
      <c r="M31">
        <v>1.12779426574707</v>
      </c>
      <c r="N31">
        <v>8.51591873168945</v>
      </c>
      <c r="O31">
        <v>6</v>
      </c>
      <c r="P31">
        <v>6</v>
      </c>
      <c r="Q31">
        <v>16</v>
      </c>
      <c r="R31" s="15">
        <v>0.375</v>
      </c>
      <c r="S31" s="15">
        <f t="shared" si="1"/>
        <v>0.6</v>
      </c>
      <c r="T31">
        <v>3.78498268127441</v>
      </c>
      <c r="U31">
        <v>3.53165054321289</v>
      </c>
      <c r="V31">
        <v>3.34699487686157</v>
      </c>
      <c r="W31" s="11">
        <v>0.184655666351318</v>
      </c>
      <c r="X31">
        <v>0.437987804412842</v>
      </c>
      <c r="Y31">
        <v>0.437987804412842</v>
      </c>
      <c r="Z31">
        <v>0.6</v>
      </c>
      <c r="AA31">
        <v>1</v>
      </c>
      <c r="AB31">
        <v>0.625</v>
      </c>
      <c r="AC31">
        <v>0.769230769230769</v>
      </c>
      <c r="AD31">
        <v>0</v>
      </c>
      <c r="AE31">
        <v>0.4</v>
      </c>
    </row>
    <row r="32" s="20" customFormat="1" spans="1:31">
      <c r="A32" s="21">
        <v>202</v>
      </c>
      <c r="B32" s="20">
        <v>20</v>
      </c>
      <c r="C32" s="20">
        <v>0</v>
      </c>
      <c r="D32" s="20">
        <v>10</v>
      </c>
      <c r="E32" s="20">
        <v>10</v>
      </c>
      <c r="F32" s="20">
        <v>10</v>
      </c>
      <c r="G32" s="20">
        <v>0</v>
      </c>
      <c r="H32" s="20">
        <v>10</v>
      </c>
      <c r="I32" s="20">
        <v>0</v>
      </c>
      <c r="J32" s="20">
        <v>1</v>
      </c>
      <c r="K32" s="22">
        <v>9999</v>
      </c>
      <c r="L32" s="22">
        <v>1.37958717346191</v>
      </c>
      <c r="M32" s="20">
        <v>9999</v>
      </c>
      <c r="N32" s="20">
        <v>9999</v>
      </c>
      <c r="O32" s="20">
        <v>9</v>
      </c>
      <c r="P32" s="20">
        <v>9</v>
      </c>
      <c r="Q32" s="20">
        <v>19</v>
      </c>
      <c r="R32" s="23">
        <v>0.4737</v>
      </c>
      <c r="S32" s="23">
        <f t="shared" si="1"/>
        <v>0.9</v>
      </c>
      <c r="T32" s="20">
        <v>4.12523078918457</v>
      </c>
      <c r="U32" s="20">
        <v>3.87245631217956</v>
      </c>
      <c r="V32" s="20">
        <v>3.69013977050781</v>
      </c>
      <c r="W32" s="22">
        <v>0.182316541671753</v>
      </c>
      <c r="X32" s="20">
        <v>0.435091018676758</v>
      </c>
      <c r="Y32" s="20">
        <v>0.435091018676758</v>
      </c>
      <c r="Z32" s="20">
        <v>0.9</v>
      </c>
      <c r="AA32" s="20">
        <v>1</v>
      </c>
      <c r="AB32" s="20">
        <v>0.526315789473684</v>
      </c>
      <c r="AC32" s="20">
        <v>0.689655172413793</v>
      </c>
      <c r="AD32" s="20">
        <v>0</v>
      </c>
      <c r="AE32" s="20">
        <v>0.1</v>
      </c>
    </row>
    <row r="33" spans="1:31">
      <c r="A33" s="5">
        <v>156</v>
      </c>
      <c r="B33">
        <v>20</v>
      </c>
      <c r="C33">
        <v>0</v>
      </c>
      <c r="D33">
        <v>10</v>
      </c>
      <c r="E33">
        <v>10</v>
      </c>
      <c r="F33">
        <v>10</v>
      </c>
      <c r="G33">
        <v>0</v>
      </c>
      <c r="H33">
        <v>10</v>
      </c>
      <c r="I33">
        <v>0</v>
      </c>
      <c r="J33">
        <v>1</v>
      </c>
      <c r="K33" s="4">
        <v>9999</v>
      </c>
      <c r="L33" s="9">
        <v>1.41717147827148</v>
      </c>
      <c r="M33">
        <v>9999</v>
      </c>
      <c r="N33">
        <v>9999</v>
      </c>
      <c r="O33">
        <v>9</v>
      </c>
      <c r="P33">
        <v>9</v>
      </c>
      <c r="Q33">
        <v>19</v>
      </c>
      <c r="R33" s="15">
        <v>0.4737</v>
      </c>
      <c r="S33" s="15">
        <f t="shared" si="1"/>
        <v>0.9</v>
      </c>
      <c r="T33">
        <v>4.48095321655273</v>
      </c>
      <c r="U33">
        <v>4.20376634597778</v>
      </c>
      <c r="V33">
        <v>3.99703979492187</v>
      </c>
      <c r="W33" s="11">
        <v>0.206726551055908</v>
      </c>
      <c r="X33">
        <v>0.483913421630859</v>
      </c>
      <c r="Y33">
        <v>0.483913421630859</v>
      </c>
      <c r="Z33">
        <v>0.9</v>
      </c>
      <c r="AA33">
        <v>1</v>
      </c>
      <c r="AB33">
        <v>0.526315789473684</v>
      </c>
      <c r="AC33">
        <v>0.689655172413793</v>
      </c>
      <c r="AD33">
        <v>0</v>
      </c>
      <c r="AE33">
        <v>0.1</v>
      </c>
    </row>
    <row r="34" s="4" customFormat="1" spans="11:31">
      <c r="K34" s="12" t="s">
        <v>29</v>
      </c>
      <c r="L34" s="9">
        <f>AVERAGE(L2:L33)</f>
        <v>0.951964199542999</v>
      </c>
      <c r="W34" s="11">
        <f t="shared" ref="W34:AE34" si="2">AVERAGE(W2:W33)</f>
        <v>0.133624874055386</v>
      </c>
      <c r="Z34" s="4">
        <f t="shared" si="2"/>
        <v>0.715625</v>
      </c>
      <c r="AA34" s="4">
        <f t="shared" si="2"/>
        <v>0.940625</v>
      </c>
      <c r="AB34" s="4">
        <f t="shared" si="2"/>
        <v>0.570748484321191</v>
      </c>
      <c r="AC34" s="4">
        <f t="shared" si="2"/>
        <v>0.708999359828633</v>
      </c>
      <c r="AD34" s="4">
        <f t="shared" si="2"/>
        <v>0.059375</v>
      </c>
      <c r="AE34" s="4">
        <f t="shared" si="2"/>
        <v>0.225</v>
      </c>
    </row>
    <row r="35" s="4" customFormat="1" spans="11:31">
      <c r="K35" s="13" t="s">
        <v>30</v>
      </c>
      <c r="L35" s="9">
        <f>MAX(L2:L33)</f>
        <v>1.41717147827148</v>
      </c>
      <c r="W35" s="11">
        <f t="shared" ref="W35:AE35" si="3">MAX(W2:W33)</f>
        <v>0.24685263633728</v>
      </c>
      <c r="Z35" s="4">
        <f t="shared" si="3"/>
        <v>1</v>
      </c>
      <c r="AA35" s="4">
        <f t="shared" si="3"/>
        <v>1</v>
      </c>
      <c r="AB35" s="4">
        <f t="shared" si="3"/>
        <v>0.642857142857143</v>
      </c>
      <c r="AC35" s="4">
        <f t="shared" si="3"/>
        <v>0.769230769230769</v>
      </c>
      <c r="AD35" s="4">
        <f t="shared" si="3"/>
        <v>0.3</v>
      </c>
      <c r="AE35" s="4">
        <f t="shared" si="3"/>
        <v>0.4</v>
      </c>
    </row>
    <row r="36" s="4" customFormat="1" spans="12:31">
      <c r="L36" s="9">
        <f>MIN(L2:L33)</f>
        <v>0.473779678344727</v>
      </c>
      <c r="W36" s="11">
        <f t="shared" ref="W36:AE36" si="4">MIN(W2:W33)</f>
        <v>0.039851188659668</v>
      </c>
      <c r="Z36" s="4">
        <f t="shared" si="4"/>
        <v>0.5</v>
      </c>
      <c r="AA36" s="4">
        <f t="shared" si="4"/>
        <v>0.7</v>
      </c>
      <c r="AB36" s="4">
        <f t="shared" si="4"/>
        <v>0.4375</v>
      </c>
      <c r="AC36" s="4">
        <f t="shared" si="4"/>
        <v>0.538461538461539</v>
      </c>
      <c r="AD36" s="4">
        <f t="shared" si="4"/>
        <v>0</v>
      </c>
      <c r="AE36" s="4">
        <f t="shared" si="4"/>
        <v>-0.2</v>
      </c>
    </row>
    <row r="37" spans="11:23">
      <c r="K37" s="4"/>
      <c r="L37" s="9"/>
      <c r="M37">
        <v>0.194</v>
      </c>
      <c r="P37" s="4" t="s">
        <v>70</v>
      </c>
      <c r="Q37" s="4"/>
      <c r="R37" s="4"/>
      <c r="S37" s="4"/>
      <c r="W37" s="11"/>
    </row>
    <row r="38" spans="11:23">
      <c r="K38" s="4"/>
      <c r="L38" s="9"/>
      <c r="M38">
        <v>0.129</v>
      </c>
      <c r="P38" s="4">
        <v>0.2</v>
      </c>
      <c r="Q38" s="4">
        <v>-160</v>
      </c>
      <c r="R38" s="4">
        <v>640</v>
      </c>
      <c r="S38" s="4">
        <v>32</v>
      </c>
      <c r="W38" s="11"/>
    </row>
    <row r="39" spans="11:23">
      <c r="K39" s="4"/>
      <c r="L39" s="9"/>
      <c r="P39" s="4">
        <v>0.4</v>
      </c>
      <c r="Q39" s="4">
        <v>-320</v>
      </c>
      <c r="R39" s="4">
        <v>480</v>
      </c>
      <c r="S39" s="4">
        <v>24</v>
      </c>
      <c r="W39" s="11"/>
    </row>
    <row r="40" spans="11:23">
      <c r="K40" s="4" t="s">
        <v>31</v>
      </c>
      <c r="L40" s="4" t="s">
        <v>32</v>
      </c>
      <c r="M40">
        <v>800</v>
      </c>
      <c r="P40" s="4">
        <v>0.45</v>
      </c>
      <c r="Q40" s="4">
        <v>-360</v>
      </c>
      <c r="R40" s="4">
        <v>440</v>
      </c>
      <c r="S40" s="4">
        <v>22</v>
      </c>
      <c r="W40" s="11"/>
    </row>
    <row r="41" spans="11:23">
      <c r="K41" s="4"/>
      <c r="L41" s="4"/>
      <c r="P41" s="4">
        <v>0.49</v>
      </c>
      <c r="Q41" s="4">
        <v>-392</v>
      </c>
      <c r="R41" s="4">
        <v>408</v>
      </c>
      <c r="S41" s="4">
        <v>20.4</v>
      </c>
      <c r="W41" s="11"/>
    </row>
    <row r="42" s="3" customFormat="1" spans="11:23">
      <c r="K42" s="11" t="s">
        <v>49</v>
      </c>
      <c r="L42" s="11">
        <f>COUNTIF(L2:L33,"&lt;0.507")-COUNTIF(L2:L33,"&lt;0.378")</f>
        <v>1</v>
      </c>
      <c r="M42" s="25">
        <v>2</v>
      </c>
      <c r="N42" s="11">
        <v>1</v>
      </c>
      <c r="P42" s="1"/>
      <c r="Q42" s="14">
        <v>-380</v>
      </c>
      <c r="R42" s="14">
        <v>420</v>
      </c>
      <c r="S42" s="14">
        <v>21</v>
      </c>
      <c r="W42" s="11"/>
    </row>
    <row r="43" s="1" customFormat="1" spans="11:23">
      <c r="K43" s="14" t="s">
        <v>50</v>
      </c>
      <c r="L43" s="14">
        <f>COUNTIF(L2:L33,"&lt;0.636")-COUNTIF(L2:L33,"&lt;0.507")</f>
        <v>2</v>
      </c>
      <c r="M43" s="14">
        <v>3</v>
      </c>
      <c r="N43" s="14">
        <v>2</v>
      </c>
      <c r="W43" s="14"/>
    </row>
    <row r="44" s="1" customFormat="1" spans="11:23">
      <c r="K44" s="14" t="s">
        <v>51</v>
      </c>
      <c r="L44" s="14">
        <f>COUNTIF(L2:L33,"&lt;0.765")-COUNTIF(L2:L33,"&lt;0.636")</f>
        <v>3</v>
      </c>
      <c r="M44" s="14">
        <v>4</v>
      </c>
      <c r="N44" s="14">
        <v>3</v>
      </c>
      <c r="W44" s="14"/>
    </row>
    <row r="45" s="1" customFormat="1" spans="11:23">
      <c r="K45" s="14" t="s">
        <v>52</v>
      </c>
      <c r="L45" s="14">
        <f>COUNTIF(L2:L33,"&lt;0.894")-COUNTIF(L2:L33,"&lt;0.765")</f>
        <v>6</v>
      </c>
      <c r="M45" s="4">
        <v>7</v>
      </c>
      <c r="N45" s="14">
        <v>6</v>
      </c>
      <c r="W45" s="14"/>
    </row>
    <row r="46" s="24" customFormat="1" spans="11:23">
      <c r="K46" s="26" t="s">
        <v>53</v>
      </c>
      <c r="L46" s="26">
        <f>COUNTIF(L2:L33,"&lt;1.023")-COUNTIF(L2:L33,"&lt;0.894")</f>
        <v>8</v>
      </c>
      <c r="M46" s="26">
        <v>8</v>
      </c>
      <c r="N46" s="27">
        <v>8</v>
      </c>
      <c r="W46" s="26"/>
    </row>
    <row r="47" s="1" customFormat="1" spans="11:23">
      <c r="K47" s="14" t="s">
        <v>54</v>
      </c>
      <c r="L47" s="14">
        <f>COUNTIF(L2:L33,"&lt;1.152")-COUNTIF(L2:L33,"&lt;1.023")</f>
        <v>6</v>
      </c>
      <c r="M47" s="14">
        <v>7</v>
      </c>
      <c r="N47" s="14">
        <v>6</v>
      </c>
      <c r="W47" s="14"/>
    </row>
    <row r="48" spans="11:23">
      <c r="K48" s="4" t="s">
        <v>55</v>
      </c>
      <c r="L48" s="4">
        <f>COUNTIF(L2:L33,"&lt;1.281")-COUNTIF(L2:L33,"&lt;1.152")</f>
        <v>3</v>
      </c>
      <c r="M48" s="14">
        <v>4</v>
      </c>
      <c r="N48" s="14">
        <v>3</v>
      </c>
      <c r="W48" s="11"/>
    </row>
    <row r="49" s="1" customFormat="1" spans="11:23">
      <c r="K49" s="14" t="s">
        <v>56</v>
      </c>
      <c r="L49" s="14">
        <f>COUNTIF(L2:L33,"&lt;1.41")-COUNTIF(L2:L33,"&lt;1.281")</f>
        <v>2</v>
      </c>
      <c r="M49" s="14">
        <v>3</v>
      </c>
      <c r="N49" s="14">
        <v>2</v>
      </c>
      <c r="W49" s="14"/>
    </row>
    <row r="50" s="3" customFormat="1" spans="11:23">
      <c r="K50" s="11" t="s">
        <v>57</v>
      </c>
      <c r="L50" s="11">
        <f>COUNTIF(L2:L33,"&lt;1.539")-COUNTIF(L2:L33,"&lt;1.41")</f>
        <v>1</v>
      </c>
      <c r="M50" s="25">
        <v>2</v>
      </c>
      <c r="N50" s="11">
        <v>1</v>
      </c>
      <c r="W50" s="11"/>
    </row>
    <row r="51" s="1" customFormat="1" spans="11:23">
      <c r="K51" s="14" t="s">
        <v>58</v>
      </c>
      <c r="L51" s="14">
        <f>COUNTIF(L2:L33,"&lt;1.668")-COUNTIF(L2:L33,"&lt;1.539")</f>
        <v>0</v>
      </c>
      <c r="W51" s="14"/>
    </row>
    <row r="52" s="1" customFormat="1" spans="11:23">
      <c r="K52" s="14" t="s">
        <v>59</v>
      </c>
      <c r="L52" s="14">
        <f>COUNTIF(L2:L33,"&lt;1.797")-COUNTIF(L2:L33,"&lt;1.668")</f>
        <v>0</v>
      </c>
      <c r="W52" s="14"/>
    </row>
    <row r="53" s="1" customFormat="1" spans="11:23">
      <c r="K53" s="14" t="s">
        <v>60</v>
      </c>
      <c r="L53" s="14">
        <f>COUNTIF(L2:L33,"&lt;1.926")-COUNTIF(L2:L33,"&lt;1.797")</f>
        <v>0</v>
      </c>
      <c r="W53" s="14"/>
    </row>
    <row r="54" s="1" customFormat="1" spans="11:23">
      <c r="K54" s="14" t="s">
        <v>61</v>
      </c>
      <c r="L54" s="14">
        <f>COUNTIF(L2:L33,"&lt;2.055")-COUNTIF(L2:L33,"&lt;1.926")</f>
        <v>0</v>
      </c>
      <c r="W54" s="14"/>
    </row>
    <row r="55" s="1" customFormat="1" spans="11:23">
      <c r="K55" s="14" t="s">
        <v>62</v>
      </c>
      <c r="L55" s="14">
        <f>COUNTIF(L2:L33,"&lt;2.184")-COUNTIF(L2:L33,"&lt;2.055")</f>
        <v>0</v>
      </c>
      <c r="W55" s="14"/>
    </row>
    <row r="56" s="1" customFormat="1" spans="11:23">
      <c r="K56" s="14" t="s">
        <v>63</v>
      </c>
      <c r="L56" s="14">
        <f>COUNTIF(L2:L33,"&lt;2.313")-COUNTIF(L2:L33,"&lt;2.184")</f>
        <v>0</v>
      </c>
      <c r="W56" s="14"/>
    </row>
    <row r="57" s="1" customFormat="1" spans="11:23">
      <c r="K57" s="14" t="s">
        <v>64</v>
      </c>
      <c r="L57" s="14">
        <f>COUNTIF(L2:L33,"&lt;2.442")-COUNTIF(L2:L33,"&lt;2.313")</f>
        <v>0</v>
      </c>
      <c r="W57" s="14"/>
    </row>
    <row r="58" s="1" customFormat="1" spans="11:12">
      <c r="K58" s="14" t="s">
        <v>65</v>
      </c>
      <c r="L58" s="14">
        <f>COUNTIF(L2:L33,"&lt;2.571")-COUNTIF(L2:L33,"&lt;2.442")</f>
        <v>0</v>
      </c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customFormat="1" spans="11:15">
      <c r="K60" s="4" t="s">
        <v>67</v>
      </c>
      <c r="L60" s="9">
        <f>COUNTIF(L2:L33,"&lt;2.829")-COUNTIF(L2:L33,"&lt;2.7")</f>
        <v>0</v>
      </c>
      <c r="N60">
        <v>0.378</v>
      </c>
      <c r="O60">
        <v>3.094</v>
      </c>
    </row>
    <row r="61" customFormat="1" spans="11:15">
      <c r="K61" s="4" t="s">
        <v>68</v>
      </c>
      <c r="L61" s="9">
        <f>COUNTIF(L2:L33,"&lt;2.958")-COUNTIF(L2:L33,"&lt;2.829")</f>
        <v>0</v>
      </c>
      <c r="N61">
        <v>21</v>
      </c>
      <c r="O61">
        <v>0.129</v>
      </c>
    </row>
    <row r="62" customFormat="1" spans="11:12">
      <c r="K62" s="4" t="s">
        <v>69</v>
      </c>
      <c r="L62" s="9">
        <f>COUNTIF(L2:L33,"&lt;3.087")-COUNTIF(L2:L33,"&lt;2.958")</f>
        <v>0</v>
      </c>
    </row>
    <row r="63" spans="14:15">
      <c r="N63">
        <v>0.954</v>
      </c>
      <c r="O63">
        <v>0.133</v>
      </c>
    </row>
    <row r="64" spans="14:15">
      <c r="N64">
        <v>1.355</v>
      </c>
      <c r="O64">
        <v>0.108</v>
      </c>
    </row>
    <row r="65" spans="14:15">
      <c r="N65">
        <v>1.72</v>
      </c>
      <c r="O65">
        <v>0.083</v>
      </c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7"/>
  <sheetViews>
    <sheetView topLeftCell="H34" workbookViewId="0">
      <selection activeCell="N55" sqref="N55:O57"/>
    </sheetView>
  </sheetViews>
  <sheetFormatPr defaultColWidth="8.88888888888889" defaultRowHeight="14.4"/>
  <cols>
    <col min="11" max="12" width="18.6666666666667" customWidth="1"/>
    <col min="13" max="14" width="12.8888888888889"/>
    <col min="20" max="22" width="12.8888888888889"/>
    <col min="23" max="23" width="18.7777777777778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3" customFormat="1" spans="1:31">
      <c r="A2" s="7">
        <v>90</v>
      </c>
      <c r="B2" s="3">
        <v>19</v>
      </c>
      <c r="C2" s="3">
        <v>1</v>
      </c>
      <c r="D2" s="3">
        <v>10</v>
      </c>
      <c r="E2" s="3">
        <v>10</v>
      </c>
      <c r="F2" s="3">
        <v>10</v>
      </c>
      <c r="G2" s="3">
        <v>0</v>
      </c>
      <c r="H2" s="3">
        <v>9</v>
      </c>
      <c r="I2" s="3">
        <v>1</v>
      </c>
      <c r="J2" s="3">
        <v>0.95</v>
      </c>
      <c r="K2" s="11">
        <v>10.1075839996338</v>
      </c>
      <c r="L2" s="11">
        <v>0.614130020141602</v>
      </c>
      <c r="M2" s="3">
        <v>0.511381149291992</v>
      </c>
      <c r="N2" s="3">
        <v>9.52082443237305</v>
      </c>
      <c r="O2" s="3">
        <v>8</v>
      </c>
      <c r="P2" s="3">
        <v>8</v>
      </c>
      <c r="Q2" s="3">
        <v>17</v>
      </c>
      <c r="R2" s="17">
        <v>0.4706</v>
      </c>
      <c r="S2" s="17">
        <f t="shared" ref="S2:S11" si="0">O2/E2</f>
        <v>0.8</v>
      </c>
      <c r="T2" s="3">
        <v>4.15169715881348</v>
      </c>
      <c r="U2" s="3">
        <v>3.7891092300415</v>
      </c>
      <c r="V2" s="3">
        <v>3.73117065429687</v>
      </c>
      <c r="W2" s="11">
        <v>0.0579385757446289</v>
      </c>
      <c r="X2" s="3">
        <v>0.420526504516602</v>
      </c>
      <c r="Y2" s="3">
        <v>0.420526504516602</v>
      </c>
      <c r="Z2" s="3">
        <v>0.8</v>
      </c>
      <c r="AA2" s="3">
        <v>0.9</v>
      </c>
      <c r="AB2" s="3">
        <v>0.529411764705882</v>
      </c>
      <c r="AC2" s="3">
        <v>0.666666666666667</v>
      </c>
      <c r="AD2" s="3">
        <v>0.1</v>
      </c>
      <c r="AE2" s="3">
        <v>0.1</v>
      </c>
    </row>
    <row r="3" spans="1:31">
      <c r="A3" s="5">
        <v>138</v>
      </c>
      <c r="B3">
        <v>18</v>
      </c>
      <c r="C3">
        <v>2</v>
      </c>
      <c r="D3">
        <v>10</v>
      </c>
      <c r="E3">
        <v>10</v>
      </c>
      <c r="F3">
        <v>9</v>
      </c>
      <c r="G3">
        <v>1</v>
      </c>
      <c r="H3">
        <v>9</v>
      </c>
      <c r="I3">
        <v>1</v>
      </c>
      <c r="J3">
        <v>0.9</v>
      </c>
      <c r="K3" s="4">
        <v>9.2657299041748</v>
      </c>
      <c r="L3" s="9">
        <v>0.671237945556641</v>
      </c>
      <c r="M3">
        <v>0.846797943115234</v>
      </c>
      <c r="N3">
        <v>11.3050632476807</v>
      </c>
      <c r="O3">
        <v>9</v>
      </c>
      <c r="P3">
        <v>9</v>
      </c>
      <c r="Q3">
        <v>16</v>
      </c>
      <c r="R3" s="15">
        <v>0.5625</v>
      </c>
      <c r="S3" s="15">
        <f t="shared" si="0"/>
        <v>0.9</v>
      </c>
      <c r="T3">
        <v>4.41386222839355</v>
      </c>
      <c r="U3">
        <v>3.87005400657654</v>
      </c>
      <c r="V3">
        <v>4.11690664291382</v>
      </c>
      <c r="W3" s="11">
        <v>0.24685263633728</v>
      </c>
      <c r="X3">
        <v>0.296955585479736</v>
      </c>
      <c r="Y3">
        <v>0.296955585479736</v>
      </c>
      <c r="Z3">
        <v>0.9</v>
      </c>
      <c r="AA3">
        <v>0.7</v>
      </c>
      <c r="AB3">
        <v>0.4375</v>
      </c>
      <c r="AC3">
        <v>0.538461538461539</v>
      </c>
      <c r="AD3">
        <v>0.3</v>
      </c>
      <c r="AE3">
        <v>-0.2</v>
      </c>
    </row>
    <row r="4" s="1" customFormat="1" spans="1:31">
      <c r="A4" s="18">
        <v>51</v>
      </c>
      <c r="B4" s="1">
        <v>20</v>
      </c>
      <c r="C4" s="1">
        <v>0</v>
      </c>
      <c r="D4" s="1">
        <v>10</v>
      </c>
      <c r="E4" s="1">
        <v>10</v>
      </c>
      <c r="F4" s="1">
        <v>10</v>
      </c>
      <c r="G4" s="1">
        <v>0</v>
      </c>
      <c r="H4" s="1">
        <v>10</v>
      </c>
      <c r="I4" s="1">
        <v>0</v>
      </c>
      <c r="J4" s="1">
        <v>1</v>
      </c>
      <c r="K4" s="14">
        <v>9999</v>
      </c>
      <c r="L4" s="14">
        <v>0.763280868530273</v>
      </c>
      <c r="M4" s="1">
        <v>9999</v>
      </c>
      <c r="N4" s="1">
        <v>9999</v>
      </c>
      <c r="O4" s="1">
        <v>8</v>
      </c>
      <c r="P4" s="1">
        <v>8</v>
      </c>
      <c r="Q4" s="1">
        <v>18</v>
      </c>
      <c r="R4" s="19">
        <v>0.4444</v>
      </c>
      <c r="S4" s="19">
        <f t="shared" si="0"/>
        <v>0.8</v>
      </c>
      <c r="T4" s="1">
        <v>4.22702026367187</v>
      </c>
      <c r="U4" s="1">
        <v>3.92570948600769</v>
      </c>
      <c r="V4" s="1">
        <v>3.81870722770691</v>
      </c>
      <c r="W4" s="14">
        <v>0.107002258300781</v>
      </c>
      <c r="X4" s="1">
        <v>0.408313035964966</v>
      </c>
      <c r="Y4" s="1">
        <v>0.408313035964966</v>
      </c>
      <c r="Z4" s="1">
        <v>0.8</v>
      </c>
      <c r="AA4" s="1">
        <v>1</v>
      </c>
      <c r="AB4" s="1">
        <v>0.555555555555556</v>
      </c>
      <c r="AC4" s="1">
        <v>0.714285714285714</v>
      </c>
      <c r="AD4" s="1">
        <v>0</v>
      </c>
      <c r="AE4" s="1">
        <v>0.2</v>
      </c>
    </row>
    <row r="5" s="20" customFormat="1" spans="1:31">
      <c r="A5" s="21">
        <v>16</v>
      </c>
      <c r="B5" s="20">
        <v>19</v>
      </c>
      <c r="C5" s="20">
        <v>1</v>
      </c>
      <c r="D5" s="20">
        <v>10</v>
      </c>
      <c r="E5" s="20">
        <v>10</v>
      </c>
      <c r="F5" s="20">
        <v>10</v>
      </c>
      <c r="G5" s="20">
        <v>0</v>
      </c>
      <c r="H5" s="20">
        <v>9</v>
      </c>
      <c r="I5" s="20">
        <v>1</v>
      </c>
      <c r="J5" s="20">
        <v>0.95</v>
      </c>
      <c r="K5" s="22">
        <v>10.8333683013916</v>
      </c>
      <c r="L5" s="22">
        <v>0.657564163208008</v>
      </c>
      <c r="M5" s="20">
        <v>0.505702972412109</v>
      </c>
      <c r="N5" s="20">
        <v>9.78784370422363</v>
      </c>
      <c r="O5" s="20">
        <v>7</v>
      </c>
      <c r="P5" s="20">
        <v>7</v>
      </c>
      <c r="Q5" s="20">
        <v>17</v>
      </c>
      <c r="R5" s="23">
        <v>0.4118</v>
      </c>
      <c r="S5" s="23">
        <f t="shared" si="0"/>
        <v>0.7</v>
      </c>
      <c r="T5" s="20">
        <v>4.57226943969727</v>
      </c>
      <c r="U5" s="20">
        <v>4.18453979492187</v>
      </c>
      <c r="V5" s="20">
        <v>4.08214998245239</v>
      </c>
      <c r="W5" s="22">
        <v>0.102389812469482</v>
      </c>
      <c r="X5" s="20">
        <v>0.490119457244873</v>
      </c>
      <c r="Y5" s="20">
        <v>0.490119457244873</v>
      </c>
      <c r="Z5" s="20">
        <v>0.7</v>
      </c>
      <c r="AA5" s="20">
        <v>1</v>
      </c>
      <c r="AB5" s="20">
        <v>0.588235294117647</v>
      </c>
      <c r="AC5" s="20">
        <v>0.740740740740741</v>
      </c>
      <c r="AD5" s="20">
        <v>0</v>
      </c>
      <c r="AE5" s="20">
        <v>0.3</v>
      </c>
    </row>
    <row r="6" spans="1:31">
      <c r="A6" s="5">
        <v>53</v>
      </c>
      <c r="B6">
        <v>20</v>
      </c>
      <c r="C6">
        <v>0</v>
      </c>
      <c r="D6">
        <v>10</v>
      </c>
      <c r="E6">
        <v>10</v>
      </c>
      <c r="F6">
        <v>10</v>
      </c>
      <c r="G6">
        <v>0</v>
      </c>
      <c r="H6">
        <v>10</v>
      </c>
      <c r="I6">
        <v>0</v>
      </c>
      <c r="J6">
        <v>1</v>
      </c>
      <c r="K6" s="4">
        <v>9999</v>
      </c>
      <c r="L6" s="9">
        <v>0.862852096557617</v>
      </c>
      <c r="M6">
        <v>9999</v>
      </c>
      <c r="N6">
        <v>9999</v>
      </c>
      <c r="O6">
        <v>6</v>
      </c>
      <c r="P6">
        <v>6</v>
      </c>
      <c r="Q6">
        <v>15</v>
      </c>
      <c r="R6" s="15">
        <v>0.4</v>
      </c>
      <c r="S6" s="15">
        <f t="shared" si="0"/>
        <v>0.6</v>
      </c>
      <c r="T6">
        <v>4.4928092956543</v>
      </c>
      <c r="U6">
        <v>4.20266008377075</v>
      </c>
      <c r="V6">
        <v>4.01789474487305</v>
      </c>
      <c r="W6" s="11">
        <v>0.184765338897705</v>
      </c>
      <c r="X6">
        <v>0.47491455078125</v>
      </c>
      <c r="Y6">
        <v>0.47491455078125</v>
      </c>
      <c r="Z6">
        <v>0.6</v>
      </c>
      <c r="AA6">
        <v>0.9</v>
      </c>
      <c r="AB6">
        <v>0.6</v>
      </c>
      <c r="AC6">
        <v>0.72</v>
      </c>
      <c r="AD6">
        <v>0.1</v>
      </c>
      <c r="AE6">
        <v>0.3</v>
      </c>
    </row>
    <row r="7" spans="1:31">
      <c r="A7" s="5">
        <v>41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11.0247116088867</v>
      </c>
      <c r="L7" s="9">
        <v>0.829212188720703</v>
      </c>
      <c r="M7">
        <v>0.615507125854492</v>
      </c>
      <c r="N7">
        <v>9.19135475158691</v>
      </c>
      <c r="O7">
        <v>7</v>
      </c>
      <c r="P7">
        <v>7</v>
      </c>
      <c r="Q7">
        <v>17</v>
      </c>
      <c r="R7" s="15">
        <v>0.4118</v>
      </c>
      <c r="S7" s="15">
        <f t="shared" si="0"/>
        <v>0.7</v>
      </c>
      <c r="T7">
        <v>4.78162574768066</v>
      </c>
      <c r="U7">
        <v>4.41128349304199</v>
      </c>
      <c r="V7">
        <v>4.25963163375854</v>
      </c>
      <c r="W7" s="11">
        <v>0.151651859283447</v>
      </c>
      <c r="X7">
        <v>0.521994113922119</v>
      </c>
      <c r="Y7">
        <v>0.521994113922119</v>
      </c>
      <c r="Z7">
        <v>0.7</v>
      </c>
      <c r="AA7">
        <v>1</v>
      </c>
      <c r="AB7">
        <v>0.588235294117647</v>
      </c>
      <c r="AC7">
        <v>0.740740740740741</v>
      </c>
      <c r="AD7">
        <v>0</v>
      </c>
      <c r="AE7">
        <v>0.3</v>
      </c>
    </row>
    <row r="8" spans="1:31">
      <c r="A8" s="5">
        <v>217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10.0920867919922</v>
      </c>
      <c r="L8" s="9">
        <v>0.861143112182617</v>
      </c>
      <c r="M8">
        <v>0.723855972290039</v>
      </c>
      <c r="N8">
        <v>8.88371086120605</v>
      </c>
      <c r="O8">
        <v>6</v>
      </c>
      <c r="P8">
        <v>6</v>
      </c>
      <c r="Q8">
        <v>15</v>
      </c>
      <c r="R8" s="15">
        <v>0.4</v>
      </c>
      <c r="S8" s="15">
        <f t="shared" si="0"/>
        <v>0.6</v>
      </c>
      <c r="T8">
        <v>4.04324340820312</v>
      </c>
      <c r="U8">
        <v>3.72802567481995</v>
      </c>
      <c r="V8">
        <v>3.61562538146973</v>
      </c>
      <c r="W8" s="11">
        <v>0.11240029335022</v>
      </c>
      <c r="X8">
        <v>0.427618026733398</v>
      </c>
      <c r="Y8">
        <v>0.427618026733398</v>
      </c>
      <c r="Z8">
        <v>0.6</v>
      </c>
      <c r="AA8">
        <v>0.9</v>
      </c>
      <c r="AB8">
        <v>0.6</v>
      </c>
      <c r="AC8">
        <v>0.72</v>
      </c>
      <c r="AD8">
        <v>0.1</v>
      </c>
      <c r="AE8">
        <v>0.3</v>
      </c>
    </row>
    <row r="9" spans="1:31">
      <c r="A9" s="5">
        <v>203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10.604118347168</v>
      </c>
      <c r="L9" s="9">
        <v>0.825384140014648</v>
      </c>
      <c r="M9">
        <v>0.658525466918945</v>
      </c>
      <c r="N9">
        <v>9.19667816162109</v>
      </c>
      <c r="O9">
        <v>7</v>
      </c>
      <c r="P9">
        <v>7</v>
      </c>
      <c r="Q9">
        <v>17</v>
      </c>
      <c r="R9" s="15">
        <v>0.4118</v>
      </c>
      <c r="S9" s="15">
        <f t="shared" si="0"/>
        <v>0.7</v>
      </c>
      <c r="T9">
        <v>4.44564056396484</v>
      </c>
      <c r="U9">
        <v>4.09128665924072</v>
      </c>
      <c r="V9">
        <v>3.97912359237671</v>
      </c>
      <c r="W9" s="11">
        <v>0.112163066864014</v>
      </c>
      <c r="X9">
        <v>0.466516971588135</v>
      </c>
      <c r="Y9">
        <v>0.466516971588135</v>
      </c>
      <c r="Z9">
        <v>0.7</v>
      </c>
      <c r="AA9">
        <v>1</v>
      </c>
      <c r="AB9">
        <v>0.588235294117647</v>
      </c>
      <c r="AC9">
        <v>0.740740740740741</v>
      </c>
      <c r="AD9">
        <v>0</v>
      </c>
      <c r="AE9">
        <v>0.3</v>
      </c>
    </row>
    <row r="10" s="20" customFormat="1" spans="1:31">
      <c r="A10" s="21">
        <v>59</v>
      </c>
      <c r="B10" s="20">
        <v>20</v>
      </c>
      <c r="C10" s="20">
        <v>0</v>
      </c>
      <c r="D10" s="20">
        <v>10</v>
      </c>
      <c r="E10" s="20">
        <v>10</v>
      </c>
      <c r="F10" s="20">
        <v>10</v>
      </c>
      <c r="G10" s="20">
        <v>0</v>
      </c>
      <c r="H10" s="20">
        <v>10</v>
      </c>
      <c r="I10" s="20">
        <v>0</v>
      </c>
      <c r="J10" s="20">
        <v>1</v>
      </c>
      <c r="K10" s="22">
        <v>9999</v>
      </c>
      <c r="L10" s="22">
        <v>0.781351089477539</v>
      </c>
      <c r="M10" s="20">
        <v>9999</v>
      </c>
      <c r="N10" s="20">
        <v>9999</v>
      </c>
      <c r="O10" s="20">
        <v>7</v>
      </c>
      <c r="P10" s="20">
        <v>7</v>
      </c>
      <c r="Q10" s="20">
        <v>17</v>
      </c>
      <c r="R10" s="23">
        <v>0.4118</v>
      </c>
      <c r="S10" s="23">
        <f t="shared" si="0"/>
        <v>0.7</v>
      </c>
      <c r="T10" s="20">
        <v>4.3027515411377</v>
      </c>
      <c r="U10" s="20">
        <v>3.993891954422</v>
      </c>
      <c r="V10" s="20">
        <v>3.88676333427429</v>
      </c>
      <c r="W10" s="22">
        <v>0.107128620147705</v>
      </c>
      <c r="X10" s="20">
        <v>0.415988206863403</v>
      </c>
      <c r="Y10" s="20">
        <v>0.415988206863403</v>
      </c>
      <c r="Z10" s="20">
        <v>0.7</v>
      </c>
      <c r="AA10" s="20">
        <v>1</v>
      </c>
      <c r="AB10" s="20">
        <v>0.588235294117647</v>
      </c>
      <c r="AC10" s="20">
        <v>0.740740740740741</v>
      </c>
      <c r="AD10" s="20">
        <v>0</v>
      </c>
      <c r="AE10" s="20">
        <v>0.3</v>
      </c>
    </row>
    <row r="11" spans="1:31">
      <c r="A11" s="5">
        <v>204</v>
      </c>
      <c r="B11">
        <v>20</v>
      </c>
      <c r="C11">
        <v>0</v>
      </c>
      <c r="D11">
        <v>10</v>
      </c>
      <c r="E11">
        <v>10</v>
      </c>
      <c r="F11">
        <v>10</v>
      </c>
      <c r="G11">
        <v>0</v>
      </c>
      <c r="H11">
        <v>10</v>
      </c>
      <c r="I11">
        <v>0</v>
      </c>
      <c r="J11">
        <v>1</v>
      </c>
      <c r="K11" s="4">
        <v>9999</v>
      </c>
      <c r="L11" s="9">
        <v>0.93437385559082</v>
      </c>
      <c r="M11">
        <v>9999</v>
      </c>
      <c r="N11">
        <v>9999</v>
      </c>
      <c r="O11">
        <v>7</v>
      </c>
      <c r="P11">
        <v>7</v>
      </c>
      <c r="Q11">
        <v>17</v>
      </c>
      <c r="R11" s="15">
        <v>0.4118</v>
      </c>
      <c r="S11" s="15">
        <f t="shared" si="0"/>
        <v>0.7</v>
      </c>
      <c r="T11">
        <v>4.56262969970703</v>
      </c>
      <c r="U11">
        <v>4.25880813598633</v>
      </c>
      <c r="V11">
        <v>4.08786678314209</v>
      </c>
      <c r="W11" s="11">
        <v>0.170941352844238</v>
      </c>
      <c r="X11">
        <v>0.474762916564941</v>
      </c>
      <c r="Y11">
        <v>0.474762916564941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spans="1:31">
      <c r="A12" s="5">
        <v>78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11.2678680419922</v>
      </c>
      <c r="L12" s="9">
        <v>0.992507934570312</v>
      </c>
      <c r="M12">
        <v>0.871532440185547</v>
      </c>
      <c r="N12">
        <v>10.2073211669922</v>
      </c>
      <c r="O12">
        <v>9</v>
      </c>
      <c r="P12">
        <v>9</v>
      </c>
      <c r="Q12">
        <v>18</v>
      </c>
      <c r="R12" s="15">
        <v>0.5</v>
      </c>
      <c r="S12" s="15">
        <f t="shared" ref="S12:S28" si="1">O12/E12</f>
        <v>0.9</v>
      </c>
      <c r="T12">
        <v>4.75438117980957</v>
      </c>
      <c r="U12">
        <v>4.35092735290527</v>
      </c>
      <c r="V12">
        <v>4.25128555297852</v>
      </c>
      <c r="W12" s="11">
        <v>0.0996417999267578</v>
      </c>
      <c r="X12">
        <v>0.503095626831055</v>
      </c>
      <c r="Y12">
        <v>0.503095626831055</v>
      </c>
      <c r="Z12">
        <v>0.9</v>
      </c>
      <c r="AA12">
        <v>0.9</v>
      </c>
      <c r="AB12">
        <v>0.5</v>
      </c>
      <c r="AC12">
        <v>0.642857142857143</v>
      </c>
      <c r="AD12">
        <v>0.1</v>
      </c>
      <c r="AE12">
        <v>0</v>
      </c>
    </row>
    <row r="13" spans="1:31">
      <c r="A13" s="5">
        <v>38</v>
      </c>
      <c r="B13">
        <v>19</v>
      </c>
      <c r="C13">
        <v>1</v>
      </c>
      <c r="D13">
        <v>10</v>
      </c>
      <c r="E13">
        <v>10</v>
      </c>
      <c r="F13">
        <v>10</v>
      </c>
      <c r="G13">
        <v>0</v>
      </c>
      <c r="H13">
        <v>9</v>
      </c>
      <c r="I13">
        <v>1</v>
      </c>
      <c r="J13">
        <v>0.95</v>
      </c>
      <c r="K13" s="4">
        <v>10.2333297729492</v>
      </c>
      <c r="L13" s="9">
        <v>0.920808792114258</v>
      </c>
      <c r="M13">
        <v>0.819250106811523</v>
      </c>
      <c r="N13">
        <v>9.33165168762207</v>
      </c>
      <c r="O13">
        <v>8</v>
      </c>
      <c r="P13">
        <v>8</v>
      </c>
      <c r="Q13">
        <v>18</v>
      </c>
      <c r="R13" s="15">
        <v>0.4444</v>
      </c>
      <c r="S13" s="15">
        <f t="shared" si="1"/>
        <v>0.8</v>
      </c>
      <c r="T13">
        <v>4.01142311096191</v>
      </c>
      <c r="U13">
        <v>3.67767286300659</v>
      </c>
      <c r="V13">
        <v>3.58986783027649</v>
      </c>
      <c r="W13" s="11">
        <v>0.0878050327301025</v>
      </c>
      <c r="X13">
        <v>0.421555280685425</v>
      </c>
      <c r="Y13">
        <v>0.421555280685425</v>
      </c>
      <c r="Z13">
        <v>0.8</v>
      </c>
      <c r="AA13">
        <v>1</v>
      </c>
      <c r="AB13">
        <v>0.555555555555556</v>
      </c>
      <c r="AC13">
        <v>0.714285714285714</v>
      </c>
      <c r="AD13">
        <v>0</v>
      </c>
      <c r="AE13">
        <v>0.2</v>
      </c>
    </row>
    <row r="14" spans="1:31">
      <c r="A14" s="5">
        <v>23</v>
      </c>
      <c r="B14">
        <v>18</v>
      </c>
      <c r="C14">
        <v>2</v>
      </c>
      <c r="D14">
        <v>10</v>
      </c>
      <c r="E14">
        <v>10</v>
      </c>
      <c r="F14">
        <v>10</v>
      </c>
      <c r="G14">
        <v>0</v>
      </c>
      <c r="H14">
        <v>8</v>
      </c>
      <c r="I14">
        <v>2</v>
      </c>
      <c r="J14">
        <v>0.9</v>
      </c>
      <c r="K14" s="4">
        <v>7.68394088745117</v>
      </c>
      <c r="L14" s="9">
        <v>0.951251983642578</v>
      </c>
      <c r="M14">
        <v>0.62324333190918</v>
      </c>
      <c r="N14">
        <v>6.77580070495605</v>
      </c>
      <c r="O14">
        <v>7</v>
      </c>
      <c r="P14">
        <v>7</v>
      </c>
      <c r="Q14">
        <v>17</v>
      </c>
      <c r="R14" s="15">
        <v>0.4118</v>
      </c>
      <c r="S14" s="15">
        <f t="shared" si="1"/>
        <v>0.7</v>
      </c>
      <c r="T14">
        <v>3.90939521789551</v>
      </c>
      <c r="U14">
        <v>3.55533051490784</v>
      </c>
      <c r="V14">
        <v>3.47073864936829</v>
      </c>
      <c r="W14" s="11">
        <v>0.0845918655395508</v>
      </c>
      <c r="X14">
        <v>0.438656568527222</v>
      </c>
      <c r="Y14">
        <v>0.438656568527222</v>
      </c>
      <c r="Z14">
        <v>0.7</v>
      </c>
      <c r="AA14">
        <v>1</v>
      </c>
      <c r="AB14">
        <v>0.588235294117647</v>
      </c>
      <c r="AC14">
        <v>0.740740740740741</v>
      </c>
      <c r="AD14">
        <v>0</v>
      </c>
      <c r="AE14">
        <v>0.3</v>
      </c>
    </row>
    <row r="15" spans="1:31">
      <c r="A15" s="5">
        <v>187</v>
      </c>
      <c r="B15">
        <v>18</v>
      </c>
      <c r="C15">
        <v>2</v>
      </c>
      <c r="D15">
        <v>10</v>
      </c>
      <c r="E15">
        <v>10</v>
      </c>
      <c r="F15">
        <v>10</v>
      </c>
      <c r="G15">
        <v>0</v>
      </c>
      <c r="H15">
        <v>8</v>
      </c>
      <c r="I15">
        <v>2</v>
      </c>
      <c r="J15">
        <v>0.9</v>
      </c>
      <c r="K15" s="4">
        <v>7.71948623657227</v>
      </c>
      <c r="L15" s="9">
        <v>0.999673843383789</v>
      </c>
      <c r="M15">
        <v>0.699689865112305</v>
      </c>
      <c r="N15">
        <v>6.89983558654785</v>
      </c>
      <c r="O15">
        <v>7</v>
      </c>
      <c r="P15">
        <v>7</v>
      </c>
      <c r="Q15">
        <v>17</v>
      </c>
      <c r="R15" s="15">
        <v>0.4118</v>
      </c>
      <c r="S15" s="15">
        <f t="shared" si="1"/>
        <v>0.7</v>
      </c>
      <c r="T15">
        <v>3.41684341430664</v>
      </c>
      <c r="U15">
        <v>3.10786461830139</v>
      </c>
      <c r="V15">
        <v>3.02955842018127</v>
      </c>
      <c r="W15" s="11">
        <v>0.0783061981201172</v>
      </c>
      <c r="X15">
        <v>0.387284994125366</v>
      </c>
      <c r="Y15">
        <v>0.387284994125366</v>
      </c>
      <c r="Z15">
        <v>0.7</v>
      </c>
      <c r="AA15">
        <v>1</v>
      </c>
      <c r="AB15">
        <v>0.588235294117647</v>
      </c>
      <c r="AC15">
        <v>0.740740740740741</v>
      </c>
      <c r="AD15">
        <v>0</v>
      </c>
      <c r="AE15">
        <v>0.3</v>
      </c>
    </row>
    <row r="16" s="20" customFormat="1" spans="1:31">
      <c r="A16" s="21">
        <v>26</v>
      </c>
      <c r="B16" s="20">
        <v>18</v>
      </c>
      <c r="C16" s="20">
        <v>2</v>
      </c>
      <c r="D16" s="20">
        <v>10</v>
      </c>
      <c r="E16" s="20">
        <v>10</v>
      </c>
      <c r="F16" s="20">
        <v>10</v>
      </c>
      <c r="G16" s="20">
        <v>0</v>
      </c>
      <c r="H16" s="20">
        <v>8</v>
      </c>
      <c r="I16" s="20">
        <v>2</v>
      </c>
      <c r="J16" s="20">
        <v>0.9</v>
      </c>
      <c r="K16" s="22">
        <v>7.20049858093262</v>
      </c>
      <c r="L16" s="22">
        <v>0.931381225585937</v>
      </c>
      <c r="M16" s="20">
        <v>0.624353408813477</v>
      </c>
      <c r="N16" s="20">
        <v>6.30125427246094</v>
      </c>
      <c r="O16" s="20">
        <v>6</v>
      </c>
      <c r="P16" s="20">
        <v>6</v>
      </c>
      <c r="Q16" s="20">
        <v>15</v>
      </c>
      <c r="R16" s="23">
        <v>0.4</v>
      </c>
      <c r="S16" s="23">
        <f t="shared" si="1"/>
        <v>0.6</v>
      </c>
      <c r="T16" s="20">
        <v>3.92199516296387</v>
      </c>
      <c r="U16" s="20">
        <v>3.57343816757202</v>
      </c>
      <c r="V16" s="20">
        <v>3.50098347663879</v>
      </c>
      <c r="W16" s="22">
        <v>0.0724546909332275</v>
      </c>
      <c r="X16" s="20">
        <v>0.421011686325073</v>
      </c>
      <c r="Y16" s="20">
        <v>0.421011686325073</v>
      </c>
      <c r="Z16" s="20">
        <v>0.6</v>
      </c>
      <c r="AA16" s="20">
        <v>0.9</v>
      </c>
      <c r="AB16" s="20">
        <v>0.6</v>
      </c>
      <c r="AC16" s="20">
        <v>0.72</v>
      </c>
      <c r="AD16" s="20">
        <v>0.1</v>
      </c>
      <c r="AE16" s="20">
        <v>0.3</v>
      </c>
    </row>
    <row r="17" spans="1:31">
      <c r="A17" s="5">
        <v>61</v>
      </c>
      <c r="B17">
        <v>19</v>
      </c>
      <c r="C17">
        <v>1</v>
      </c>
      <c r="D17">
        <v>10</v>
      </c>
      <c r="E17">
        <v>10</v>
      </c>
      <c r="F17">
        <v>10</v>
      </c>
      <c r="G17">
        <v>0</v>
      </c>
      <c r="H17">
        <v>9</v>
      </c>
      <c r="I17">
        <v>1</v>
      </c>
      <c r="J17">
        <v>0.95</v>
      </c>
      <c r="K17" s="4">
        <v>10.6257991790772</v>
      </c>
      <c r="L17" s="9">
        <v>1.14323806762695</v>
      </c>
      <c r="M17">
        <v>0.99237060546875</v>
      </c>
      <c r="N17">
        <v>9.02749633789062</v>
      </c>
      <c r="O17">
        <v>5</v>
      </c>
      <c r="P17">
        <v>5</v>
      </c>
      <c r="Q17">
        <v>14</v>
      </c>
      <c r="R17" s="15">
        <v>0.3571</v>
      </c>
      <c r="S17" s="15">
        <f t="shared" si="1"/>
        <v>0.5</v>
      </c>
      <c r="T17">
        <v>3.97028923034668</v>
      </c>
      <c r="U17">
        <v>3.67376279830933</v>
      </c>
      <c r="V17">
        <v>3.51807713508606</v>
      </c>
      <c r="W17" s="11">
        <v>0.155685663223267</v>
      </c>
      <c r="X17">
        <v>0.45221209526062</v>
      </c>
      <c r="Y17">
        <v>0.45221209526062</v>
      </c>
      <c r="Z17">
        <v>0.5</v>
      </c>
      <c r="AA17">
        <v>0.9</v>
      </c>
      <c r="AB17">
        <v>0.642857142857143</v>
      </c>
      <c r="AC17">
        <v>0.75</v>
      </c>
      <c r="AD17">
        <v>0.1</v>
      </c>
      <c r="AE17">
        <v>0.4</v>
      </c>
    </row>
    <row r="18" spans="1:31">
      <c r="A18" s="5">
        <v>173</v>
      </c>
      <c r="B18">
        <v>18</v>
      </c>
      <c r="C18">
        <v>2</v>
      </c>
      <c r="D18">
        <v>10</v>
      </c>
      <c r="E18">
        <v>10</v>
      </c>
      <c r="F18">
        <v>10</v>
      </c>
      <c r="G18">
        <v>0</v>
      </c>
      <c r="H18">
        <v>8</v>
      </c>
      <c r="I18">
        <v>2</v>
      </c>
      <c r="J18">
        <v>0.9</v>
      </c>
      <c r="K18" s="4">
        <v>7.58810043334961</v>
      </c>
      <c r="L18" s="9">
        <v>1.06684494018555</v>
      </c>
      <c r="M18">
        <v>0.588665008544922</v>
      </c>
      <c r="N18">
        <v>5.76065635681152</v>
      </c>
      <c r="O18">
        <v>5</v>
      </c>
      <c r="P18">
        <v>5</v>
      </c>
      <c r="Q18">
        <v>14</v>
      </c>
      <c r="R18" s="15">
        <v>0.3571</v>
      </c>
      <c r="S18" s="15">
        <f t="shared" si="1"/>
        <v>0.5</v>
      </c>
      <c r="T18">
        <v>4.2313117980957</v>
      </c>
      <c r="U18">
        <v>3.87986516952515</v>
      </c>
      <c r="V18">
        <v>3.75139999389648</v>
      </c>
      <c r="W18" s="11">
        <v>0.128465175628662</v>
      </c>
      <c r="X18">
        <v>0.479911804199219</v>
      </c>
      <c r="Y18">
        <v>0.479911804199219</v>
      </c>
      <c r="Z18">
        <v>0.5</v>
      </c>
      <c r="AA18">
        <v>0.9</v>
      </c>
      <c r="AB18">
        <v>0.642857142857143</v>
      </c>
      <c r="AC18">
        <v>0.75</v>
      </c>
      <c r="AD18">
        <v>0.1</v>
      </c>
      <c r="AE18">
        <v>0.4</v>
      </c>
    </row>
    <row r="19" spans="1:31">
      <c r="A19" s="5">
        <v>166</v>
      </c>
      <c r="B19">
        <v>19</v>
      </c>
      <c r="C19">
        <v>1</v>
      </c>
      <c r="D19">
        <v>10</v>
      </c>
      <c r="E19">
        <v>10</v>
      </c>
      <c r="F19">
        <v>10</v>
      </c>
      <c r="G19">
        <v>0</v>
      </c>
      <c r="H19">
        <v>9</v>
      </c>
      <c r="I19">
        <v>1</v>
      </c>
      <c r="J19">
        <v>0.95</v>
      </c>
      <c r="K19" s="4">
        <v>10.4938850402832</v>
      </c>
      <c r="L19" s="9">
        <v>1.12556648254395</v>
      </c>
      <c r="M19">
        <v>0.991786956787109</v>
      </c>
      <c r="N19">
        <v>9.07147026062012</v>
      </c>
      <c r="O19">
        <v>7</v>
      </c>
      <c r="P19">
        <v>7</v>
      </c>
      <c r="Q19">
        <v>16</v>
      </c>
      <c r="R19" s="15">
        <v>0.4375</v>
      </c>
      <c r="S19" s="15">
        <f t="shared" si="1"/>
        <v>0.7</v>
      </c>
      <c r="T19">
        <v>4.00689697265625</v>
      </c>
      <c r="U19">
        <v>3.70787477493286</v>
      </c>
      <c r="V19">
        <v>3.58070063591003</v>
      </c>
      <c r="W19" s="11">
        <v>0.127174139022827</v>
      </c>
      <c r="X19">
        <v>0.426196336746216</v>
      </c>
      <c r="Y19">
        <v>0.426196336746216</v>
      </c>
      <c r="Z19">
        <v>0.7</v>
      </c>
      <c r="AA19">
        <v>0.9</v>
      </c>
      <c r="AB19">
        <v>0.5625</v>
      </c>
      <c r="AC19">
        <v>0.692307692307692</v>
      </c>
      <c r="AD19">
        <v>0.1</v>
      </c>
      <c r="AE19">
        <v>0.2</v>
      </c>
    </row>
    <row r="20" spans="1:31">
      <c r="A20" s="5">
        <v>46</v>
      </c>
      <c r="B20">
        <v>18</v>
      </c>
      <c r="C20">
        <v>2</v>
      </c>
      <c r="D20">
        <v>10</v>
      </c>
      <c r="E20">
        <v>10</v>
      </c>
      <c r="F20">
        <v>10</v>
      </c>
      <c r="G20">
        <v>0</v>
      </c>
      <c r="H20">
        <v>8</v>
      </c>
      <c r="I20">
        <v>2</v>
      </c>
      <c r="J20">
        <v>0.9</v>
      </c>
      <c r="K20" s="4">
        <v>7.44791412353516</v>
      </c>
      <c r="L20" s="9">
        <v>1.0282154083252</v>
      </c>
      <c r="M20">
        <v>0.622165679931641</v>
      </c>
      <c r="N20">
        <v>5.99441528320312</v>
      </c>
      <c r="O20">
        <v>6</v>
      </c>
      <c r="P20">
        <v>6</v>
      </c>
      <c r="Q20">
        <v>16</v>
      </c>
      <c r="R20" s="15">
        <v>0.375</v>
      </c>
      <c r="S20" s="15">
        <f t="shared" si="1"/>
        <v>0.6</v>
      </c>
      <c r="T20">
        <v>3.98751449584961</v>
      </c>
      <c r="U20">
        <v>3.64871144294739</v>
      </c>
      <c r="V20">
        <v>3.5240159034729</v>
      </c>
      <c r="W20" s="11">
        <v>0.124695539474487</v>
      </c>
      <c r="X20">
        <v>0.463498592376709</v>
      </c>
      <c r="Y20">
        <v>0.463498592376709</v>
      </c>
      <c r="Z20">
        <v>0.6</v>
      </c>
      <c r="AA20">
        <v>1</v>
      </c>
      <c r="AB20">
        <v>0.625</v>
      </c>
      <c r="AC20">
        <v>0.769230769230769</v>
      </c>
      <c r="AD20">
        <v>0</v>
      </c>
      <c r="AE20">
        <v>0.4</v>
      </c>
    </row>
    <row r="21" s="20" customFormat="1" spans="1:31">
      <c r="A21" s="21">
        <v>159</v>
      </c>
      <c r="B21" s="20">
        <v>18</v>
      </c>
      <c r="C21" s="20">
        <v>2</v>
      </c>
      <c r="D21" s="20">
        <v>10</v>
      </c>
      <c r="E21" s="20">
        <v>10</v>
      </c>
      <c r="F21" s="20">
        <v>10</v>
      </c>
      <c r="G21" s="20">
        <v>0</v>
      </c>
      <c r="H21" s="20">
        <v>8</v>
      </c>
      <c r="I21" s="20">
        <v>2</v>
      </c>
      <c r="J21" s="20">
        <v>0.9</v>
      </c>
      <c r="K21" s="22">
        <v>7.262939453125</v>
      </c>
      <c r="L21" s="22">
        <v>1.04187202453613</v>
      </c>
      <c r="M21" s="20">
        <v>0.635723114013672</v>
      </c>
      <c r="N21" s="20">
        <v>5.74558639526367</v>
      </c>
      <c r="O21" s="20">
        <v>5</v>
      </c>
      <c r="P21" s="20">
        <v>5</v>
      </c>
      <c r="Q21" s="20">
        <v>13</v>
      </c>
      <c r="R21" s="23">
        <v>0.3846</v>
      </c>
      <c r="S21" s="23">
        <f t="shared" si="1"/>
        <v>0.5</v>
      </c>
      <c r="T21" s="20">
        <v>4.01668739318848</v>
      </c>
      <c r="U21" s="20">
        <v>3.67924833297729</v>
      </c>
      <c r="V21" s="20">
        <v>3.55739736557007</v>
      </c>
      <c r="W21" s="22">
        <v>0.121850967407227</v>
      </c>
      <c r="X21" s="20">
        <v>0.459290027618408</v>
      </c>
      <c r="Y21" s="20">
        <v>0.459290027618408</v>
      </c>
      <c r="Z21" s="20">
        <v>0.5</v>
      </c>
      <c r="AA21" s="20">
        <v>0.8</v>
      </c>
      <c r="AB21" s="20">
        <v>0.615384615384615</v>
      </c>
      <c r="AC21" s="20">
        <v>0.695652173913043</v>
      </c>
      <c r="AD21" s="20">
        <v>0.2</v>
      </c>
      <c r="AE21" s="20">
        <v>0.3</v>
      </c>
    </row>
    <row r="22" spans="1:31">
      <c r="A22" s="5">
        <v>244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10.961576461792</v>
      </c>
      <c r="L22" s="9">
        <v>1.18642616271973</v>
      </c>
      <c r="M22">
        <v>0.954240798950195</v>
      </c>
      <c r="N22">
        <v>8.53941345214844</v>
      </c>
      <c r="O22">
        <v>6</v>
      </c>
      <c r="P22">
        <v>6</v>
      </c>
      <c r="Q22">
        <v>15</v>
      </c>
      <c r="R22" s="15">
        <v>0.4</v>
      </c>
      <c r="S22" s="15">
        <f t="shared" si="1"/>
        <v>0.6</v>
      </c>
      <c r="T22">
        <v>4.47538566589355</v>
      </c>
      <c r="U22">
        <v>4.16669654846191</v>
      </c>
      <c r="V22">
        <v>3.9568190574646</v>
      </c>
      <c r="W22" s="11">
        <v>0.209877490997315</v>
      </c>
      <c r="X22">
        <v>0.518566608428955</v>
      </c>
      <c r="Y22">
        <v>0.518566608428955</v>
      </c>
      <c r="Z22">
        <v>0.6</v>
      </c>
      <c r="AA22">
        <v>0.9</v>
      </c>
      <c r="AB22">
        <v>0.6</v>
      </c>
      <c r="AC22">
        <v>0.72</v>
      </c>
      <c r="AD22">
        <v>0.1</v>
      </c>
      <c r="AE22">
        <v>0.3</v>
      </c>
    </row>
    <row r="23" spans="1:31">
      <c r="A23" s="5">
        <v>106</v>
      </c>
      <c r="B23">
        <v>19</v>
      </c>
      <c r="C23">
        <v>1</v>
      </c>
      <c r="D23">
        <v>10</v>
      </c>
      <c r="E23">
        <v>10</v>
      </c>
      <c r="F23">
        <v>10</v>
      </c>
      <c r="G23">
        <v>0</v>
      </c>
      <c r="H23">
        <v>9</v>
      </c>
      <c r="I23">
        <v>1</v>
      </c>
      <c r="J23">
        <v>0.95</v>
      </c>
      <c r="K23" s="4">
        <v>11.0809917449951</v>
      </c>
      <c r="L23" s="9">
        <v>1.19580459594727</v>
      </c>
      <c r="M23">
        <v>0.999795913696289</v>
      </c>
      <c r="N23">
        <v>9.0234489440918</v>
      </c>
      <c r="O23">
        <v>6</v>
      </c>
      <c r="P23">
        <v>6</v>
      </c>
      <c r="Q23">
        <v>16</v>
      </c>
      <c r="R23" s="15">
        <v>0.375</v>
      </c>
      <c r="S23" s="15">
        <f t="shared" si="1"/>
        <v>0.6</v>
      </c>
      <c r="T23">
        <v>4.2790470123291</v>
      </c>
      <c r="U23">
        <v>3.97639465332031</v>
      </c>
      <c r="V23">
        <v>3.77619099617004</v>
      </c>
      <c r="W23" s="11">
        <v>0.200203657150269</v>
      </c>
      <c r="X23">
        <v>0.502856016159058</v>
      </c>
      <c r="Y23">
        <v>0.502856016159058</v>
      </c>
      <c r="Z23">
        <v>0.6</v>
      </c>
      <c r="AA23">
        <v>1</v>
      </c>
      <c r="AB23">
        <v>0.625</v>
      </c>
      <c r="AC23">
        <v>0.769230769230769</v>
      </c>
      <c r="AD23">
        <v>0</v>
      </c>
      <c r="AE23">
        <v>0.4</v>
      </c>
    </row>
    <row r="24" s="20" customFormat="1" spans="1:31">
      <c r="A24" s="21">
        <v>142</v>
      </c>
      <c r="B24" s="20">
        <v>20</v>
      </c>
      <c r="C24" s="20">
        <v>0</v>
      </c>
      <c r="D24" s="20">
        <v>10</v>
      </c>
      <c r="E24" s="20">
        <v>10</v>
      </c>
      <c r="F24" s="20">
        <v>10</v>
      </c>
      <c r="G24" s="20">
        <v>0</v>
      </c>
      <c r="H24" s="20">
        <v>10</v>
      </c>
      <c r="I24" s="20">
        <v>0</v>
      </c>
      <c r="J24" s="20">
        <v>1</v>
      </c>
      <c r="K24" s="22">
        <v>9999</v>
      </c>
      <c r="L24" s="22">
        <v>1.2095832824707</v>
      </c>
      <c r="M24" s="20">
        <v>9999</v>
      </c>
      <c r="N24" s="20">
        <v>9999</v>
      </c>
      <c r="O24" s="20">
        <v>8</v>
      </c>
      <c r="P24" s="20">
        <v>8</v>
      </c>
      <c r="Q24" s="20">
        <v>18</v>
      </c>
      <c r="R24" s="23">
        <v>0.4444</v>
      </c>
      <c r="S24" s="23">
        <f t="shared" si="1"/>
        <v>0.8</v>
      </c>
      <c r="T24" s="20">
        <v>4.09828186035156</v>
      </c>
      <c r="U24" s="20">
        <v>3.84790658950806</v>
      </c>
      <c r="V24" s="20">
        <v>3.66571497917175</v>
      </c>
      <c r="W24" s="22">
        <v>0.182191610336304</v>
      </c>
      <c r="X24" s="20">
        <v>0.43256688117981</v>
      </c>
      <c r="Y24" s="20">
        <v>0.43256688117981</v>
      </c>
      <c r="Z24" s="20">
        <v>0.8</v>
      </c>
      <c r="AA24" s="20">
        <v>1</v>
      </c>
      <c r="AB24" s="20">
        <v>0.555555555555556</v>
      </c>
      <c r="AC24" s="20">
        <v>0.714285714285714</v>
      </c>
      <c r="AD24" s="20">
        <v>0</v>
      </c>
      <c r="AE24" s="20">
        <v>0.2</v>
      </c>
    </row>
    <row r="25" spans="1:31">
      <c r="A25" s="5">
        <v>93</v>
      </c>
      <c r="B25">
        <v>19</v>
      </c>
      <c r="C25">
        <v>1</v>
      </c>
      <c r="D25">
        <v>10</v>
      </c>
      <c r="E25">
        <v>10</v>
      </c>
      <c r="F25">
        <v>10</v>
      </c>
      <c r="G25">
        <v>0</v>
      </c>
      <c r="H25">
        <v>9</v>
      </c>
      <c r="I25">
        <v>1</v>
      </c>
      <c r="J25">
        <v>0.95</v>
      </c>
      <c r="K25" s="4">
        <v>10.4066944122315</v>
      </c>
      <c r="L25" s="9">
        <v>1.28925704956055</v>
      </c>
      <c r="M25">
        <v>1.12779426574707</v>
      </c>
      <c r="N25">
        <v>8.51591873168945</v>
      </c>
      <c r="O25">
        <v>6</v>
      </c>
      <c r="P25">
        <v>6</v>
      </c>
      <c r="Q25">
        <v>16</v>
      </c>
      <c r="R25" s="15">
        <v>0.375</v>
      </c>
      <c r="S25" s="15">
        <f t="shared" si="1"/>
        <v>0.6</v>
      </c>
      <c r="T25">
        <v>3.78498268127441</v>
      </c>
      <c r="U25">
        <v>3.53165054321289</v>
      </c>
      <c r="V25">
        <v>3.34699487686157</v>
      </c>
      <c r="W25" s="11">
        <v>0.184655666351318</v>
      </c>
      <c r="X25">
        <v>0.437987804412842</v>
      </c>
      <c r="Y25">
        <v>0.437987804412842</v>
      </c>
      <c r="Z25">
        <v>0.6</v>
      </c>
      <c r="AA25">
        <v>1</v>
      </c>
      <c r="AB25">
        <v>0.625</v>
      </c>
      <c r="AC25">
        <v>0.769230769230769</v>
      </c>
      <c r="AD25">
        <v>0</v>
      </c>
      <c r="AE25">
        <v>0.4</v>
      </c>
    </row>
    <row r="26" s="4" customFormat="1" spans="11:31">
      <c r="K26" s="12" t="s">
        <v>29</v>
      </c>
      <c r="L26" s="9">
        <f>AVERAGE(L2:L25)</f>
        <v>0.953456719716391</v>
      </c>
      <c r="W26" s="11">
        <f t="shared" ref="W26:AE26" si="2">AVERAGE(W2:W25)</f>
        <v>0.133784721295039</v>
      </c>
      <c r="Z26" s="4">
        <f t="shared" si="2"/>
        <v>0.679166666666667</v>
      </c>
      <c r="AA26" s="4">
        <f t="shared" si="2"/>
        <v>0.941666666666667</v>
      </c>
      <c r="AB26" s="4">
        <f t="shared" si="2"/>
        <v>0.582909349637291</v>
      </c>
      <c r="AC26" s="4">
        <f t="shared" si="2"/>
        <v>0.71881999374753</v>
      </c>
      <c r="AD26" s="4">
        <f t="shared" si="2"/>
        <v>0.0583333333333333</v>
      </c>
      <c r="AE26" s="4">
        <f t="shared" si="2"/>
        <v>0.2625</v>
      </c>
    </row>
    <row r="27" s="4" customFormat="1" spans="11:31">
      <c r="K27" s="13" t="s">
        <v>30</v>
      </c>
      <c r="L27" s="9">
        <f>MAX(L2:L25)</f>
        <v>1.28925704956055</v>
      </c>
      <c r="W27" s="11">
        <f t="shared" ref="W27:AE27" si="3">MAX(W2:W25)</f>
        <v>0.24685263633728</v>
      </c>
      <c r="Z27" s="4">
        <f t="shared" si="3"/>
        <v>0.9</v>
      </c>
      <c r="AA27" s="4">
        <f t="shared" si="3"/>
        <v>1</v>
      </c>
      <c r="AB27" s="4">
        <f t="shared" si="3"/>
        <v>0.642857142857143</v>
      </c>
      <c r="AC27" s="4">
        <f t="shared" si="3"/>
        <v>0.769230769230769</v>
      </c>
      <c r="AD27" s="4">
        <f t="shared" si="3"/>
        <v>0.3</v>
      </c>
      <c r="AE27" s="4">
        <f t="shared" si="3"/>
        <v>0.4</v>
      </c>
    </row>
    <row r="28" s="4" customFormat="1" spans="12:31">
      <c r="L28" s="9">
        <f>MIN(L2:L25)</f>
        <v>0.614130020141602</v>
      </c>
      <c r="W28" s="11">
        <f t="shared" ref="W28:AE28" si="4">MIN(W2:W25)</f>
        <v>0.0579385757446289</v>
      </c>
      <c r="Z28" s="4">
        <f t="shared" si="4"/>
        <v>0.5</v>
      </c>
      <c r="AA28" s="4">
        <f t="shared" si="4"/>
        <v>0.7</v>
      </c>
      <c r="AB28" s="4">
        <f t="shared" si="4"/>
        <v>0.4375</v>
      </c>
      <c r="AC28" s="4">
        <f t="shared" si="4"/>
        <v>0.538461538461539</v>
      </c>
      <c r="AD28" s="4">
        <f t="shared" si="4"/>
        <v>0</v>
      </c>
      <c r="AE28" s="4">
        <f t="shared" si="4"/>
        <v>-0.2</v>
      </c>
    </row>
    <row r="29" spans="11:23">
      <c r="K29" s="4"/>
      <c r="L29" s="9"/>
      <c r="M29">
        <v>0.194</v>
      </c>
      <c r="P29" s="4" t="s">
        <v>70</v>
      </c>
      <c r="Q29" s="4"/>
      <c r="R29" s="4"/>
      <c r="S29" s="4"/>
      <c r="W29" s="11"/>
    </row>
    <row r="30" spans="11:23">
      <c r="K30" s="4"/>
      <c r="L30" s="9"/>
      <c r="M30">
        <v>0.129</v>
      </c>
      <c r="P30" s="4">
        <v>0.2</v>
      </c>
      <c r="Q30" s="4">
        <v>-160</v>
      </c>
      <c r="R30" s="4">
        <v>640</v>
      </c>
      <c r="S30" s="4">
        <v>32</v>
      </c>
      <c r="W30" s="11"/>
    </row>
    <row r="31" spans="11:23">
      <c r="K31" s="4"/>
      <c r="L31" s="9"/>
      <c r="P31" s="4">
        <v>0.4</v>
      </c>
      <c r="Q31" s="4">
        <v>-320</v>
      </c>
      <c r="R31" s="4">
        <v>480</v>
      </c>
      <c r="S31" s="4">
        <v>24</v>
      </c>
      <c r="W31" s="11"/>
    </row>
    <row r="32" spans="11:23">
      <c r="K32" s="4" t="s">
        <v>31</v>
      </c>
      <c r="L32" s="4" t="s">
        <v>32</v>
      </c>
      <c r="M32">
        <v>800</v>
      </c>
      <c r="P32" s="4">
        <v>0.45</v>
      </c>
      <c r="Q32" s="4">
        <v>-360</v>
      </c>
      <c r="R32" s="4">
        <v>440</v>
      </c>
      <c r="S32" s="4">
        <v>22</v>
      </c>
      <c r="W32" s="11"/>
    </row>
    <row r="33" spans="11:23">
      <c r="K33" s="4"/>
      <c r="L33" s="4"/>
      <c r="P33" s="4">
        <v>0.49</v>
      </c>
      <c r="Q33" s="4">
        <v>-392</v>
      </c>
      <c r="R33" s="4">
        <v>408</v>
      </c>
      <c r="S33" s="4">
        <v>20.4</v>
      </c>
      <c r="W33" s="11"/>
    </row>
    <row r="34" s="3" customFormat="1" spans="11:23">
      <c r="K34" s="11" t="s">
        <v>49</v>
      </c>
      <c r="L34" s="11">
        <f>COUNTIF(L2:L25,"&lt;0.507")-COUNTIF(L2:L25,"&lt;0.378")</f>
        <v>0</v>
      </c>
      <c r="M34" s="25">
        <v>2</v>
      </c>
      <c r="N34" s="11">
        <v>1</v>
      </c>
      <c r="P34" s="1"/>
      <c r="Q34" s="14">
        <v>-380</v>
      </c>
      <c r="R34" s="14">
        <v>420</v>
      </c>
      <c r="S34" s="14">
        <v>21</v>
      </c>
      <c r="W34" s="11"/>
    </row>
    <row r="35" s="1" customFormat="1" spans="11:23">
      <c r="K35" s="14" t="s">
        <v>50</v>
      </c>
      <c r="L35" s="14">
        <f>COUNTIF(L2:L25,"&lt;0.636")-COUNTIF(L2:L25,"&lt;0.507")</f>
        <v>1</v>
      </c>
      <c r="M35" s="14">
        <v>3</v>
      </c>
      <c r="N35" s="14">
        <v>2</v>
      </c>
      <c r="O35" s="14">
        <v>1</v>
      </c>
      <c r="W35" s="14"/>
    </row>
    <row r="36" s="1" customFormat="1" spans="11:23">
      <c r="K36" s="14" t="s">
        <v>51</v>
      </c>
      <c r="L36" s="14">
        <f>COUNTIF(L2:L25,"&lt;0.765")-COUNTIF(L2:L25,"&lt;0.636")</f>
        <v>3</v>
      </c>
      <c r="M36" s="14">
        <v>4</v>
      </c>
      <c r="N36" s="14">
        <v>3</v>
      </c>
      <c r="O36" s="14">
        <v>3</v>
      </c>
      <c r="W36" s="14"/>
    </row>
    <row r="37" s="1" customFormat="1" spans="11:23">
      <c r="K37" s="14" t="s">
        <v>52</v>
      </c>
      <c r="L37" s="14">
        <f>COUNTIF(L2:L25,"&lt;0.894")-COUNTIF(L2:L25,"&lt;0.765")</f>
        <v>5</v>
      </c>
      <c r="M37" s="4">
        <v>7</v>
      </c>
      <c r="N37" s="14">
        <v>6</v>
      </c>
      <c r="O37" s="14">
        <v>5</v>
      </c>
      <c r="W37" s="14"/>
    </row>
    <row r="38" s="24" customFormat="1" spans="11:23">
      <c r="K38" s="26" t="s">
        <v>53</v>
      </c>
      <c r="L38" s="26">
        <f>COUNTIF(L2:L25,"&lt;1.023")-COUNTIF(L2:L25,"&lt;0.894")</f>
        <v>6</v>
      </c>
      <c r="M38" s="26">
        <v>8</v>
      </c>
      <c r="N38" s="27">
        <v>8</v>
      </c>
      <c r="O38" s="27">
        <v>6</v>
      </c>
      <c r="W38" s="26"/>
    </row>
    <row r="39" s="1" customFormat="1" spans="11:23">
      <c r="K39" s="14" t="s">
        <v>54</v>
      </c>
      <c r="L39" s="14">
        <f>COUNTIF(L2:L25,"&lt;1.152")-COUNTIF(L2:L25,"&lt;1.023")</f>
        <v>5</v>
      </c>
      <c r="M39" s="14">
        <v>7</v>
      </c>
      <c r="N39" s="14">
        <v>6</v>
      </c>
      <c r="O39" s="14">
        <v>5</v>
      </c>
      <c r="W39" s="14"/>
    </row>
    <row r="40" spans="11:23">
      <c r="K40" s="4" t="s">
        <v>55</v>
      </c>
      <c r="L40" s="4">
        <f>COUNTIF(L2:L25,"&lt;1.281")-COUNTIF(L2:L25,"&lt;1.152")</f>
        <v>3</v>
      </c>
      <c r="M40" s="14">
        <v>4</v>
      </c>
      <c r="N40" s="14">
        <v>3</v>
      </c>
      <c r="O40" s="14">
        <v>3</v>
      </c>
      <c r="W40" s="11"/>
    </row>
    <row r="41" s="1" customFormat="1" spans="11:23">
      <c r="K41" s="14" t="s">
        <v>56</v>
      </c>
      <c r="L41" s="14">
        <f>COUNTIF(L2:L25,"&lt;1.41")-COUNTIF(L2:L25,"&lt;1.281")</f>
        <v>1</v>
      </c>
      <c r="M41" s="14">
        <v>3</v>
      </c>
      <c r="N41" s="14">
        <v>2</v>
      </c>
      <c r="O41" s="14">
        <v>1</v>
      </c>
      <c r="W41" s="14"/>
    </row>
    <row r="42" s="3" customFormat="1" spans="11:23">
      <c r="K42" s="11" t="s">
        <v>57</v>
      </c>
      <c r="L42" s="11">
        <f>COUNTIF(L2:L25,"&lt;1.539")-COUNTIF(L2:L25,"&lt;1.41")</f>
        <v>0</v>
      </c>
      <c r="M42" s="25">
        <v>2</v>
      </c>
      <c r="N42" s="11">
        <v>1</v>
      </c>
      <c r="W42" s="11"/>
    </row>
    <row r="43" s="1" customFormat="1" spans="11:23">
      <c r="K43" s="14" t="s">
        <v>58</v>
      </c>
      <c r="L43" s="14">
        <f>COUNTIF(L2:L25,"&lt;1.668")-COUNTIF(L2:L25,"&lt;1.539")</f>
        <v>0</v>
      </c>
      <c r="W43" s="14"/>
    </row>
    <row r="44" s="1" customFormat="1" spans="11:23">
      <c r="K44" s="14" t="s">
        <v>59</v>
      </c>
      <c r="L44" s="14">
        <f>COUNTIF(L2:L25,"&lt;1.797")-COUNTIF(L2:L25,"&lt;1.668")</f>
        <v>0</v>
      </c>
      <c r="W44" s="14"/>
    </row>
    <row r="45" s="1" customFormat="1" spans="11:23">
      <c r="K45" s="14" t="s">
        <v>60</v>
      </c>
      <c r="L45" s="14">
        <f>COUNTIF(L2:L25,"&lt;1.926")-COUNTIF(L2:L25,"&lt;1.797")</f>
        <v>0</v>
      </c>
      <c r="W45" s="14"/>
    </row>
    <row r="46" s="1" customFormat="1" spans="11:23">
      <c r="K46" s="14" t="s">
        <v>61</v>
      </c>
      <c r="L46" s="14">
        <f>COUNTIF(L2:L25,"&lt;2.055")-COUNTIF(L2:L25,"&lt;1.926")</f>
        <v>0</v>
      </c>
      <c r="W46" s="14"/>
    </row>
    <row r="47" s="1" customFormat="1" spans="11:23">
      <c r="K47" s="14" t="s">
        <v>62</v>
      </c>
      <c r="L47" s="14">
        <f>COUNTIF(L2:L25,"&lt;2.184")-COUNTIF(L2:L25,"&lt;2.055")</f>
        <v>0</v>
      </c>
      <c r="W47" s="14"/>
    </row>
    <row r="48" s="1" customFormat="1" spans="11:23">
      <c r="K48" s="14" t="s">
        <v>63</v>
      </c>
      <c r="L48" s="14">
        <f>COUNTIF(L2:L25,"&lt;2.313")-COUNTIF(L2:L25,"&lt;2.184")</f>
        <v>0</v>
      </c>
      <c r="W48" s="14"/>
    </row>
    <row r="49" s="1" customFormat="1" spans="11:23">
      <c r="K49" s="14" t="s">
        <v>64</v>
      </c>
      <c r="L49" s="14">
        <f>COUNTIF(L2:L25,"&lt;2.442")-COUNTIF(L2:L25,"&lt;2.313")</f>
        <v>0</v>
      </c>
      <c r="W49" s="14"/>
    </row>
    <row r="50" s="1" customFormat="1" spans="11:12">
      <c r="K50" s="14" t="s">
        <v>65</v>
      </c>
      <c r="L50" s="14">
        <f>COUNTIF(L2:L25,"&lt;2.571")-COUNTIF(L2:L25,"&lt;2.442")</f>
        <v>0</v>
      </c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customFormat="1" spans="11:15">
      <c r="K52" s="4" t="s">
        <v>67</v>
      </c>
      <c r="L52" s="9">
        <f>COUNTIF(L2:L25,"&lt;2.829")-COUNTIF(L2:L25,"&lt;2.7")</f>
        <v>0</v>
      </c>
      <c r="N52">
        <v>0.378</v>
      </c>
      <c r="O52">
        <v>3.094</v>
      </c>
    </row>
    <row r="53" customFormat="1" spans="11:15">
      <c r="K53" s="4" t="s">
        <v>68</v>
      </c>
      <c r="L53" s="9">
        <f>COUNTIF(L2:L25,"&lt;2.958")-COUNTIF(L2:L25,"&lt;2.829")</f>
        <v>0</v>
      </c>
      <c r="N53">
        <v>21</v>
      </c>
      <c r="O53">
        <v>0.129</v>
      </c>
    </row>
    <row r="54" customFormat="1" spans="11:12">
      <c r="K54" s="4" t="s">
        <v>69</v>
      </c>
      <c r="L54" s="9">
        <f>COUNTIF(L2:L25,"&lt;3.087")-COUNTIF(L2:L25,"&lt;2.958")</f>
        <v>0</v>
      </c>
    </row>
    <row r="55" spans="14:15">
      <c r="N55">
        <v>0.954</v>
      </c>
      <c r="O55">
        <v>0.133</v>
      </c>
    </row>
    <row r="56" spans="14:15">
      <c r="N56">
        <v>1.355</v>
      </c>
      <c r="O56">
        <v>0.108</v>
      </c>
    </row>
    <row r="57" spans="14:15">
      <c r="N57">
        <v>1.72</v>
      </c>
      <c r="O57">
        <v>0.083</v>
      </c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5"/>
  <sheetViews>
    <sheetView topLeftCell="H46" workbookViewId="0">
      <selection activeCell="H1" sqref="$A1:$XFD63"/>
    </sheetView>
  </sheetViews>
  <sheetFormatPr defaultColWidth="8.88888888888889" defaultRowHeight="14.4"/>
  <cols>
    <col min="11" max="12" width="19.4444444444444" customWidth="1"/>
    <col min="13" max="14" width="12.8888888888889"/>
    <col min="20" max="22" width="12.8888888888889"/>
    <col min="23" max="23" width="18.5555555555556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3" customFormat="1" spans="1:31">
      <c r="A2" s="7">
        <v>90</v>
      </c>
      <c r="B2" s="3">
        <v>19</v>
      </c>
      <c r="C2" s="3">
        <v>1</v>
      </c>
      <c r="D2" s="3">
        <v>10</v>
      </c>
      <c r="E2" s="3">
        <v>10</v>
      </c>
      <c r="F2" s="3">
        <v>10</v>
      </c>
      <c r="G2" s="3">
        <v>0</v>
      </c>
      <c r="H2" s="3">
        <v>9</v>
      </c>
      <c r="I2" s="3">
        <v>1</v>
      </c>
      <c r="J2" s="3">
        <v>0.95</v>
      </c>
      <c r="K2" s="11">
        <v>10.1075839996338</v>
      </c>
      <c r="L2" s="11">
        <v>0.614130020141602</v>
      </c>
      <c r="M2" s="3">
        <v>0.511381149291992</v>
      </c>
      <c r="N2" s="3">
        <v>9.52082443237305</v>
      </c>
      <c r="O2" s="3">
        <v>8</v>
      </c>
      <c r="P2" s="3">
        <v>8</v>
      </c>
      <c r="Q2" s="3">
        <v>17</v>
      </c>
      <c r="R2" s="17">
        <v>0.4706</v>
      </c>
      <c r="S2" s="17">
        <f>O2/E2</f>
        <v>0.8</v>
      </c>
      <c r="T2" s="3">
        <v>4.15169715881348</v>
      </c>
      <c r="U2" s="3">
        <v>3.7891092300415</v>
      </c>
      <c r="V2" s="3">
        <v>3.73117065429687</v>
      </c>
      <c r="W2" s="11">
        <v>0.0579385757446289</v>
      </c>
      <c r="X2" s="3">
        <v>0.420526504516602</v>
      </c>
      <c r="Y2" s="3">
        <v>0.420526504516602</v>
      </c>
      <c r="Z2" s="3">
        <v>0.8</v>
      </c>
      <c r="AA2" s="3">
        <v>0.9</v>
      </c>
      <c r="AB2" s="3">
        <v>0.529411764705882</v>
      </c>
      <c r="AC2" s="3">
        <v>0.666666666666667</v>
      </c>
      <c r="AD2" s="3">
        <v>0.1</v>
      </c>
      <c r="AE2" s="3">
        <v>0.1</v>
      </c>
    </row>
    <row r="3" spans="1:31">
      <c r="A3" s="5">
        <v>138</v>
      </c>
      <c r="B3">
        <v>18</v>
      </c>
      <c r="C3">
        <v>2</v>
      </c>
      <c r="D3">
        <v>10</v>
      </c>
      <c r="E3">
        <v>10</v>
      </c>
      <c r="F3">
        <v>9</v>
      </c>
      <c r="G3">
        <v>1</v>
      </c>
      <c r="H3">
        <v>9</v>
      </c>
      <c r="I3">
        <v>1</v>
      </c>
      <c r="J3">
        <v>0.9</v>
      </c>
      <c r="K3" s="4">
        <v>9.2657299041748</v>
      </c>
      <c r="L3" s="9">
        <v>0.671237945556641</v>
      </c>
      <c r="M3">
        <v>0.846797943115234</v>
      </c>
      <c r="N3">
        <v>11.3050632476807</v>
      </c>
      <c r="O3">
        <v>9</v>
      </c>
      <c r="P3">
        <v>9</v>
      </c>
      <c r="Q3">
        <v>16</v>
      </c>
      <c r="R3" s="15">
        <v>0.5625</v>
      </c>
      <c r="S3" s="15">
        <f>O3/E3</f>
        <v>0.9</v>
      </c>
      <c r="T3">
        <v>4.41386222839355</v>
      </c>
      <c r="U3">
        <v>3.87005400657654</v>
      </c>
      <c r="V3">
        <v>4.11690664291382</v>
      </c>
      <c r="W3" s="11">
        <v>0.24685263633728</v>
      </c>
      <c r="X3">
        <v>0.296955585479736</v>
      </c>
      <c r="Y3">
        <v>0.296955585479736</v>
      </c>
      <c r="Z3">
        <v>0.9</v>
      </c>
      <c r="AA3">
        <v>0.7</v>
      </c>
      <c r="AB3">
        <v>0.4375</v>
      </c>
      <c r="AC3">
        <v>0.538461538461539</v>
      </c>
      <c r="AD3">
        <v>0.3</v>
      </c>
      <c r="AE3">
        <v>-0.2</v>
      </c>
    </row>
    <row r="4" s="1" customFormat="1" spans="1:31">
      <c r="A4" s="18">
        <v>51</v>
      </c>
      <c r="B4" s="1">
        <v>20</v>
      </c>
      <c r="C4" s="1">
        <v>0</v>
      </c>
      <c r="D4" s="1">
        <v>10</v>
      </c>
      <c r="E4" s="1">
        <v>10</v>
      </c>
      <c r="F4" s="1">
        <v>10</v>
      </c>
      <c r="G4" s="1">
        <v>0</v>
      </c>
      <c r="H4" s="1">
        <v>10</v>
      </c>
      <c r="I4" s="1">
        <v>0</v>
      </c>
      <c r="J4" s="1">
        <v>1</v>
      </c>
      <c r="K4" s="14">
        <v>9999</v>
      </c>
      <c r="L4" s="14">
        <v>0.763280868530273</v>
      </c>
      <c r="M4" s="1">
        <v>9999</v>
      </c>
      <c r="N4" s="1">
        <v>9999</v>
      </c>
      <c r="O4" s="1">
        <v>8</v>
      </c>
      <c r="P4" s="1">
        <v>8</v>
      </c>
      <c r="Q4" s="1">
        <v>18</v>
      </c>
      <c r="R4" s="19">
        <v>0.4444</v>
      </c>
      <c r="S4" s="19">
        <f>O4/E4</f>
        <v>0.8</v>
      </c>
      <c r="T4" s="1">
        <v>4.22702026367187</v>
      </c>
      <c r="U4" s="1">
        <v>3.92570948600769</v>
      </c>
      <c r="V4" s="1">
        <v>3.81870722770691</v>
      </c>
      <c r="W4" s="14">
        <v>0.107002258300781</v>
      </c>
      <c r="X4" s="1">
        <v>0.408313035964966</v>
      </c>
      <c r="Y4" s="1">
        <v>0.408313035964966</v>
      </c>
      <c r="Z4" s="1">
        <v>0.8</v>
      </c>
      <c r="AA4" s="1">
        <v>1</v>
      </c>
      <c r="AB4" s="1">
        <v>0.555555555555556</v>
      </c>
      <c r="AC4" s="1">
        <v>0.714285714285714</v>
      </c>
      <c r="AD4" s="1">
        <v>0</v>
      </c>
      <c r="AE4" s="1">
        <v>0.2</v>
      </c>
    </row>
    <row r="5" s="20" customFormat="1" spans="1:31">
      <c r="A5" s="21">
        <v>16</v>
      </c>
      <c r="B5" s="20">
        <v>19</v>
      </c>
      <c r="C5" s="20">
        <v>1</v>
      </c>
      <c r="D5" s="20">
        <v>10</v>
      </c>
      <c r="E5" s="20">
        <v>10</v>
      </c>
      <c r="F5" s="20">
        <v>10</v>
      </c>
      <c r="G5" s="20">
        <v>0</v>
      </c>
      <c r="H5" s="20">
        <v>9</v>
      </c>
      <c r="I5" s="20">
        <v>1</v>
      </c>
      <c r="J5" s="20">
        <v>0.95</v>
      </c>
      <c r="K5" s="22">
        <v>10.8333683013916</v>
      </c>
      <c r="L5" s="22">
        <v>0.657564163208008</v>
      </c>
      <c r="M5" s="20">
        <v>0.505702972412109</v>
      </c>
      <c r="N5" s="20">
        <v>9.78784370422363</v>
      </c>
      <c r="O5" s="20">
        <v>7</v>
      </c>
      <c r="P5" s="20">
        <v>7</v>
      </c>
      <c r="Q5" s="20">
        <v>17</v>
      </c>
      <c r="R5" s="23">
        <v>0.4118</v>
      </c>
      <c r="S5" s="23">
        <f>O5/E5</f>
        <v>0.7</v>
      </c>
      <c r="T5" s="20">
        <v>4.57226943969727</v>
      </c>
      <c r="U5" s="20">
        <v>4.18453979492187</v>
      </c>
      <c r="V5" s="20">
        <v>4.08214998245239</v>
      </c>
      <c r="W5" s="22">
        <v>0.102389812469482</v>
      </c>
      <c r="X5" s="20">
        <v>0.490119457244873</v>
      </c>
      <c r="Y5" s="20">
        <v>0.490119457244873</v>
      </c>
      <c r="Z5" s="20">
        <v>0.7</v>
      </c>
      <c r="AA5" s="20">
        <v>1</v>
      </c>
      <c r="AB5" s="20">
        <v>0.588235294117647</v>
      </c>
      <c r="AC5" s="20">
        <v>0.740740740740741</v>
      </c>
      <c r="AD5" s="20">
        <v>0</v>
      </c>
      <c r="AE5" s="20">
        <v>0.3</v>
      </c>
    </row>
    <row r="6" spans="1:31">
      <c r="A6" s="5">
        <v>53</v>
      </c>
      <c r="B6">
        <v>20</v>
      </c>
      <c r="C6">
        <v>0</v>
      </c>
      <c r="D6">
        <v>10</v>
      </c>
      <c r="E6">
        <v>10</v>
      </c>
      <c r="F6">
        <v>10</v>
      </c>
      <c r="G6">
        <v>0</v>
      </c>
      <c r="H6">
        <v>10</v>
      </c>
      <c r="I6">
        <v>0</v>
      </c>
      <c r="J6">
        <v>1</v>
      </c>
      <c r="K6" s="4">
        <v>9999</v>
      </c>
      <c r="L6" s="9">
        <v>0.862852096557617</v>
      </c>
      <c r="M6">
        <v>9999</v>
      </c>
      <c r="N6">
        <v>9999</v>
      </c>
      <c r="O6">
        <v>6</v>
      </c>
      <c r="P6">
        <v>6</v>
      </c>
      <c r="Q6">
        <v>15</v>
      </c>
      <c r="R6" s="15">
        <v>0.4</v>
      </c>
      <c r="S6" s="15">
        <f>O6/E6</f>
        <v>0.6</v>
      </c>
      <c r="T6">
        <v>4.4928092956543</v>
      </c>
      <c r="U6">
        <v>4.20266008377075</v>
      </c>
      <c r="V6">
        <v>4.01789474487305</v>
      </c>
      <c r="W6" s="11">
        <v>0.184765338897705</v>
      </c>
      <c r="X6">
        <v>0.47491455078125</v>
      </c>
      <c r="Y6">
        <v>0.47491455078125</v>
      </c>
      <c r="Z6">
        <v>0.6</v>
      </c>
      <c r="AA6">
        <v>0.9</v>
      </c>
      <c r="AB6">
        <v>0.6</v>
      </c>
      <c r="AC6">
        <v>0.72</v>
      </c>
      <c r="AD6">
        <v>0.1</v>
      </c>
      <c r="AE6">
        <v>0.3</v>
      </c>
    </row>
    <row r="7" spans="1:31">
      <c r="A7" s="5">
        <v>217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10.0920867919922</v>
      </c>
      <c r="L7" s="9">
        <v>0.861143112182617</v>
      </c>
      <c r="M7">
        <v>0.723855972290039</v>
      </c>
      <c r="N7">
        <v>8.88371086120605</v>
      </c>
      <c r="O7">
        <v>6</v>
      </c>
      <c r="P7">
        <v>6</v>
      </c>
      <c r="Q7">
        <v>15</v>
      </c>
      <c r="R7" s="15">
        <v>0.4</v>
      </c>
      <c r="S7" s="15">
        <f t="shared" ref="S7:S24" si="0">O7/E7</f>
        <v>0.6</v>
      </c>
      <c r="T7">
        <v>4.04324340820312</v>
      </c>
      <c r="U7">
        <v>3.72802567481995</v>
      </c>
      <c r="V7">
        <v>3.61562538146973</v>
      </c>
      <c r="W7" s="11">
        <v>0.11240029335022</v>
      </c>
      <c r="X7">
        <v>0.427618026733398</v>
      </c>
      <c r="Y7">
        <v>0.427618026733398</v>
      </c>
      <c r="Z7">
        <v>0.6</v>
      </c>
      <c r="AA7">
        <v>0.9</v>
      </c>
      <c r="AB7">
        <v>0.6</v>
      </c>
      <c r="AC7">
        <v>0.72</v>
      </c>
      <c r="AD7">
        <v>0.1</v>
      </c>
      <c r="AE7">
        <v>0.3</v>
      </c>
    </row>
    <row r="8" spans="1:31">
      <c r="A8" s="5">
        <v>203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10.604118347168</v>
      </c>
      <c r="L8" s="9">
        <v>0.825384140014648</v>
      </c>
      <c r="M8">
        <v>0.658525466918945</v>
      </c>
      <c r="N8">
        <v>9.19667816162109</v>
      </c>
      <c r="O8">
        <v>7</v>
      </c>
      <c r="P8">
        <v>7</v>
      </c>
      <c r="Q8">
        <v>17</v>
      </c>
      <c r="R8" s="15">
        <v>0.4118</v>
      </c>
      <c r="S8" s="15">
        <f t="shared" si="0"/>
        <v>0.7</v>
      </c>
      <c r="T8">
        <v>4.44564056396484</v>
      </c>
      <c r="U8">
        <v>4.09128665924072</v>
      </c>
      <c r="V8">
        <v>3.97912359237671</v>
      </c>
      <c r="W8" s="11">
        <v>0.112163066864014</v>
      </c>
      <c r="X8">
        <v>0.466516971588135</v>
      </c>
      <c r="Y8">
        <v>0.466516971588135</v>
      </c>
      <c r="Z8">
        <v>0.7</v>
      </c>
      <c r="AA8">
        <v>1</v>
      </c>
      <c r="AB8">
        <v>0.588235294117647</v>
      </c>
      <c r="AC8">
        <v>0.740740740740741</v>
      </c>
      <c r="AD8">
        <v>0</v>
      </c>
      <c r="AE8">
        <v>0.3</v>
      </c>
    </row>
    <row r="9" s="20" customFormat="1" spans="1:31">
      <c r="A9" s="21">
        <v>59</v>
      </c>
      <c r="B9" s="20">
        <v>20</v>
      </c>
      <c r="C9" s="20">
        <v>0</v>
      </c>
      <c r="D9" s="20">
        <v>10</v>
      </c>
      <c r="E9" s="20">
        <v>10</v>
      </c>
      <c r="F9" s="20">
        <v>10</v>
      </c>
      <c r="G9" s="20">
        <v>0</v>
      </c>
      <c r="H9" s="20">
        <v>10</v>
      </c>
      <c r="I9" s="20">
        <v>0</v>
      </c>
      <c r="J9" s="20">
        <v>1</v>
      </c>
      <c r="K9" s="22">
        <v>9999</v>
      </c>
      <c r="L9" s="22">
        <v>0.781351089477539</v>
      </c>
      <c r="M9" s="20">
        <v>9999</v>
      </c>
      <c r="N9" s="20">
        <v>9999</v>
      </c>
      <c r="O9" s="20">
        <v>7</v>
      </c>
      <c r="P9" s="20">
        <v>7</v>
      </c>
      <c r="Q9" s="20">
        <v>17</v>
      </c>
      <c r="R9" s="23">
        <v>0.4118</v>
      </c>
      <c r="S9" s="23">
        <f t="shared" si="0"/>
        <v>0.7</v>
      </c>
      <c r="T9" s="20">
        <v>4.3027515411377</v>
      </c>
      <c r="U9" s="20">
        <v>3.993891954422</v>
      </c>
      <c r="V9" s="20">
        <v>3.88676333427429</v>
      </c>
      <c r="W9" s="22">
        <v>0.107128620147705</v>
      </c>
      <c r="X9" s="20">
        <v>0.415988206863403</v>
      </c>
      <c r="Y9" s="20">
        <v>0.415988206863403</v>
      </c>
      <c r="Z9" s="20">
        <v>0.7</v>
      </c>
      <c r="AA9" s="20">
        <v>1</v>
      </c>
      <c r="AB9" s="20">
        <v>0.588235294117647</v>
      </c>
      <c r="AC9" s="20">
        <v>0.740740740740741</v>
      </c>
      <c r="AD9" s="20">
        <v>0</v>
      </c>
      <c r="AE9" s="20">
        <v>0.3</v>
      </c>
    </row>
    <row r="10" spans="1:31">
      <c r="A10" s="5">
        <v>204</v>
      </c>
      <c r="B10">
        <v>20</v>
      </c>
      <c r="C10">
        <v>0</v>
      </c>
      <c r="D10">
        <v>10</v>
      </c>
      <c r="E10">
        <v>10</v>
      </c>
      <c r="F10">
        <v>10</v>
      </c>
      <c r="G10">
        <v>0</v>
      </c>
      <c r="H10">
        <v>10</v>
      </c>
      <c r="I10">
        <v>0</v>
      </c>
      <c r="J10">
        <v>1</v>
      </c>
      <c r="K10" s="4">
        <v>9999</v>
      </c>
      <c r="L10" s="9">
        <v>0.93437385559082</v>
      </c>
      <c r="M10">
        <v>9999</v>
      </c>
      <c r="N10">
        <v>9999</v>
      </c>
      <c r="O10">
        <v>7</v>
      </c>
      <c r="P10">
        <v>7</v>
      </c>
      <c r="Q10">
        <v>17</v>
      </c>
      <c r="R10" s="15">
        <v>0.4118</v>
      </c>
      <c r="S10" s="15">
        <f t="shared" si="0"/>
        <v>0.7</v>
      </c>
      <c r="T10">
        <v>4.56262969970703</v>
      </c>
      <c r="U10">
        <v>4.25880813598633</v>
      </c>
      <c r="V10">
        <v>4.08786678314209</v>
      </c>
      <c r="W10" s="11">
        <v>0.170941352844238</v>
      </c>
      <c r="X10">
        <v>0.474762916564941</v>
      </c>
      <c r="Y10">
        <v>0.474762916564941</v>
      </c>
      <c r="Z10">
        <v>0.7</v>
      </c>
      <c r="AA10">
        <v>1</v>
      </c>
      <c r="AB10">
        <v>0.588235294117647</v>
      </c>
      <c r="AC10">
        <v>0.740740740740741</v>
      </c>
      <c r="AD10">
        <v>0</v>
      </c>
      <c r="AE10">
        <v>0.3</v>
      </c>
    </row>
    <row r="11" spans="1:31">
      <c r="A11" s="5">
        <v>78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11.2678680419922</v>
      </c>
      <c r="L11" s="9">
        <v>0.992507934570312</v>
      </c>
      <c r="M11">
        <v>0.871532440185547</v>
      </c>
      <c r="N11">
        <v>10.2073211669922</v>
      </c>
      <c r="O11">
        <v>9</v>
      </c>
      <c r="P11">
        <v>9</v>
      </c>
      <c r="Q11">
        <v>18</v>
      </c>
      <c r="R11" s="15">
        <v>0.5</v>
      </c>
      <c r="S11" s="15">
        <f t="shared" si="0"/>
        <v>0.9</v>
      </c>
      <c r="T11">
        <v>4.75438117980957</v>
      </c>
      <c r="U11">
        <v>4.35092735290527</v>
      </c>
      <c r="V11">
        <v>4.25128555297852</v>
      </c>
      <c r="W11" s="11">
        <v>0.0996417999267578</v>
      </c>
      <c r="X11">
        <v>0.503095626831055</v>
      </c>
      <c r="Y11">
        <v>0.503095626831055</v>
      </c>
      <c r="Z11">
        <v>0.9</v>
      </c>
      <c r="AA11">
        <v>0.9</v>
      </c>
      <c r="AB11">
        <v>0.5</v>
      </c>
      <c r="AC11">
        <v>0.642857142857143</v>
      </c>
      <c r="AD11">
        <v>0.1</v>
      </c>
      <c r="AE11">
        <v>0</v>
      </c>
    </row>
    <row r="12" spans="1:31">
      <c r="A12" s="5">
        <v>38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10.2333297729492</v>
      </c>
      <c r="L12" s="9">
        <v>0.920808792114258</v>
      </c>
      <c r="M12">
        <v>0.819250106811523</v>
      </c>
      <c r="N12">
        <v>9.33165168762207</v>
      </c>
      <c r="O12">
        <v>8</v>
      </c>
      <c r="P12">
        <v>8</v>
      </c>
      <c r="Q12">
        <v>18</v>
      </c>
      <c r="R12" s="15">
        <v>0.4444</v>
      </c>
      <c r="S12" s="15">
        <f t="shared" si="0"/>
        <v>0.8</v>
      </c>
      <c r="T12">
        <v>4.01142311096191</v>
      </c>
      <c r="U12">
        <v>3.67767286300659</v>
      </c>
      <c r="V12">
        <v>3.58986783027649</v>
      </c>
      <c r="W12" s="11">
        <v>0.0878050327301025</v>
      </c>
      <c r="X12">
        <v>0.421555280685425</v>
      </c>
      <c r="Y12">
        <v>0.421555280685425</v>
      </c>
      <c r="Z12">
        <v>0.8</v>
      </c>
      <c r="AA12">
        <v>1</v>
      </c>
      <c r="AB12">
        <v>0.555555555555556</v>
      </c>
      <c r="AC12">
        <v>0.714285714285714</v>
      </c>
      <c r="AD12">
        <v>0</v>
      </c>
      <c r="AE12">
        <v>0.2</v>
      </c>
    </row>
    <row r="13" spans="1:31">
      <c r="A13" s="5">
        <v>23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7.68394088745117</v>
      </c>
      <c r="L13" s="9">
        <v>0.951251983642578</v>
      </c>
      <c r="M13">
        <v>0.62324333190918</v>
      </c>
      <c r="N13">
        <v>6.77580070495605</v>
      </c>
      <c r="O13">
        <v>7</v>
      </c>
      <c r="P13">
        <v>7</v>
      </c>
      <c r="Q13">
        <v>17</v>
      </c>
      <c r="R13" s="15">
        <v>0.4118</v>
      </c>
      <c r="S13" s="15">
        <f t="shared" si="0"/>
        <v>0.7</v>
      </c>
      <c r="T13">
        <v>3.90939521789551</v>
      </c>
      <c r="U13">
        <v>3.55533051490784</v>
      </c>
      <c r="V13">
        <v>3.47073864936829</v>
      </c>
      <c r="W13" s="11">
        <v>0.0845918655395508</v>
      </c>
      <c r="X13">
        <v>0.438656568527222</v>
      </c>
      <c r="Y13">
        <v>0.438656568527222</v>
      </c>
      <c r="Z13">
        <v>0.7</v>
      </c>
      <c r="AA13">
        <v>1</v>
      </c>
      <c r="AB13">
        <v>0.588235294117647</v>
      </c>
      <c r="AC13">
        <v>0.740740740740741</v>
      </c>
      <c r="AD13">
        <v>0</v>
      </c>
      <c r="AE13">
        <v>0.3</v>
      </c>
    </row>
    <row r="14" spans="1:31">
      <c r="A14" s="5">
        <v>187</v>
      </c>
      <c r="B14">
        <v>18</v>
      </c>
      <c r="C14">
        <v>2</v>
      </c>
      <c r="D14">
        <v>10</v>
      </c>
      <c r="E14">
        <v>10</v>
      </c>
      <c r="F14">
        <v>10</v>
      </c>
      <c r="G14">
        <v>0</v>
      </c>
      <c r="H14">
        <v>8</v>
      </c>
      <c r="I14">
        <v>2</v>
      </c>
      <c r="J14">
        <v>0.9</v>
      </c>
      <c r="K14" s="4">
        <v>7.71948623657227</v>
      </c>
      <c r="L14" s="9">
        <v>0.999673843383789</v>
      </c>
      <c r="M14">
        <v>0.699689865112305</v>
      </c>
      <c r="N14">
        <v>6.89983558654785</v>
      </c>
      <c r="O14">
        <v>7</v>
      </c>
      <c r="P14">
        <v>7</v>
      </c>
      <c r="Q14">
        <v>17</v>
      </c>
      <c r="R14" s="15">
        <v>0.4118</v>
      </c>
      <c r="S14" s="15">
        <f t="shared" si="0"/>
        <v>0.7</v>
      </c>
      <c r="T14">
        <v>3.41684341430664</v>
      </c>
      <c r="U14">
        <v>3.10786461830139</v>
      </c>
      <c r="V14">
        <v>3.02955842018127</v>
      </c>
      <c r="W14" s="11">
        <v>0.0783061981201172</v>
      </c>
      <c r="X14">
        <v>0.387284994125366</v>
      </c>
      <c r="Y14">
        <v>0.387284994125366</v>
      </c>
      <c r="Z14">
        <v>0.7</v>
      </c>
      <c r="AA14">
        <v>1</v>
      </c>
      <c r="AB14">
        <v>0.588235294117647</v>
      </c>
      <c r="AC14">
        <v>0.740740740740741</v>
      </c>
      <c r="AD14">
        <v>0</v>
      </c>
      <c r="AE14">
        <v>0.3</v>
      </c>
    </row>
    <row r="15" s="20" customFormat="1" spans="1:31">
      <c r="A15" s="21">
        <v>26</v>
      </c>
      <c r="B15" s="20">
        <v>18</v>
      </c>
      <c r="C15" s="20">
        <v>2</v>
      </c>
      <c r="D15" s="20">
        <v>10</v>
      </c>
      <c r="E15" s="20">
        <v>10</v>
      </c>
      <c r="F15" s="20">
        <v>10</v>
      </c>
      <c r="G15" s="20">
        <v>0</v>
      </c>
      <c r="H15" s="20">
        <v>8</v>
      </c>
      <c r="I15" s="20">
        <v>2</v>
      </c>
      <c r="J15" s="20">
        <v>0.9</v>
      </c>
      <c r="K15" s="22">
        <v>7.20049858093262</v>
      </c>
      <c r="L15" s="22">
        <v>0.931381225585937</v>
      </c>
      <c r="M15" s="20">
        <v>0.624353408813477</v>
      </c>
      <c r="N15" s="20">
        <v>6.30125427246094</v>
      </c>
      <c r="O15" s="20">
        <v>6</v>
      </c>
      <c r="P15" s="20">
        <v>6</v>
      </c>
      <c r="Q15" s="20">
        <v>15</v>
      </c>
      <c r="R15" s="23">
        <v>0.4</v>
      </c>
      <c r="S15" s="23">
        <f t="shared" si="0"/>
        <v>0.6</v>
      </c>
      <c r="T15" s="20">
        <v>3.92199516296387</v>
      </c>
      <c r="U15" s="20">
        <v>3.57343816757202</v>
      </c>
      <c r="V15" s="20">
        <v>3.50098347663879</v>
      </c>
      <c r="W15" s="22">
        <v>0.0724546909332275</v>
      </c>
      <c r="X15" s="20">
        <v>0.421011686325073</v>
      </c>
      <c r="Y15" s="20">
        <v>0.421011686325073</v>
      </c>
      <c r="Z15" s="20">
        <v>0.6</v>
      </c>
      <c r="AA15" s="20">
        <v>0.9</v>
      </c>
      <c r="AB15" s="20">
        <v>0.6</v>
      </c>
      <c r="AC15" s="20">
        <v>0.72</v>
      </c>
      <c r="AD15" s="20">
        <v>0.1</v>
      </c>
      <c r="AE15" s="20">
        <v>0.3</v>
      </c>
    </row>
    <row r="16" spans="1:31">
      <c r="A16" s="5">
        <v>61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10.6257991790772</v>
      </c>
      <c r="L16" s="9">
        <v>1.14323806762695</v>
      </c>
      <c r="M16">
        <v>0.99237060546875</v>
      </c>
      <c r="N16">
        <v>9.02749633789062</v>
      </c>
      <c r="O16">
        <v>5</v>
      </c>
      <c r="P16">
        <v>5</v>
      </c>
      <c r="Q16">
        <v>14</v>
      </c>
      <c r="R16" s="15">
        <v>0.3571</v>
      </c>
      <c r="S16" s="15">
        <f t="shared" si="0"/>
        <v>0.5</v>
      </c>
      <c r="T16">
        <v>3.97028923034668</v>
      </c>
      <c r="U16">
        <v>3.67376279830933</v>
      </c>
      <c r="V16">
        <v>3.51807713508606</v>
      </c>
      <c r="W16" s="11">
        <v>0.155685663223267</v>
      </c>
      <c r="X16">
        <v>0.45221209526062</v>
      </c>
      <c r="Y16">
        <v>0.45221209526062</v>
      </c>
      <c r="Z16">
        <v>0.5</v>
      </c>
      <c r="AA16">
        <v>0.9</v>
      </c>
      <c r="AB16">
        <v>0.642857142857143</v>
      </c>
      <c r="AC16">
        <v>0.75</v>
      </c>
      <c r="AD16">
        <v>0.1</v>
      </c>
      <c r="AE16">
        <v>0.4</v>
      </c>
    </row>
    <row r="17" spans="1:31">
      <c r="A17" s="5">
        <v>173</v>
      </c>
      <c r="B17">
        <v>18</v>
      </c>
      <c r="C17">
        <v>2</v>
      </c>
      <c r="D17">
        <v>10</v>
      </c>
      <c r="E17">
        <v>10</v>
      </c>
      <c r="F17">
        <v>10</v>
      </c>
      <c r="G17">
        <v>0</v>
      </c>
      <c r="H17">
        <v>8</v>
      </c>
      <c r="I17">
        <v>2</v>
      </c>
      <c r="J17">
        <v>0.9</v>
      </c>
      <c r="K17" s="4">
        <v>7.58810043334961</v>
      </c>
      <c r="L17" s="9">
        <v>1.06684494018555</v>
      </c>
      <c r="M17">
        <v>0.588665008544922</v>
      </c>
      <c r="N17">
        <v>5.76065635681152</v>
      </c>
      <c r="O17">
        <v>5</v>
      </c>
      <c r="P17">
        <v>5</v>
      </c>
      <c r="Q17">
        <v>14</v>
      </c>
      <c r="R17" s="15">
        <v>0.3571</v>
      </c>
      <c r="S17" s="15">
        <f t="shared" si="0"/>
        <v>0.5</v>
      </c>
      <c r="T17">
        <v>4.2313117980957</v>
      </c>
      <c r="U17">
        <v>3.87986516952515</v>
      </c>
      <c r="V17">
        <v>3.75139999389648</v>
      </c>
      <c r="W17" s="11">
        <v>0.128465175628662</v>
      </c>
      <c r="X17">
        <v>0.479911804199219</v>
      </c>
      <c r="Y17">
        <v>0.479911804199219</v>
      </c>
      <c r="Z17">
        <v>0.5</v>
      </c>
      <c r="AA17">
        <v>0.9</v>
      </c>
      <c r="AB17">
        <v>0.642857142857143</v>
      </c>
      <c r="AC17">
        <v>0.75</v>
      </c>
      <c r="AD17">
        <v>0.1</v>
      </c>
      <c r="AE17">
        <v>0.4</v>
      </c>
    </row>
    <row r="18" spans="1:31">
      <c r="A18" s="5">
        <v>166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10.4938850402832</v>
      </c>
      <c r="L18" s="9">
        <v>1.12556648254395</v>
      </c>
      <c r="M18">
        <v>0.991786956787109</v>
      </c>
      <c r="N18">
        <v>9.07147026062012</v>
      </c>
      <c r="O18">
        <v>7</v>
      </c>
      <c r="P18">
        <v>7</v>
      </c>
      <c r="Q18">
        <v>16</v>
      </c>
      <c r="R18" s="15">
        <v>0.4375</v>
      </c>
      <c r="S18" s="15">
        <f t="shared" si="0"/>
        <v>0.7</v>
      </c>
      <c r="T18">
        <v>4.00689697265625</v>
      </c>
      <c r="U18">
        <v>3.70787477493286</v>
      </c>
      <c r="V18">
        <v>3.58070063591003</v>
      </c>
      <c r="W18" s="11">
        <v>0.127174139022827</v>
      </c>
      <c r="X18">
        <v>0.426196336746216</v>
      </c>
      <c r="Y18">
        <v>0.426196336746216</v>
      </c>
      <c r="Z18">
        <v>0.7</v>
      </c>
      <c r="AA18">
        <v>0.9</v>
      </c>
      <c r="AB18">
        <v>0.5625</v>
      </c>
      <c r="AC18">
        <v>0.692307692307692</v>
      </c>
      <c r="AD18">
        <v>0.1</v>
      </c>
      <c r="AE18">
        <v>0.2</v>
      </c>
    </row>
    <row r="19" s="20" customFormat="1" spans="1:31">
      <c r="A19" s="21">
        <v>46</v>
      </c>
      <c r="B19" s="20">
        <v>18</v>
      </c>
      <c r="C19" s="20">
        <v>2</v>
      </c>
      <c r="D19" s="20">
        <v>10</v>
      </c>
      <c r="E19" s="20">
        <v>10</v>
      </c>
      <c r="F19" s="20">
        <v>10</v>
      </c>
      <c r="G19" s="20">
        <v>0</v>
      </c>
      <c r="H19" s="20">
        <v>8</v>
      </c>
      <c r="I19" s="20">
        <v>2</v>
      </c>
      <c r="J19" s="20">
        <v>0.9</v>
      </c>
      <c r="K19" s="22">
        <v>7.44791412353516</v>
      </c>
      <c r="L19" s="22">
        <v>1.0282154083252</v>
      </c>
      <c r="M19" s="20">
        <v>0.622165679931641</v>
      </c>
      <c r="N19" s="20">
        <v>5.99441528320312</v>
      </c>
      <c r="O19" s="20">
        <v>6</v>
      </c>
      <c r="P19" s="20">
        <v>6</v>
      </c>
      <c r="Q19" s="20">
        <v>16</v>
      </c>
      <c r="R19" s="23">
        <v>0.375</v>
      </c>
      <c r="S19" s="23">
        <f t="shared" si="0"/>
        <v>0.6</v>
      </c>
      <c r="T19" s="20">
        <v>3.98751449584961</v>
      </c>
      <c r="U19" s="20">
        <v>3.64871144294739</v>
      </c>
      <c r="V19" s="20">
        <v>3.5240159034729</v>
      </c>
      <c r="W19" s="22">
        <v>0.124695539474487</v>
      </c>
      <c r="X19" s="20">
        <v>0.463498592376709</v>
      </c>
      <c r="Y19" s="20">
        <v>0.463498592376709</v>
      </c>
      <c r="Z19" s="20">
        <v>0.6</v>
      </c>
      <c r="AA19" s="20">
        <v>1</v>
      </c>
      <c r="AB19" s="20">
        <v>0.625</v>
      </c>
      <c r="AC19" s="20">
        <v>0.769230769230769</v>
      </c>
      <c r="AD19" s="20">
        <v>0</v>
      </c>
      <c r="AE19" s="20">
        <v>0.4</v>
      </c>
    </row>
    <row r="20" spans="1:31">
      <c r="A20" s="5">
        <v>244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10.961576461792</v>
      </c>
      <c r="L20" s="9">
        <v>1.18642616271973</v>
      </c>
      <c r="M20">
        <v>0.954240798950195</v>
      </c>
      <c r="N20">
        <v>8.53941345214844</v>
      </c>
      <c r="O20">
        <v>6</v>
      </c>
      <c r="P20">
        <v>6</v>
      </c>
      <c r="Q20">
        <v>15</v>
      </c>
      <c r="R20" s="15">
        <v>0.4</v>
      </c>
      <c r="S20" s="15">
        <f t="shared" si="0"/>
        <v>0.6</v>
      </c>
      <c r="T20">
        <v>4.47538566589355</v>
      </c>
      <c r="U20">
        <v>4.16669654846191</v>
      </c>
      <c r="V20">
        <v>3.9568190574646</v>
      </c>
      <c r="W20" s="11">
        <v>0.209877490997315</v>
      </c>
      <c r="X20">
        <v>0.518566608428955</v>
      </c>
      <c r="Y20">
        <v>0.518566608428955</v>
      </c>
      <c r="Z20">
        <v>0.6</v>
      </c>
      <c r="AA20">
        <v>0.9</v>
      </c>
      <c r="AB20">
        <v>0.6</v>
      </c>
      <c r="AC20">
        <v>0.72</v>
      </c>
      <c r="AD20">
        <v>0.1</v>
      </c>
      <c r="AE20">
        <v>0.3</v>
      </c>
    </row>
    <row r="21" spans="1:31">
      <c r="A21" s="5">
        <v>106</v>
      </c>
      <c r="B21">
        <v>19</v>
      </c>
      <c r="C21">
        <v>1</v>
      </c>
      <c r="D21">
        <v>10</v>
      </c>
      <c r="E21">
        <v>10</v>
      </c>
      <c r="F21">
        <v>10</v>
      </c>
      <c r="G21">
        <v>0</v>
      </c>
      <c r="H21">
        <v>9</v>
      </c>
      <c r="I21">
        <v>1</v>
      </c>
      <c r="J21">
        <v>0.95</v>
      </c>
      <c r="K21" s="4">
        <v>11.0809917449951</v>
      </c>
      <c r="L21" s="9">
        <v>1.19580459594727</v>
      </c>
      <c r="M21">
        <v>0.999795913696289</v>
      </c>
      <c r="N21">
        <v>9.0234489440918</v>
      </c>
      <c r="O21">
        <v>6</v>
      </c>
      <c r="P21">
        <v>6</v>
      </c>
      <c r="Q21">
        <v>16</v>
      </c>
      <c r="R21" s="15">
        <v>0.375</v>
      </c>
      <c r="S21" s="15">
        <f t="shared" si="0"/>
        <v>0.6</v>
      </c>
      <c r="T21">
        <v>4.2790470123291</v>
      </c>
      <c r="U21">
        <v>3.97639465332031</v>
      </c>
      <c r="V21">
        <v>3.77619099617004</v>
      </c>
      <c r="W21" s="11">
        <v>0.200203657150269</v>
      </c>
      <c r="X21">
        <v>0.502856016159058</v>
      </c>
      <c r="Y21">
        <v>0.502856016159058</v>
      </c>
      <c r="Z21">
        <v>0.6</v>
      </c>
      <c r="AA21">
        <v>1</v>
      </c>
      <c r="AB21">
        <v>0.625</v>
      </c>
      <c r="AC21">
        <v>0.769230769230769</v>
      </c>
      <c r="AD21">
        <v>0</v>
      </c>
      <c r="AE21">
        <v>0.4</v>
      </c>
    </row>
    <row r="22" s="20" customFormat="1" spans="1:31">
      <c r="A22" s="21">
        <v>142</v>
      </c>
      <c r="B22" s="20">
        <v>20</v>
      </c>
      <c r="C22" s="20">
        <v>0</v>
      </c>
      <c r="D22" s="20">
        <v>10</v>
      </c>
      <c r="E22" s="20">
        <v>10</v>
      </c>
      <c r="F22" s="20">
        <v>10</v>
      </c>
      <c r="G22" s="20">
        <v>0</v>
      </c>
      <c r="H22" s="20">
        <v>10</v>
      </c>
      <c r="I22" s="20">
        <v>0</v>
      </c>
      <c r="J22" s="20">
        <v>1</v>
      </c>
      <c r="K22" s="22">
        <v>9999</v>
      </c>
      <c r="L22" s="22">
        <v>1.2095832824707</v>
      </c>
      <c r="M22" s="20">
        <v>9999</v>
      </c>
      <c r="N22" s="20">
        <v>9999</v>
      </c>
      <c r="O22" s="20">
        <v>8</v>
      </c>
      <c r="P22" s="20">
        <v>8</v>
      </c>
      <c r="Q22" s="20">
        <v>18</v>
      </c>
      <c r="R22" s="23">
        <v>0.4444</v>
      </c>
      <c r="S22" s="23">
        <f t="shared" si="0"/>
        <v>0.8</v>
      </c>
      <c r="T22" s="20">
        <v>4.09828186035156</v>
      </c>
      <c r="U22" s="20">
        <v>3.84790658950806</v>
      </c>
      <c r="V22" s="20">
        <v>3.66571497917175</v>
      </c>
      <c r="W22" s="22">
        <v>0.182191610336304</v>
      </c>
      <c r="X22" s="20">
        <v>0.43256688117981</v>
      </c>
      <c r="Y22" s="20">
        <v>0.43256688117981</v>
      </c>
      <c r="Z22" s="20">
        <v>0.8</v>
      </c>
      <c r="AA22" s="20">
        <v>1</v>
      </c>
      <c r="AB22" s="20">
        <v>0.555555555555556</v>
      </c>
      <c r="AC22" s="20">
        <v>0.714285714285714</v>
      </c>
      <c r="AD22" s="20">
        <v>0</v>
      </c>
      <c r="AE22" s="20">
        <v>0.2</v>
      </c>
    </row>
    <row r="23" spans="1:31">
      <c r="A23" s="5">
        <v>93</v>
      </c>
      <c r="B23">
        <v>19</v>
      </c>
      <c r="C23">
        <v>1</v>
      </c>
      <c r="D23">
        <v>10</v>
      </c>
      <c r="E23">
        <v>10</v>
      </c>
      <c r="F23">
        <v>10</v>
      </c>
      <c r="G23">
        <v>0</v>
      </c>
      <c r="H23">
        <v>9</v>
      </c>
      <c r="I23">
        <v>1</v>
      </c>
      <c r="J23">
        <v>0.95</v>
      </c>
      <c r="K23" s="4">
        <v>10.4066944122315</v>
      </c>
      <c r="L23" s="9">
        <v>1.28925704956055</v>
      </c>
      <c r="M23">
        <v>1.12779426574707</v>
      </c>
      <c r="N23">
        <v>8.51591873168945</v>
      </c>
      <c r="O23">
        <v>6</v>
      </c>
      <c r="P23">
        <v>6</v>
      </c>
      <c r="Q23">
        <v>16</v>
      </c>
      <c r="R23" s="15">
        <v>0.375</v>
      </c>
      <c r="S23" s="15">
        <f t="shared" si="0"/>
        <v>0.6</v>
      </c>
      <c r="T23">
        <v>3.78498268127441</v>
      </c>
      <c r="U23">
        <v>3.53165054321289</v>
      </c>
      <c r="V23">
        <v>3.34699487686157</v>
      </c>
      <c r="W23" s="11">
        <v>0.184655666351318</v>
      </c>
      <c r="X23">
        <v>0.437987804412842</v>
      </c>
      <c r="Y23">
        <v>0.437987804412842</v>
      </c>
      <c r="Z23">
        <v>0.6</v>
      </c>
      <c r="AA23">
        <v>1</v>
      </c>
      <c r="AB23">
        <v>0.625</v>
      </c>
      <c r="AC23">
        <v>0.769230769230769</v>
      </c>
      <c r="AD23">
        <v>0</v>
      </c>
      <c r="AE23">
        <v>0.4</v>
      </c>
    </row>
    <row r="24" s="4" customFormat="1" spans="11:31">
      <c r="K24" s="12" t="s">
        <v>29</v>
      </c>
      <c r="L24" s="9">
        <f>AVERAGE(L2:L23)</f>
        <v>0.955085320906206</v>
      </c>
      <c r="W24" s="11">
        <f t="shared" ref="W24:AE24" si="1">AVERAGE(W2:W23)</f>
        <v>0.133515022017739</v>
      </c>
      <c r="Z24" s="4">
        <f t="shared" si="1"/>
        <v>0.686363636363636</v>
      </c>
      <c r="AA24" s="4">
        <f t="shared" si="1"/>
        <v>0.945454545454545</v>
      </c>
      <c r="AB24" s="4">
        <f t="shared" si="1"/>
        <v>0.58119111280876</v>
      </c>
      <c r="AC24" s="4">
        <f t="shared" si="1"/>
        <v>0.718876678876679</v>
      </c>
      <c r="AD24" s="4">
        <f t="shared" si="1"/>
        <v>0.0545454545454545</v>
      </c>
      <c r="AE24" s="4">
        <f t="shared" si="1"/>
        <v>0.259090909090909</v>
      </c>
    </row>
    <row r="25" s="4" customFormat="1" spans="11:31">
      <c r="K25" s="13" t="s">
        <v>30</v>
      </c>
      <c r="L25" s="9">
        <f>MAX(L2:L23)</f>
        <v>1.28925704956055</v>
      </c>
      <c r="W25" s="11">
        <f t="shared" ref="W25:AE25" si="2">MAX(W2:W23)</f>
        <v>0.24685263633728</v>
      </c>
      <c r="Z25" s="4">
        <f t="shared" si="2"/>
        <v>0.9</v>
      </c>
      <c r="AA25" s="4">
        <f t="shared" si="2"/>
        <v>1</v>
      </c>
      <c r="AB25" s="4">
        <f t="shared" si="2"/>
        <v>0.642857142857143</v>
      </c>
      <c r="AC25" s="4">
        <f t="shared" si="2"/>
        <v>0.769230769230769</v>
      </c>
      <c r="AD25" s="4">
        <f t="shared" si="2"/>
        <v>0.3</v>
      </c>
      <c r="AE25" s="4">
        <f t="shared" si="2"/>
        <v>0.4</v>
      </c>
    </row>
    <row r="26" s="4" customFormat="1" spans="12:31">
      <c r="L26" s="9">
        <f>MIN(L2:L23)</f>
        <v>0.614130020141602</v>
      </c>
      <c r="W26" s="11">
        <f t="shared" ref="W26:AE26" si="3">MIN(W2:W23)</f>
        <v>0.0579385757446289</v>
      </c>
      <c r="Z26" s="4">
        <f t="shared" si="3"/>
        <v>0.5</v>
      </c>
      <c r="AA26" s="4">
        <f t="shared" si="3"/>
        <v>0.7</v>
      </c>
      <c r="AB26" s="4">
        <f t="shared" si="3"/>
        <v>0.4375</v>
      </c>
      <c r="AC26" s="4">
        <f t="shared" si="3"/>
        <v>0.538461538461539</v>
      </c>
      <c r="AD26" s="4">
        <f t="shared" si="3"/>
        <v>0</v>
      </c>
      <c r="AE26" s="4">
        <f t="shared" si="3"/>
        <v>-0.2</v>
      </c>
    </row>
    <row r="27" spans="11:23">
      <c r="K27" s="4"/>
      <c r="L27" s="9"/>
      <c r="M27">
        <v>0.194</v>
      </c>
      <c r="P27" s="4" t="s">
        <v>70</v>
      </c>
      <c r="Q27" s="4"/>
      <c r="R27" s="4"/>
      <c r="S27" s="4"/>
      <c r="W27" s="11"/>
    </row>
    <row r="28" spans="11:23">
      <c r="K28" s="4"/>
      <c r="L28" s="9"/>
      <c r="M28">
        <v>0.129</v>
      </c>
      <c r="P28" s="4">
        <v>0.2</v>
      </c>
      <c r="Q28" s="4">
        <v>-160</v>
      </c>
      <c r="R28" s="4">
        <v>640</v>
      </c>
      <c r="S28" s="4">
        <v>32</v>
      </c>
      <c r="W28" s="11"/>
    </row>
    <row r="29" spans="11:23">
      <c r="K29" s="4"/>
      <c r="L29" s="9"/>
      <c r="P29" s="4">
        <v>0.4</v>
      </c>
      <c r="Q29" s="4">
        <v>-320</v>
      </c>
      <c r="R29" s="4">
        <v>480</v>
      </c>
      <c r="S29" s="4">
        <v>24</v>
      </c>
      <c r="W29" s="11"/>
    </row>
    <row r="30" spans="11:23">
      <c r="K30" s="4" t="s">
        <v>31</v>
      </c>
      <c r="L30" s="4" t="s">
        <v>32</v>
      </c>
      <c r="M30">
        <v>800</v>
      </c>
      <c r="P30" s="4">
        <v>0.45</v>
      </c>
      <c r="Q30" s="4">
        <v>-360</v>
      </c>
      <c r="R30" s="4">
        <v>440</v>
      </c>
      <c r="S30" s="4">
        <v>22</v>
      </c>
      <c r="W30" s="11"/>
    </row>
    <row r="31" spans="11:23">
      <c r="K31" s="4"/>
      <c r="L31" s="4"/>
      <c r="P31" s="4">
        <v>0.49</v>
      </c>
      <c r="Q31" s="4">
        <v>-392</v>
      </c>
      <c r="R31" s="4">
        <v>408</v>
      </c>
      <c r="S31" s="4">
        <v>20.4</v>
      </c>
      <c r="W31" s="11"/>
    </row>
    <row r="32" s="3" customFormat="1" spans="11:23">
      <c r="K32" s="11" t="s">
        <v>49</v>
      </c>
      <c r="L32" s="11">
        <f>COUNTIF(L2:L23,"&lt;0.507")-COUNTIF(L2:L23,"&lt;0.378")</f>
        <v>0</v>
      </c>
      <c r="M32" s="25">
        <v>2</v>
      </c>
      <c r="N32" s="11">
        <v>1</v>
      </c>
      <c r="P32" s="1"/>
      <c r="Q32" s="14">
        <v>-380</v>
      </c>
      <c r="R32" s="14">
        <v>420</v>
      </c>
      <c r="S32" s="14">
        <v>21</v>
      </c>
      <c r="W32" s="11"/>
    </row>
    <row r="33" s="1" customFormat="1" spans="11:23">
      <c r="K33" s="14" t="s">
        <v>50</v>
      </c>
      <c r="L33" s="14">
        <f>COUNTIF(L2:L23,"&lt;0.636")-COUNTIF(L2:L23,"&lt;0.507")</f>
        <v>1</v>
      </c>
      <c r="M33" s="14">
        <v>3</v>
      </c>
      <c r="N33" s="14">
        <v>2</v>
      </c>
      <c r="O33" s="14">
        <v>1</v>
      </c>
      <c r="P33" s="14">
        <v>1</v>
      </c>
      <c r="W33" s="14"/>
    </row>
    <row r="34" s="1" customFormat="1" spans="11:23">
      <c r="K34" s="14" t="s">
        <v>51</v>
      </c>
      <c r="L34" s="14">
        <f>COUNTIF(L2:L23,"&lt;0.765")-COUNTIF(L2:L23,"&lt;0.636")</f>
        <v>3</v>
      </c>
      <c r="M34" s="14">
        <v>4</v>
      </c>
      <c r="N34" s="14">
        <v>3</v>
      </c>
      <c r="O34" s="14">
        <v>3</v>
      </c>
      <c r="P34" s="14">
        <v>3</v>
      </c>
      <c r="W34" s="14"/>
    </row>
    <row r="35" s="1" customFormat="1" spans="11:23">
      <c r="K35" s="14" t="s">
        <v>52</v>
      </c>
      <c r="L35" s="14">
        <f>COUNTIF(L2:L23,"&lt;0.894")-COUNTIF(L2:L23,"&lt;0.765")</f>
        <v>4</v>
      </c>
      <c r="M35" s="4">
        <v>7</v>
      </c>
      <c r="N35" s="14">
        <v>6</v>
      </c>
      <c r="O35" s="14">
        <v>5</v>
      </c>
      <c r="P35" s="14">
        <v>4</v>
      </c>
      <c r="W35" s="14"/>
    </row>
    <row r="36" s="24" customFormat="1" spans="11:23">
      <c r="K36" s="26" t="s">
        <v>53</v>
      </c>
      <c r="L36" s="26">
        <f>COUNTIF(L2:L23,"&lt;1.023")-COUNTIF(L2:L23,"&lt;0.894")</f>
        <v>6</v>
      </c>
      <c r="M36" s="26">
        <v>8</v>
      </c>
      <c r="N36" s="27">
        <v>8</v>
      </c>
      <c r="O36" s="27">
        <v>6</v>
      </c>
      <c r="P36" s="27">
        <v>6</v>
      </c>
      <c r="W36" s="26"/>
    </row>
    <row r="37" s="1" customFormat="1" spans="11:23">
      <c r="K37" s="14" t="s">
        <v>54</v>
      </c>
      <c r="L37" s="14">
        <f>COUNTIF(L2:L23,"&lt;1.152")-COUNTIF(L2:L23,"&lt;1.023")</f>
        <v>4</v>
      </c>
      <c r="M37" s="14">
        <v>7</v>
      </c>
      <c r="N37" s="14">
        <v>6</v>
      </c>
      <c r="O37" s="14">
        <v>5</v>
      </c>
      <c r="P37" s="14">
        <v>4</v>
      </c>
      <c r="W37" s="14"/>
    </row>
    <row r="38" spans="11:23">
      <c r="K38" s="4" t="s">
        <v>55</v>
      </c>
      <c r="L38" s="4">
        <f>COUNTIF(L2:L23,"&lt;1.281")-COUNTIF(L2:L23,"&lt;1.152")</f>
        <v>3</v>
      </c>
      <c r="M38" s="14">
        <v>4</v>
      </c>
      <c r="N38" s="14">
        <v>3</v>
      </c>
      <c r="O38" s="14">
        <v>3</v>
      </c>
      <c r="P38" s="14">
        <v>3</v>
      </c>
      <c r="W38" s="11"/>
    </row>
    <row r="39" s="1" customFormat="1" spans="11:23">
      <c r="K39" s="14" t="s">
        <v>56</v>
      </c>
      <c r="L39" s="14">
        <f>COUNTIF(L2:L23,"&lt;1.41")-COUNTIF(L2:L23,"&lt;1.281")</f>
        <v>1</v>
      </c>
      <c r="M39" s="14">
        <v>3</v>
      </c>
      <c r="N39" s="14">
        <v>2</v>
      </c>
      <c r="O39" s="14">
        <v>1</v>
      </c>
      <c r="P39" s="14">
        <v>1</v>
      </c>
      <c r="W39" s="14"/>
    </row>
    <row r="40" s="3" customFormat="1" spans="11:23">
      <c r="K40" s="11" t="s">
        <v>57</v>
      </c>
      <c r="L40" s="11">
        <f>COUNTIF(L2:L23,"&lt;1.539")-COUNTIF(L2:L23,"&lt;1.41")</f>
        <v>0</v>
      </c>
      <c r="M40" s="25">
        <v>2</v>
      </c>
      <c r="N40" s="11">
        <v>1</v>
      </c>
      <c r="W40" s="11"/>
    </row>
    <row r="41" s="1" customFormat="1" spans="11:23">
      <c r="K41" s="14" t="s">
        <v>58</v>
      </c>
      <c r="L41" s="14">
        <f>COUNTIF(L2:L23,"&lt;1.668")-COUNTIF(L2:L23,"&lt;1.539")</f>
        <v>0</v>
      </c>
      <c r="W41" s="14"/>
    </row>
    <row r="42" s="1" customFormat="1" spans="11:23">
      <c r="K42" s="14" t="s">
        <v>59</v>
      </c>
      <c r="L42" s="14">
        <f>COUNTIF(L2:L23,"&lt;1.797")-COUNTIF(L2:L23,"&lt;1.668")</f>
        <v>0</v>
      </c>
      <c r="W42" s="14"/>
    </row>
    <row r="43" s="1" customFormat="1" spans="11:23">
      <c r="K43" s="14" t="s">
        <v>60</v>
      </c>
      <c r="L43" s="14">
        <f>COUNTIF(L2:L23,"&lt;1.926")-COUNTIF(L2:L23,"&lt;1.797")</f>
        <v>0</v>
      </c>
      <c r="W43" s="14"/>
    </row>
    <row r="44" s="1" customFormat="1" spans="11:23">
      <c r="K44" s="14" t="s">
        <v>61</v>
      </c>
      <c r="L44" s="14">
        <f>COUNTIF(L2:L23,"&lt;2.055")-COUNTIF(L2:L23,"&lt;1.926")</f>
        <v>0</v>
      </c>
      <c r="W44" s="14"/>
    </row>
    <row r="45" s="1" customFormat="1" spans="11:23">
      <c r="K45" s="14" t="s">
        <v>62</v>
      </c>
      <c r="L45" s="14">
        <f>COUNTIF(L2:L23,"&lt;2.184")-COUNTIF(L2:L23,"&lt;2.055")</f>
        <v>0</v>
      </c>
      <c r="W45" s="14"/>
    </row>
    <row r="46" s="1" customFormat="1" spans="11:23">
      <c r="K46" s="14" t="s">
        <v>63</v>
      </c>
      <c r="L46" s="14">
        <f>COUNTIF(L2:L23,"&lt;2.313")-COUNTIF(L2:L23,"&lt;2.184")</f>
        <v>0</v>
      </c>
      <c r="W46" s="14"/>
    </row>
    <row r="47" s="1" customFormat="1" spans="11:23">
      <c r="K47" s="14" t="s">
        <v>64</v>
      </c>
      <c r="L47" s="14">
        <f>COUNTIF(L2:L23,"&lt;2.442")-COUNTIF(L2:L23,"&lt;2.313")</f>
        <v>0</v>
      </c>
      <c r="W47" s="14"/>
    </row>
    <row r="48" s="1" customFormat="1" spans="11:12">
      <c r="K48" s="14" t="s">
        <v>65</v>
      </c>
      <c r="L48" s="14">
        <f>COUNTIF(L2:L23,"&lt;2.571")-COUNTIF(L2:L23,"&lt;2.442")</f>
        <v>0</v>
      </c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customFormat="1" spans="11:15">
      <c r="K50" s="4" t="s">
        <v>67</v>
      </c>
      <c r="L50" s="9">
        <f>COUNTIF(L2:L23,"&lt;2.829")-COUNTIF(L2:L23,"&lt;2.7")</f>
        <v>0</v>
      </c>
      <c r="N50">
        <v>0.378</v>
      </c>
      <c r="O50">
        <v>3.094</v>
      </c>
    </row>
    <row r="51" customFormat="1" spans="11:15">
      <c r="K51" s="4" t="s">
        <v>68</v>
      </c>
      <c r="L51" s="9">
        <f>COUNTIF(L2:L23,"&lt;2.958")-COUNTIF(L2:L23,"&lt;2.829")</f>
        <v>0</v>
      </c>
      <c r="N51">
        <v>21</v>
      </c>
      <c r="O51">
        <v>0.129</v>
      </c>
    </row>
    <row r="52" customFormat="1" spans="11:12">
      <c r="K52" s="4" t="s">
        <v>69</v>
      </c>
      <c r="L52" s="9">
        <f>COUNTIF(L2:L23,"&lt;3.087")-COUNTIF(L2:L23,"&lt;2.958")</f>
        <v>0</v>
      </c>
    </row>
    <row r="53" spans="14:15">
      <c r="N53">
        <v>0.954</v>
      </c>
      <c r="O53">
        <v>0.133</v>
      </c>
    </row>
    <row r="54" spans="14:15">
      <c r="N54">
        <v>1.355</v>
      </c>
      <c r="O54">
        <v>0.108</v>
      </c>
    </row>
    <row r="55" spans="14:15">
      <c r="N55">
        <v>1.72</v>
      </c>
      <c r="O55">
        <v>0.083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80"/>
  <sheetViews>
    <sheetView topLeftCell="G256" workbookViewId="0">
      <selection activeCell="G1" sqref="$A1:$XFD293"/>
    </sheetView>
  </sheetViews>
  <sheetFormatPr defaultColWidth="8.88888888888889" defaultRowHeight="14.4"/>
  <cols>
    <col min="11" max="11" width="20.8888888888889" customWidth="1"/>
    <col min="12" max="12" width="17.5555555555556" customWidth="1"/>
    <col min="13" max="14" width="12.8888888888889"/>
    <col min="20" max="22" width="12.8888888888889"/>
    <col min="23" max="23" width="18.4444444444444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164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10.7130126953125</v>
      </c>
      <c r="L2" s="9">
        <v>0.37877082824707</v>
      </c>
      <c r="M2">
        <v>0.366233825683594</v>
      </c>
      <c r="N2">
        <v>11.3571090698242</v>
      </c>
      <c r="O2">
        <v>9</v>
      </c>
      <c r="P2">
        <v>9</v>
      </c>
      <c r="Q2">
        <v>18</v>
      </c>
      <c r="R2" s="15">
        <v>0.5</v>
      </c>
      <c r="S2" s="15">
        <f t="shared" ref="S2:S65" si="0">O2/E2</f>
        <v>0.9</v>
      </c>
      <c r="T2">
        <v>4.90811347961426</v>
      </c>
      <c r="U2">
        <v>4.40915727615356</v>
      </c>
      <c r="V2">
        <v>4.46663904190063</v>
      </c>
      <c r="W2" s="11">
        <v>0.0574817657470703</v>
      </c>
      <c r="X2">
        <v>0.441474437713623</v>
      </c>
      <c r="Y2">
        <v>0.441474437713623</v>
      </c>
      <c r="Z2">
        <v>0.9</v>
      </c>
      <c r="AA2">
        <v>0.9</v>
      </c>
      <c r="AB2">
        <v>0.5</v>
      </c>
      <c r="AC2">
        <v>0.642857142857143</v>
      </c>
      <c r="AD2">
        <v>0.1</v>
      </c>
      <c r="AE2">
        <v>0</v>
      </c>
    </row>
    <row r="3" spans="1:31">
      <c r="A3" s="5">
        <v>130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10.5104732513428</v>
      </c>
      <c r="L3" s="9">
        <v>0.40911865234375</v>
      </c>
      <c r="M3">
        <v>0.336616516113281</v>
      </c>
      <c r="N3">
        <v>10.49875831604</v>
      </c>
      <c r="O3">
        <v>9</v>
      </c>
      <c r="P3">
        <v>9</v>
      </c>
      <c r="Q3">
        <v>19</v>
      </c>
      <c r="R3" s="15">
        <v>0.4737</v>
      </c>
      <c r="S3" s="15">
        <f t="shared" si="0"/>
        <v>0.9</v>
      </c>
      <c r="T3">
        <v>4.85090065002441</v>
      </c>
      <c r="U3">
        <v>4.38053035736084</v>
      </c>
      <c r="V3">
        <v>4.3800253868103</v>
      </c>
      <c r="W3" s="11">
        <v>0.000504970550537109</v>
      </c>
      <c r="X3">
        <v>0.470875263214111</v>
      </c>
      <c r="Y3">
        <v>0.470875263214111</v>
      </c>
      <c r="Z3">
        <v>0.9</v>
      </c>
      <c r="AA3">
        <v>1</v>
      </c>
      <c r="AB3">
        <v>0.526315789473684</v>
      </c>
      <c r="AC3">
        <v>0.689655172413793</v>
      </c>
      <c r="AD3">
        <v>0</v>
      </c>
      <c r="AE3">
        <v>0.1</v>
      </c>
    </row>
    <row r="4" spans="1:31">
      <c r="A4" s="5">
        <v>232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9.98714828491211</v>
      </c>
      <c r="L4" s="9">
        <v>0.462333679199219</v>
      </c>
      <c r="M4">
        <v>0.440597534179687</v>
      </c>
      <c r="N4">
        <v>10.3657836914062</v>
      </c>
      <c r="O4">
        <v>9</v>
      </c>
      <c r="P4">
        <v>9</v>
      </c>
      <c r="Q4">
        <v>19</v>
      </c>
      <c r="R4" s="15">
        <v>0.4737</v>
      </c>
      <c r="S4" s="15">
        <f t="shared" si="0"/>
        <v>0.9</v>
      </c>
      <c r="T4">
        <v>4.47909736633301</v>
      </c>
      <c r="U4">
        <v>4.03401613235474</v>
      </c>
      <c r="V4">
        <v>4.06410217285156</v>
      </c>
      <c r="W4" s="11">
        <v>0.0300860404968262</v>
      </c>
      <c r="X4">
        <v>0.414995193481445</v>
      </c>
      <c r="Y4">
        <v>0.414995193481445</v>
      </c>
      <c r="Z4">
        <v>0.9</v>
      </c>
      <c r="AA4">
        <v>1</v>
      </c>
      <c r="AB4">
        <v>0.526315789473684</v>
      </c>
      <c r="AC4">
        <v>0.689655172413793</v>
      </c>
      <c r="AD4">
        <v>0</v>
      </c>
      <c r="AE4">
        <v>0.1</v>
      </c>
    </row>
    <row r="5" spans="1:31">
      <c r="A5" s="5">
        <v>178</v>
      </c>
      <c r="B5">
        <v>20</v>
      </c>
      <c r="C5">
        <v>0</v>
      </c>
      <c r="D5">
        <v>10</v>
      </c>
      <c r="E5">
        <v>10</v>
      </c>
      <c r="F5">
        <v>10</v>
      </c>
      <c r="G5">
        <v>0</v>
      </c>
      <c r="H5">
        <v>10</v>
      </c>
      <c r="I5">
        <v>0</v>
      </c>
      <c r="J5">
        <v>1</v>
      </c>
      <c r="K5" s="4">
        <v>9999</v>
      </c>
      <c r="L5" s="9">
        <v>0.473779678344727</v>
      </c>
      <c r="M5">
        <v>9999</v>
      </c>
      <c r="N5">
        <v>9999</v>
      </c>
      <c r="O5">
        <v>9</v>
      </c>
      <c r="P5">
        <v>9</v>
      </c>
      <c r="Q5">
        <v>18</v>
      </c>
      <c r="R5" s="15">
        <v>0.5</v>
      </c>
      <c r="S5" s="15">
        <f t="shared" si="0"/>
        <v>0.9</v>
      </c>
      <c r="T5">
        <v>4.80928802490234</v>
      </c>
      <c r="U5">
        <v>4.42328643798828</v>
      </c>
      <c r="V5">
        <v>4.36561059951782</v>
      </c>
      <c r="W5" s="11">
        <v>0.057675838470459</v>
      </c>
      <c r="X5">
        <v>0.443677425384521</v>
      </c>
      <c r="Y5">
        <v>0.443677425384521</v>
      </c>
      <c r="Z5">
        <v>0.9</v>
      </c>
      <c r="AA5">
        <v>0.9</v>
      </c>
      <c r="AB5">
        <v>0.5</v>
      </c>
      <c r="AC5">
        <v>0.642857142857143</v>
      </c>
      <c r="AD5">
        <v>0.1</v>
      </c>
      <c r="AE5">
        <v>0</v>
      </c>
    </row>
    <row r="6" spans="1:31">
      <c r="A6" s="5">
        <v>230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9.30318069458008</v>
      </c>
      <c r="L6" s="9">
        <v>0.476203918457031</v>
      </c>
      <c r="M6">
        <v>0.422689437866211</v>
      </c>
      <c r="N6">
        <v>9.27261924743652</v>
      </c>
      <c r="O6">
        <v>8</v>
      </c>
      <c r="P6">
        <v>8</v>
      </c>
      <c r="Q6">
        <v>17</v>
      </c>
      <c r="R6" s="15">
        <v>0.4706</v>
      </c>
      <c r="S6" s="15">
        <f t="shared" si="0"/>
        <v>0.8</v>
      </c>
      <c r="T6">
        <v>3.91389274597168</v>
      </c>
      <c r="U6">
        <v>3.55402135848999</v>
      </c>
      <c r="V6">
        <v>3.55066561698914</v>
      </c>
      <c r="W6" s="11">
        <v>0.00335574150085449</v>
      </c>
      <c r="X6">
        <v>0.363227128982544</v>
      </c>
      <c r="Y6">
        <v>0.363227128982544</v>
      </c>
      <c r="Z6">
        <v>0.8</v>
      </c>
      <c r="AA6">
        <v>0.9</v>
      </c>
      <c r="AB6">
        <v>0.529411764705882</v>
      </c>
      <c r="AC6">
        <v>0.666666666666667</v>
      </c>
      <c r="AD6">
        <v>0.1</v>
      </c>
      <c r="AE6">
        <v>0.1</v>
      </c>
    </row>
    <row r="7" s="3" customFormat="1" spans="1:31">
      <c r="A7" s="7">
        <v>68</v>
      </c>
      <c r="B7" s="3">
        <v>20</v>
      </c>
      <c r="C7" s="3">
        <v>0</v>
      </c>
      <c r="D7" s="3">
        <v>10</v>
      </c>
      <c r="E7" s="3">
        <v>10</v>
      </c>
      <c r="F7" s="3">
        <v>10</v>
      </c>
      <c r="G7" s="3">
        <v>0</v>
      </c>
      <c r="H7" s="3">
        <v>10</v>
      </c>
      <c r="I7" s="3">
        <v>0</v>
      </c>
      <c r="J7" s="3">
        <v>1</v>
      </c>
      <c r="K7" s="11">
        <v>9999</v>
      </c>
      <c r="L7" s="11">
        <v>0.482078552246094</v>
      </c>
      <c r="M7" s="3">
        <v>9999</v>
      </c>
      <c r="N7" s="3">
        <v>9999</v>
      </c>
      <c r="O7" s="3">
        <v>10</v>
      </c>
      <c r="P7" s="3">
        <v>10</v>
      </c>
      <c r="Q7" s="3">
        <v>20</v>
      </c>
      <c r="R7" s="17">
        <v>0.5</v>
      </c>
      <c r="S7" s="17">
        <f t="shared" si="0"/>
        <v>1</v>
      </c>
      <c r="T7" s="3">
        <v>5.22106170654297</v>
      </c>
      <c r="U7" s="3">
        <v>4.79129123687744</v>
      </c>
      <c r="V7" s="3">
        <v>4.7376275062561</v>
      </c>
      <c r="W7" s="11">
        <v>0.0536637306213379</v>
      </c>
      <c r="X7" s="3">
        <v>0.483434200286865</v>
      </c>
      <c r="Y7" s="3">
        <v>0.483434200286865</v>
      </c>
      <c r="Z7" s="3">
        <v>1</v>
      </c>
      <c r="AA7" s="3">
        <v>1</v>
      </c>
      <c r="AB7" s="3">
        <v>0.5</v>
      </c>
      <c r="AC7" s="3">
        <v>0.666666666666667</v>
      </c>
      <c r="AD7" s="3">
        <v>0</v>
      </c>
      <c r="AE7" s="3">
        <v>0</v>
      </c>
    </row>
    <row r="8" spans="1:31">
      <c r="A8" s="5">
        <v>112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10.0738563537598</v>
      </c>
      <c r="L8" s="9">
        <v>0.529277801513672</v>
      </c>
      <c r="M8">
        <v>0.522300720214844</v>
      </c>
      <c r="N8">
        <v>10.5352840423584</v>
      </c>
      <c r="O8">
        <v>9</v>
      </c>
      <c r="P8">
        <v>9</v>
      </c>
      <c r="Q8">
        <v>19</v>
      </c>
      <c r="R8" s="15">
        <v>0.4737</v>
      </c>
      <c r="S8" s="15">
        <f t="shared" si="0"/>
        <v>0.9</v>
      </c>
      <c r="T8">
        <v>4.54323959350586</v>
      </c>
      <c r="U8">
        <v>4.0840015411377</v>
      </c>
      <c r="V8">
        <v>4.12385272979736</v>
      </c>
      <c r="W8" s="11">
        <v>0.039851188659668</v>
      </c>
      <c r="X8">
        <v>0.419386863708496</v>
      </c>
      <c r="Y8">
        <v>0.419386863708496</v>
      </c>
      <c r="Z8">
        <v>0.9</v>
      </c>
      <c r="AA8">
        <v>1</v>
      </c>
      <c r="AB8">
        <v>0.526315789473684</v>
      </c>
      <c r="AC8">
        <v>0.689655172413793</v>
      </c>
      <c r="AD8">
        <v>0</v>
      </c>
      <c r="AE8">
        <v>0.1</v>
      </c>
    </row>
    <row r="9" spans="1:31">
      <c r="A9" s="5">
        <v>229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9.84768295288086</v>
      </c>
      <c r="L9" s="9">
        <v>0.546676635742187</v>
      </c>
      <c r="M9">
        <v>0.46795654296875</v>
      </c>
      <c r="N9">
        <v>9.54726791381836</v>
      </c>
      <c r="O9">
        <v>8</v>
      </c>
      <c r="P9">
        <v>8</v>
      </c>
      <c r="Q9">
        <v>18</v>
      </c>
      <c r="R9" s="15">
        <v>0.4444</v>
      </c>
      <c r="S9" s="15">
        <f t="shared" si="0"/>
        <v>0.8</v>
      </c>
      <c r="T9">
        <v>4.21918487548828</v>
      </c>
      <c r="U9">
        <v>3.84386992454529</v>
      </c>
      <c r="V9">
        <v>3.82370638847351</v>
      </c>
      <c r="W9" s="11">
        <v>0.0201635360717773</v>
      </c>
      <c r="X9">
        <v>0.395478487014771</v>
      </c>
      <c r="Y9">
        <v>0.395478487014771</v>
      </c>
      <c r="Z9">
        <v>0.8</v>
      </c>
      <c r="AA9">
        <v>1</v>
      </c>
      <c r="AB9">
        <v>0.555555555555556</v>
      </c>
      <c r="AC9">
        <v>0.714285714285714</v>
      </c>
      <c r="AD9">
        <v>0</v>
      </c>
      <c r="AE9">
        <v>0.2</v>
      </c>
    </row>
    <row r="10" spans="1:31">
      <c r="A10" s="5">
        <v>22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11.74973487854</v>
      </c>
      <c r="L10" s="9">
        <v>0.573421478271484</v>
      </c>
      <c r="M10">
        <v>0.409221649169922</v>
      </c>
      <c r="N10">
        <v>10.7761573791504</v>
      </c>
      <c r="O10">
        <v>8</v>
      </c>
      <c r="P10">
        <v>8</v>
      </c>
      <c r="Q10">
        <v>18</v>
      </c>
      <c r="R10" s="15">
        <v>0.4444</v>
      </c>
      <c r="S10" s="15">
        <f t="shared" si="0"/>
        <v>0.8</v>
      </c>
      <c r="T10">
        <v>5.33336067199707</v>
      </c>
      <c r="U10">
        <v>4.85945892333984</v>
      </c>
      <c r="V10">
        <v>4.77616167068481</v>
      </c>
      <c r="W10" s="11">
        <v>0.0832972526550293</v>
      </c>
      <c r="X10">
        <v>0.557199001312256</v>
      </c>
      <c r="Y10">
        <v>0.557199001312256</v>
      </c>
      <c r="Z10">
        <v>0.8</v>
      </c>
      <c r="AA10">
        <v>1</v>
      </c>
      <c r="AB10">
        <v>0.555555555555556</v>
      </c>
      <c r="AC10">
        <v>0.714285714285714</v>
      </c>
      <c r="AD10">
        <v>0</v>
      </c>
      <c r="AE10">
        <v>0.2</v>
      </c>
    </row>
    <row r="11" spans="1:31">
      <c r="A11" s="5">
        <v>117</v>
      </c>
      <c r="B11">
        <v>19</v>
      </c>
      <c r="C11">
        <v>1</v>
      </c>
      <c r="D11">
        <v>10</v>
      </c>
      <c r="E11">
        <v>10</v>
      </c>
      <c r="F11">
        <v>9</v>
      </c>
      <c r="G11">
        <v>1</v>
      </c>
      <c r="H11">
        <v>10</v>
      </c>
      <c r="I11">
        <v>0</v>
      </c>
      <c r="J11">
        <v>0.95</v>
      </c>
      <c r="K11" s="4">
        <v>9999</v>
      </c>
      <c r="L11" s="9">
        <v>0.595869064331055</v>
      </c>
      <c r="M11">
        <v>9999</v>
      </c>
      <c r="N11">
        <v>9999</v>
      </c>
      <c r="O11">
        <v>10</v>
      </c>
      <c r="P11">
        <v>10</v>
      </c>
      <c r="Q11">
        <v>19</v>
      </c>
      <c r="R11" s="15">
        <v>0.5263</v>
      </c>
      <c r="S11" s="15">
        <f t="shared" si="0"/>
        <v>1</v>
      </c>
      <c r="T11">
        <v>3.91636276245117</v>
      </c>
      <c r="U11">
        <v>3.59290814399719</v>
      </c>
      <c r="V11">
        <v>3.59341955184936</v>
      </c>
      <c r="W11" s="11">
        <v>0.000511407852172852</v>
      </c>
      <c r="X11">
        <v>0.322943210601807</v>
      </c>
      <c r="Y11">
        <v>0.322943210601807</v>
      </c>
      <c r="Z11">
        <v>1</v>
      </c>
      <c r="AA11">
        <v>0.9</v>
      </c>
      <c r="AB11">
        <v>0.473684210526316</v>
      </c>
      <c r="AC11">
        <v>0.620689655172414</v>
      </c>
      <c r="AD11">
        <v>0.1</v>
      </c>
      <c r="AE11">
        <v>-0.1</v>
      </c>
    </row>
    <row r="12" spans="1:31">
      <c r="A12" s="5">
        <v>191</v>
      </c>
      <c r="B12">
        <v>20</v>
      </c>
      <c r="C12">
        <v>0</v>
      </c>
      <c r="D12">
        <v>10</v>
      </c>
      <c r="E12">
        <v>10</v>
      </c>
      <c r="F12">
        <v>10</v>
      </c>
      <c r="G12">
        <v>0</v>
      </c>
      <c r="H12">
        <v>10</v>
      </c>
      <c r="I12">
        <v>0</v>
      </c>
      <c r="J12">
        <v>1</v>
      </c>
      <c r="K12" s="4">
        <v>9999</v>
      </c>
      <c r="L12" s="9">
        <v>0.610622406005859</v>
      </c>
      <c r="M12">
        <v>9999</v>
      </c>
      <c r="N12">
        <v>9999</v>
      </c>
      <c r="O12">
        <v>7</v>
      </c>
      <c r="P12">
        <v>7</v>
      </c>
      <c r="Q12">
        <v>14</v>
      </c>
      <c r="R12" s="15">
        <v>0.5</v>
      </c>
      <c r="S12" s="15">
        <f t="shared" si="0"/>
        <v>0.7</v>
      </c>
      <c r="T12">
        <v>4.3649845123291</v>
      </c>
      <c r="U12">
        <v>3.99369430541992</v>
      </c>
      <c r="V12">
        <v>3.99735951423645</v>
      </c>
      <c r="W12" s="11">
        <v>0.00366520881652832</v>
      </c>
      <c r="X12">
        <v>0.367624998092651</v>
      </c>
      <c r="Y12">
        <v>0.367624998092651</v>
      </c>
      <c r="Z12">
        <v>0.7</v>
      </c>
      <c r="AA12">
        <v>0.7</v>
      </c>
      <c r="AB12">
        <v>0.5</v>
      </c>
      <c r="AC12">
        <v>0.583333333333333</v>
      </c>
      <c r="AD12">
        <v>0.3</v>
      </c>
      <c r="AE12">
        <v>0</v>
      </c>
    </row>
    <row r="13" s="3" customFormat="1" spans="1:31">
      <c r="A13" s="7">
        <v>90</v>
      </c>
      <c r="B13" s="3">
        <v>19</v>
      </c>
      <c r="C13" s="3">
        <v>1</v>
      </c>
      <c r="D13" s="3">
        <v>10</v>
      </c>
      <c r="E13" s="3">
        <v>10</v>
      </c>
      <c r="F13" s="3">
        <v>10</v>
      </c>
      <c r="G13" s="3">
        <v>0</v>
      </c>
      <c r="H13" s="3">
        <v>9</v>
      </c>
      <c r="I13" s="3">
        <v>1</v>
      </c>
      <c r="J13" s="3">
        <v>0.95</v>
      </c>
      <c r="K13" s="11">
        <v>10.1075839996338</v>
      </c>
      <c r="L13" s="11">
        <v>0.614130020141602</v>
      </c>
      <c r="M13" s="3">
        <v>0.511381149291992</v>
      </c>
      <c r="N13" s="3">
        <v>9.52082443237305</v>
      </c>
      <c r="O13" s="3">
        <v>8</v>
      </c>
      <c r="P13" s="3">
        <v>8</v>
      </c>
      <c r="Q13" s="3">
        <v>17</v>
      </c>
      <c r="R13" s="17">
        <v>0.4706</v>
      </c>
      <c r="S13" s="17">
        <f t="shared" si="0"/>
        <v>0.8</v>
      </c>
      <c r="T13" s="3">
        <v>4.15169715881348</v>
      </c>
      <c r="U13" s="3">
        <v>3.7891092300415</v>
      </c>
      <c r="V13" s="3">
        <v>3.73117065429687</v>
      </c>
      <c r="W13" s="11">
        <v>0.0579385757446289</v>
      </c>
      <c r="X13" s="3">
        <v>0.420526504516602</v>
      </c>
      <c r="Y13" s="3">
        <v>0.420526504516602</v>
      </c>
      <c r="Z13" s="3">
        <v>0.8</v>
      </c>
      <c r="AA13" s="3">
        <v>0.9</v>
      </c>
      <c r="AB13" s="3">
        <v>0.529411764705882</v>
      </c>
      <c r="AC13" s="3">
        <v>0.666666666666667</v>
      </c>
      <c r="AD13" s="3">
        <v>0.1</v>
      </c>
      <c r="AE13" s="3">
        <v>0.1</v>
      </c>
    </row>
    <row r="14" spans="1:31">
      <c r="A14" s="5">
        <v>39</v>
      </c>
      <c r="B14">
        <v>18</v>
      </c>
      <c r="C14">
        <v>2</v>
      </c>
      <c r="D14">
        <v>10</v>
      </c>
      <c r="E14">
        <v>10</v>
      </c>
      <c r="F14">
        <v>10</v>
      </c>
      <c r="G14">
        <v>0</v>
      </c>
      <c r="H14">
        <v>8</v>
      </c>
      <c r="I14">
        <v>2</v>
      </c>
      <c r="J14">
        <v>0.9</v>
      </c>
      <c r="K14" s="4">
        <v>6.08477973937988</v>
      </c>
      <c r="L14" s="9">
        <v>0.643947601318359</v>
      </c>
      <c r="M14">
        <v>0.714527130126953</v>
      </c>
      <c r="N14">
        <v>7.1539421081543</v>
      </c>
      <c r="O14">
        <v>7</v>
      </c>
      <c r="P14">
        <v>7</v>
      </c>
      <c r="Q14">
        <v>15</v>
      </c>
      <c r="R14" s="15">
        <v>0.4667</v>
      </c>
      <c r="S14" s="15">
        <f t="shared" si="0"/>
        <v>0.7</v>
      </c>
      <c r="T14">
        <v>3.60898399353027</v>
      </c>
      <c r="U14">
        <v>3.21957755088806</v>
      </c>
      <c r="V14">
        <v>3.29354786872864</v>
      </c>
      <c r="W14" s="11">
        <v>0.0739703178405762</v>
      </c>
      <c r="X14">
        <v>0.315436124801636</v>
      </c>
      <c r="Y14">
        <v>0.315436124801636</v>
      </c>
      <c r="Z14">
        <v>0.7</v>
      </c>
      <c r="AA14">
        <v>0.8</v>
      </c>
      <c r="AB14">
        <v>0.533333333333333</v>
      </c>
      <c r="AC14">
        <v>0.64</v>
      </c>
      <c r="AD14">
        <v>0.2</v>
      </c>
      <c r="AE14">
        <v>0.1</v>
      </c>
    </row>
    <row r="15" spans="1:31">
      <c r="A15" s="5">
        <v>101</v>
      </c>
      <c r="B15">
        <v>19</v>
      </c>
      <c r="C15">
        <v>1</v>
      </c>
      <c r="D15">
        <v>10</v>
      </c>
      <c r="E15">
        <v>10</v>
      </c>
      <c r="F15">
        <v>10</v>
      </c>
      <c r="G15">
        <v>0</v>
      </c>
      <c r="H15">
        <v>9</v>
      </c>
      <c r="I15">
        <v>1</v>
      </c>
      <c r="J15">
        <v>0.95</v>
      </c>
      <c r="K15" s="4">
        <v>10.2330207824707</v>
      </c>
      <c r="L15" s="9">
        <v>0.646524429321289</v>
      </c>
      <c r="M15">
        <v>0.623281478881836</v>
      </c>
      <c r="N15">
        <v>10.4192333221435</v>
      </c>
      <c r="O15">
        <v>8</v>
      </c>
      <c r="P15">
        <v>8</v>
      </c>
      <c r="Q15">
        <v>18</v>
      </c>
      <c r="R15" s="15">
        <v>0.4444</v>
      </c>
      <c r="S15" s="15">
        <f t="shared" si="0"/>
        <v>0.8</v>
      </c>
      <c r="T15">
        <v>4.52705955505371</v>
      </c>
      <c r="U15">
        <v>4.0852313041687</v>
      </c>
      <c r="V15">
        <v>4.09425210952759</v>
      </c>
      <c r="W15" s="11">
        <v>0.00902080535888672</v>
      </c>
      <c r="X15">
        <v>0.432807445526123</v>
      </c>
      <c r="Y15">
        <v>0.432807445526123</v>
      </c>
      <c r="Z15">
        <v>0.8</v>
      </c>
      <c r="AA15">
        <v>1</v>
      </c>
      <c r="AB15">
        <v>0.555555555555556</v>
      </c>
      <c r="AC15">
        <v>0.714285714285714</v>
      </c>
      <c r="AD15">
        <v>0</v>
      </c>
      <c r="AE15">
        <v>0.2</v>
      </c>
    </row>
    <row r="16" spans="1:31">
      <c r="A16" s="5">
        <v>16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10.8333683013916</v>
      </c>
      <c r="L16" s="9">
        <v>0.657564163208008</v>
      </c>
      <c r="M16">
        <v>0.505702972412109</v>
      </c>
      <c r="N16">
        <v>9.78784370422363</v>
      </c>
      <c r="O16">
        <v>7</v>
      </c>
      <c r="P16">
        <v>7</v>
      </c>
      <c r="Q16">
        <v>17</v>
      </c>
      <c r="R16" s="15">
        <v>0.4118</v>
      </c>
      <c r="S16" s="15">
        <f t="shared" si="0"/>
        <v>0.7</v>
      </c>
      <c r="T16">
        <v>4.57226943969727</v>
      </c>
      <c r="U16">
        <v>4.18453979492187</v>
      </c>
      <c r="V16">
        <v>4.08214998245239</v>
      </c>
      <c r="W16" s="11">
        <v>0.102389812469482</v>
      </c>
      <c r="X16">
        <v>0.490119457244873</v>
      </c>
      <c r="Y16">
        <v>0.490119457244873</v>
      </c>
      <c r="Z16">
        <v>0.7</v>
      </c>
      <c r="AA16">
        <v>1</v>
      </c>
      <c r="AB16">
        <v>0.588235294117647</v>
      </c>
      <c r="AC16">
        <v>0.740740740740741</v>
      </c>
      <c r="AD16">
        <v>0</v>
      </c>
      <c r="AE16">
        <v>0.3</v>
      </c>
    </row>
    <row r="17" spans="1:31">
      <c r="A17" s="5">
        <v>133</v>
      </c>
      <c r="B17">
        <v>19</v>
      </c>
      <c r="C17">
        <v>1</v>
      </c>
      <c r="D17">
        <v>10</v>
      </c>
      <c r="E17">
        <v>10</v>
      </c>
      <c r="F17">
        <v>10</v>
      </c>
      <c r="G17">
        <v>0</v>
      </c>
      <c r="H17">
        <v>9</v>
      </c>
      <c r="I17">
        <v>1</v>
      </c>
      <c r="J17">
        <v>0.95</v>
      </c>
      <c r="K17" s="4">
        <v>8.35822486877441</v>
      </c>
      <c r="L17" s="9">
        <v>0.670793533325195</v>
      </c>
      <c r="M17">
        <v>0.739604949951172</v>
      </c>
      <c r="N17">
        <v>9.229736328125</v>
      </c>
      <c r="O17">
        <v>9</v>
      </c>
      <c r="P17">
        <v>9</v>
      </c>
      <c r="Q17">
        <v>18</v>
      </c>
      <c r="R17" s="15">
        <v>0.5</v>
      </c>
      <c r="S17" s="15">
        <f t="shared" si="0"/>
        <v>0.9</v>
      </c>
      <c r="T17">
        <v>3.5228385925293</v>
      </c>
      <c r="U17">
        <v>3.16996884346008</v>
      </c>
      <c r="V17">
        <v>3.2436842918396</v>
      </c>
      <c r="W17" s="11">
        <v>0.0737154483795166</v>
      </c>
      <c r="X17">
        <v>0.279154300689697</v>
      </c>
      <c r="Y17">
        <v>0.279154300689697</v>
      </c>
      <c r="Z17">
        <v>0.9</v>
      </c>
      <c r="AA17">
        <v>0.9</v>
      </c>
      <c r="AB17">
        <v>0.5</v>
      </c>
      <c r="AC17">
        <v>0.642857142857143</v>
      </c>
      <c r="AD17">
        <v>0.1</v>
      </c>
      <c r="AE17">
        <v>0</v>
      </c>
    </row>
    <row r="18" spans="1:31">
      <c r="A18" s="5">
        <v>12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10.6145267486572</v>
      </c>
      <c r="L18" s="9">
        <v>0.670864105224609</v>
      </c>
      <c r="M18">
        <v>0.574762344360352</v>
      </c>
      <c r="N18">
        <v>10.087516784668</v>
      </c>
      <c r="O18">
        <v>9</v>
      </c>
      <c r="P18">
        <v>9</v>
      </c>
      <c r="Q18">
        <v>19</v>
      </c>
      <c r="R18" s="15">
        <v>0.4737</v>
      </c>
      <c r="S18" s="15">
        <f t="shared" si="0"/>
        <v>0.9</v>
      </c>
      <c r="T18">
        <v>4.63347625732422</v>
      </c>
      <c r="U18">
        <v>4.21989345550537</v>
      </c>
      <c r="V18">
        <v>4.17025804519653</v>
      </c>
      <c r="W18" s="11">
        <v>0.0496354103088379</v>
      </c>
      <c r="X18">
        <v>0.463218212127685</v>
      </c>
      <c r="Y18">
        <v>0.463218212127685</v>
      </c>
      <c r="Z18">
        <v>0.9</v>
      </c>
      <c r="AA18">
        <v>1</v>
      </c>
      <c r="AB18">
        <v>0.526315789473684</v>
      </c>
      <c r="AC18">
        <v>0.689655172413793</v>
      </c>
      <c r="AD18">
        <v>0</v>
      </c>
      <c r="AE18">
        <v>0.1</v>
      </c>
    </row>
    <row r="19" spans="1:31">
      <c r="A19" s="5">
        <v>138</v>
      </c>
      <c r="B19">
        <v>18</v>
      </c>
      <c r="C19">
        <v>2</v>
      </c>
      <c r="D19">
        <v>10</v>
      </c>
      <c r="E19">
        <v>10</v>
      </c>
      <c r="F19">
        <v>9</v>
      </c>
      <c r="G19">
        <v>1</v>
      </c>
      <c r="H19">
        <v>9</v>
      </c>
      <c r="I19">
        <v>1</v>
      </c>
      <c r="J19">
        <v>0.9</v>
      </c>
      <c r="K19" s="4">
        <v>9.2657299041748</v>
      </c>
      <c r="L19" s="9">
        <v>0.671237945556641</v>
      </c>
      <c r="M19">
        <v>0.846797943115234</v>
      </c>
      <c r="N19">
        <v>11.3050632476807</v>
      </c>
      <c r="O19">
        <v>9</v>
      </c>
      <c r="P19">
        <v>9</v>
      </c>
      <c r="Q19">
        <v>16</v>
      </c>
      <c r="R19" s="15">
        <v>0.5625</v>
      </c>
      <c r="S19" s="15">
        <f t="shared" si="0"/>
        <v>0.9</v>
      </c>
      <c r="T19">
        <v>4.41386222839355</v>
      </c>
      <c r="U19">
        <v>3.87005400657654</v>
      </c>
      <c r="V19">
        <v>4.11690664291382</v>
      </c>
      <c r="W19" s="11">
        <v>0.24685263633728</v>
      </c>
      <c r="X19">
        <v>0.296955585479736</v>
      </c>
      <c r="Y19">
        <v>0.296955585479736</v>
      </c>
      <c r="Z19">
        <v>0.9</v>
      </c>
      <c r="AA19">
        <v>0.7</v>
      </c>
      <c r="AB19">
        <v>0.4375</v>
      </c>
      <c r="AC19">
        <v>0.538461538461539</v>
      </c>
      <c r="AD19">
        <v>0.3</v>
      </c>
      <c r="AE19">
        <v>-0.2</v>
      </c>
    </row>
    <row r="20" spans="1:31">
      <c r="A20" s="5">
        <v>233</v>
      </c>
      <c r="B20">
        <v>20</v>
      </c>
      <c r="C20">
        <v>0</v>
      </c>
      <c r="D20">
        <v>10</v>
      </c>
      <c r="E20">
        <v>10</v>
      </c>
      <c r="F20">
        <v>10</v>
      </c>
      <c r="G20">
        <v>0</v>
      </c>
      <c r="H20">
        <v>10</v>
      </c>
      <c r="I20">
        <v>0</v>
      </c>
      <c r="J20">
        <v>1</v>
      </c>
      <c r="K20" s="4">
        <v>9999</v>
      </c>
      <c r="L20" s="9">
        <v>0.672918319702148</v>
      </c>
      <c r="M20">
        <v>9999</v>
      </c>
      <c r="N20">
        <v>9999</v>
      </c>
      <c r="O20">
        <v>9</v>
      </c>
      <c r="P20">
        <v>9</v>
      </c>
      <c r="Q20">
        <v>17</v>
      </c>
      <c r="R20" s="15">
        <v>0.5294</v>
      </c>
      <c r="S20" s="15">
        <f t="shared" si="0"/>
        <v>0.9</v>
      </c>
      <c r="T20">
        <v>4.22455978393555</v>
      </c>
      <c r="U20">
        <v>3.87861633300781</v>
      </c>
      <c r="V20">
        <v>3.86161231994629</v>
      </c>
      <c r="W20" s="11">
        <v>0.0170040130615234</v>
      </c>
      <c r="X20">
        <v>0.362947463989258</v>
      </c>
      <c r="Y20">
        <v>0.362947463989258</v>
      </c>
      <c r="Z20">
        <v>0.9</v>
      </c>
      <c r="AA20">
        <v>0.8</v>
      </c>
      <c r="AB20">
        <v>0.470588235294118</v>
      </c>
      <c r="AC20">
        <v>0.592592592592593</v>
      </c>
      <c r="AD20">
        <v>0.2</v>
      </c>
      <c r="AE20">
        <v>-0.1</v>
      </c>
    </row>
    <row r="21" spans="1:31">
      <c r="A21" s="5">
        <v>155</v>
      </c>
      <c r="B21">
        <v>18</v>
      </c>
      <c r="C21">
        <v>2</v>
      </c>
      <c r="D21">
        <v>10</v>
      </c>
      <c r="E21">
        <v>10</v>
      </c>
      <c r="F21">
        <v>10</v>
      </c>
      <c r="G21">
        <v>0</v>
      </c>
      <c r="H21">
        <v>8</v>
      </c>
      <c r="I21">
        <v>2</v>
      </c>
      <c r="J21">
        <v>0.9</v>
      </c>
      <c r="K21" s="4">
        <v>6.76684951782227</v>
      </c>
      <c r="L21" s="9">
        <v>0.678230285644531</v>
      </c>
      <c r="M21">
        <v>0.774417877197266</v>
      </c>
      <c r="N21">
        <v>8.09170532226562</v>
      </c>
      <c r="O21">
        <v>8</v>
      </c>
      <c r="P21">
        <v>8</v>
      </c>
      <c r="Q21">
        <v>17</v>
      </c>
      <c r="R21" s="15">
        <v>0.4706</v>
      </c>
      <c r="S21" s="15">
        <f t="shared" si="0"/>
        <v>0.8</v>
      </c>
      <c r="T21">
        <v>3.89630317687988</v>
      </c>
      <c r="U21">
        <v>3.45246338844299</v>
      </c>
      <c r="V21">
        <v>3.55084538459778</v>
      </c>
      <c r="W21" s="11">
        <v>0.0983819961547852</v>
      </c>
      <c r="X21">
        <v>0.345457792282104</v>
      </c>
      <c r="Y21">
        <v>0.345457792282104</v>
      </c>
      <c r="Z21">
        <v>0.8</v>
      </c>
      <c r="AA21">
        <v>0.9</v>
      </c>
      <c r="AB21">
        <v>0.529411764705882</v>
      </c>
      <c r="AC21">
        <v>0.666666666666667</v>
      </c>
      <c r="AD21">
        <v>0.1</v>
      </c>
      <c r="AE21">
        <v>0.1</v>
      </c>
    </row>
    <row r="22" spans="1:31">
      <c r="A22" s="5">
        <v>49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10.185977935791</v>
      </c>
      <c r="L22" s="9">
        <v>0.695898056030273</v>
      </c>
      <c r="M22">
        <v>0.55952262878418</v>
      </c>
      <c r="N22">
        <v>9.18076133728027</v>
      </c>
      <c r="O22">
        <v>7</v>
      </c>
      <c r="P22">
        <v>7</v>
      </c>
      <c r="Q22">
        <v>17</v>
      </c>
      <c r="R22" s="15">
        <v>0.4118</v>
      </c>
      <c r="S22" s="15">
        <f t="shared" si="0"/>
        <v>0.7</v>
      </c>
      <c r="T22">
        <v>4.50112533569336</v>
      </c>
      <c r="U22">
        <v>4.1234827041626</v>
      </c>
      <c r="V22">
        <v>4.04776477813721</v>
      </c>
      <c r="W22" s="11">
        <v>0.0757179260253906</v>
      </c>
      <c r="X22">
        <v>0.453360557556152</v>
      </c>
      <c r="Y22">
        <v>0.453360557556152</v>
      </c>
      <c r="Z22">
        <v>0.7</v>
      </c>
      <c r="AA22">
        <v>1</v>
      </c>
      <c r="AB22">
        <v>0.588235294117647</v>
      </c>
      <c r="AC22">
        <v>0.740740740740741</v>
      </c>
      <c r="AD22">
        <v>0</v>
      </c>
      <c r="AE22">
        <v>0.3</v>
      </c>
    </row>
    <row r="23" spans="1:31">
      <c r="A23" s="5">
        <v>100</v>
      </c>
      <c r="B23">
        <v>18</v>
      </c>
      <c r="C23">
        <v>2</v>
      </c>
      <c r="D23">
        <v>10</v>
      </c>
      <c r="E23">
        <v>10</v>
      </c>
      <c r="F23">
        <v>10</v>
      </c>
      <c r="G23">
        <v>0</v>
      </c>
      <c r="H23">
        <v>8</v>
      </c>
      <c r="I23">
        <v>2</v>
      </c>
      <c r="J23">
        <v>0.9</v>
      </c>
      <c r="K23" s="4">
        <v>6.46049880981445</v>
      </c>
      <c r="L23" s="9">
        <v>0.716590881347656</v>
      </c>
      <c r="M23">
        <v>0.537040710449219</v>
      </c>
      <c r="N23">
        <v>6.28215026855469</v>
      </c>
      <c r="O23">
        <v>6</v>
      </c>
      <c r="P23">
        <v>6</v>
      </c>
      <c r="Q23">
        <v>14</v>
      </c>
      <c r="R23" s="15">
        <v>0.4286</v>
      </c>
      <c r="S23" s="15">
        <f t="shared" si="0"/>
        <v>0.6</v>
      </c>
      <c r="T23">
        <v>3.78560256958008</v>
      </c>
      <c r="U23">
        <v>3.41704201698303</v>
      </c>
      <c r="V23">
        <v>3.40948367118835</v>
      </c>
      <c r="W23" s="11">
        <v>0.00755834579467773</v>
      </c>
      <c r="X23">
        <v>0.376118898391724</v>
      </c>
      <c r="Y23">
        <v>0.376118898391724</v>
      </c>
      <c r="Z23">
        <v>0.6</v>
      </c>
      <c r="AA23">
        <v>0.8</v>
      </c>
      <c r="AB23">
        <v>0.571428571428571</v>
      </c>
      <c r="AC23">
        <v>0.666666666666667</v>
      </c>
      <c r="AD23">
        <v>0.2</v>
      </c>
      <c r="AE23">
        <v>0.2</v>
      </c>
    </row>
    <row r="24" spans="1:31">
      <c r="A24" s="5">
        <v>128</v>
      </c>
      <c r="B24">
        <v>19</v>
      </c>
      <c r="C24">
        <v>1</v>
      </c>
      <c r="D24">
        <v>10</v>
      </c>
      <c r="E24">
        <v>10</v>
      </c>
      <c r="F24">
        <v>10</v>
      </c>
      <c r="G24">
        <v>0</v>
      </c>
      <c r="H24">
        <v>9</v>
      </c>
      <c r="I24">
        <v>1</v>
      </c>
      <c r="J24">
        <v>0.95</v>
      </c>
      <c r="K24" s="4">
        <v>9.73309898376465</v>
      </c>
      <c r="L24" s="9">
        <v>0.717172622680664</v>
      </c>
      <c r="M24">
        <v>0.580852508544922</v>
      </c>
      <c r="N24">
        <v>8.65452194213867</v>
      </c>
      <c r="O24">
        <v>6</v>
      </c>
      <c r="P24">
        <v>6</v>
      </c>
      <c r="Q24">
        <v>14</v>
      </c>
      <c r="R24" s="15">
        <v>0.4286</v>
      </c>
      <c r="S24" s="15">
        <f t="shared" si="0"/>
        <v>0.6</v>
      </c>
      <c r="T24">
        <v>4.21047019958496</v>
      </c>
      <c r="U24">
        <v>3.87132596969604</v>
      </c>
      <c r="V24">
        <v>3.78663492202759</v>
      </c>
      <c r="W24" s="11">
        <v>0.084691047668457</v>
      </c>
      <c r="X24">
        <v>0.423835277557373</v>
      </c>
      <c r="Y24">
        <v>0.423835277557373</v>
      </c>
      <c r="Z24">
        <v>0.6</v>
      </c>
      <c r="AA24">
        <v>0.8</v>
      </c>
      <c r="AB24">
        <v>0.571428571428571</v>
      </c>
      <c r="AC24">
        <v>0.666666666666667</v>
      </c>
      <c r="AD24">
        <v>0.2</v>
      </c>
      <c r="AE24">
        <v>0.2</v>
      </c>
    </row>
    <row r="25" spans="1:31">
      <c r="A25" s="5">
        <v>239</v>
      </c>
      <c r="B25">
        <v>19</v>
      </c>
      <c r="C25">
        <v>1</v>
      </c>
      <c r="D25">
        <v>10</v>
      </c>
      <c r="E25">
        <v>10</v>
      </c>
      <c r="F25">
        <v>10</v>
      </c>
      <c r="G25">
        <v>0</v>
      </c>
      <c r="H25">
        <v>9</v>
      </c>
      <c r="I25">
        <v>1</v>
      </c>
      <c r="J25">
        <v>0.95</v>
      </c>
      <c r="K25" s="4">
        <v>8.37746047973633</v>
      </c>
      <c r="L25" s="9">
        <v>0.727554321289062</v>
      </c>
      <c r="M25">
        <v>0.691099166870117</v>
      </c>
      <c r="N25">
        <v>8.1353816986084</v>
      </c>
      <c r="O25">
        <v>7</v>
      </c>
      <c r="P25">
        <v>7</v>
      </c>
      <c r="Q25">
        <v>15</v>
      </c>
      <c r="R25" s="15">
        <v>0.4667</v>
      </c>
      <c r="S25" s="15">
        <f t="shared" si="0"/>
        <v>0.7</v>
      </c>
      <c r="T25">
        <v>3.55852317810059</v>
      </c>
      <c r="U25">
        <v>3.26348948478699</v>
      </c>
      <c r="V25">
        <v>3.24247407913208</v>
      </c>
      <c r="W25" s="11">
        <v>0.0210154056549072</v>
      </c>
      <c r="X25">
        <v>0.316049098968506</v>
      </c>
      <c r="Y25">
        <v>0.316049098968506</v>
      </c>
      <c r="Z25">
        <v>0.7</v>
      </c>
      <c r="AA25">
        <v>0.8</v>
      </c>
      <c r="AB25">
        <v>0.533333333333333</v>
      </c>
      <c r="AC25">
        <v>0.64</v>
      </c>
      <c r="AD25">
        <v>0.2</v>
      </c>
      <c r="AE25">
        <v>0.1</v>
      </c>
    </row>
    <row r="26" spans="1:31">
      <c r="A26" s="5">
        <v>175</v>
      </c>
      <c r="B26">
        <v>20</v>
      </c>
      <c r="C26">
        <v>0</v>
      </c>
      <c r="D26">
        <v>10</v>
      </c>
      <c r="E26">
        <v>10</v>
      </c>
      <c r="F26">
        <v>10</v>
      </c>
      <c r="G26">
        <v>0</v>
      </c>
      <c r="H26">
        <v>10</v>
      </c>
      <c r="I26">
        <v>0</v>
      </c>
      <c r="J26">
        <v>1</v>
      </c>
      <c r="K26" s="4">
        <v>9999</v>
      </c>
      <c r="L26" s="9">
        <v>0.729522705078125</v>
      </c>
      <c r="M26">
        <v>9999</v>
      </c>
      <c r="N26">
        <v>9999</v>
      </c>
      <c r="O26">
        <v>9</v>
      </c>
      <c r="P26">
        <v>9</v>
      </c>
      <c r="Q26">
        <v>18</v>
      </c>
      <c r="R26" s="15">
        <v>0.5</v>
      </c>
      <c r="S26" s="15">
        <f t="shared" si="0"/>
        <v>0.9</v>
      </c>
      <c r="T26">
        <v>4.20437049865723</v>
      </c>
      <c r="U26">
        <v>3.89416456222534</v>
      </c>
      <c r="V26">
        <v>3.80965113639831</v>
      </c>
      <c r="W26" s="11">
        <v>0.0845134258270264</v>
      </c>
      <c r="X26">
        <v>0.394719362258911</v>
      </c>
      <c r="Y26">
        <v>0.394719362258911</v>
      </c>
      <c r="Z26">
        <v>0.9</v>
      </c>
      <c r="AA26">
        <v>0.9</v>
      </c>
      <c r="AB26">
        <v>0.5</v>
      </c>
      <c r="AC26">
        <v>0.642857142857143</v>
      </c>
      <c r="AD26">
        <v>0.1</v>
      </c>
      <c r="AE26">
        <v>0</v>
      </c>
    </row>
    <row r="27" spans="1:31">
      <c r="A27" s="5">
        <v>198</v>
      </c>
      <c r="B27">
        <v>18</v>
      </c>
      <c r="C27">
        <v>2</v>
      </c>
      <c r="D27">
        <v>10</v>
      </c>
      <c r="E27">
        <v>10</v>
      </c>
      <c r="F27">
        <v>10</v>
      </c>
      <c r="G27">
        <v>0</v>
      </c>
      <c r="H27">
        <v>8</v>
      </c>
      <c r="I27">
        <v>2</v>
      </c>
      <c r="J27">
        <v>0.9</v>
      </c>
      <c r="K27" s="4">
        <v>6.30759429931641</v>
      </c>
      <c r="L27" s="9">
        <v>0.729593276977539</v>
      </c>
      <c r="M27">
        <v>0.539678573608398</v>
      </c>
      <c r="N27">
        <v>6.02291297912598</v>
      </c>
      <c r="O27">
        <v>5</v>
      </c>
      <c r="P27">
        <v>5</v>
      </c>
      <c r="Q27">
        <v>12</v>
      </c>
      <c r="R27" s="15">
        <v>0.4167</v>
      </c>
      <c r="S27" s="15">
        <f t="shared" si="0"/>
        <v>0.5</v>
      </c>
      <c r="T27">
        <v>3.64541816711426</v>
      </c>
      <c r="U27">
        <v>3.30191802978516</v>
      </c>
      <c r="V27">
        <v>3.27747917175293</v>
      </c>
      <c r="W27" s="11">
        <v>0.0244388580322266</v>
      </c>
      <c r="X27">
        <v>0.367938995361328</v>
      </c>
      <c r="Y27">
        <v>0.367938995361328</v>
      </c>
      <c r="Z27">
        <v>0.5</v>
      </c>
      <c r="AA27">
        <v>0.7</v>
      </c>
      <c r="AB27">
        <v>0.583333333333333</v>
      </c>
      <c r="AC27">
        <v>0.636363636363636</v>
      </c>
      <c r="AD27">
        <v>0.3</v>
      </c>
      <c r="AE27">
        <v>0.2</v>
      </c>
    </row>
    <row r="28" spans="1:31">
      <c r="A28" s="5">
        <v>104</v>
      </c>
      <c r="B28">
        <v>18</v>
      </c>
      <c r="C28">
        <v>2</v>
      </c>
      <c r="D28">
        <v>10</v>
      </c>
      <c r="E28">
        <v>10</v>
      </c>
      <c r="F28">
        <v>10</v>
      </c>
      <c r="G28">
        <v>0</v>
      </c>
      <c r="H28">
        <v>8</v>
      </c>
      <c r="I28">
        <v>2</v>
      </c>
      <c r="J28">
        <v>0.9</v>
      </c>
      <c r="K28" s="4">
        <v>6.71245765686035</v>
      </c>
      <c r="L28" s="9">
        <v>0.742002487182617</v>
      </c>
      <c r="M28">
        <v>0.60429573059082</v>
      </c>
      <c r="N28">
        <v>6.77452278137207</v>
      </c>
      <c r="O28">
        <v>8</v>
      </c>
      <c r="P28">
        <v>8</v>
      </c>
      <c r="Q28">
        <v>18</v>
      </c>
      <c r="R28" s="15">
        <v>0.4444</v>
      </c>
      <c r="S28" s="15">
        <f t="shared" si="0"/>
        <v>0.8</v>
      </c>
      <c r="T28">
        <v>4.0041675567627</v>
      </c>
      <c r="U28">
        <v>3.6131637096405</v>
      </c>
      <c r="V28">
        <v>3.61483526229858</v>
      </c>
      <c r="W28" s="11">
        <v>0.00167155265808105</v>
      </c>
      <c r="X28">
        <v>0.389332294464111</v>
      </c>
      <c r="Y28">
        <v>0.389332294464111</v>
      </c>
      <c r="Z28">
        <v>0.8</v>
      </c>
      <c r="AA28">
        <v>1</v>
      </c>
      <c r="AB28">
        <v>0.555555555555556</v>
      </c>
      <c r="AC28">
        <v>0.714285714285714</v>
      </c>
      <c r="AD28">
        <v>0</v>
      </c>
      <c r="AE28">
        <v>0.2</v>
      </c>
    </row>
    <row r="29" spans="1:31">
      <c r="A29" s="5">
        <v>185</v>
      </c>
      <c r="B29">
        <v>20</v>
      </c>
      <c r="C29">
        <v>0</v>
      </c>
      <c r="D29">
        <v>10</v>
      </c>
      <c r="E29">
        <v>10</v>
      </c>
      <c r="F29">
        <v>10</v>
      </c>
      <c r="G29">
        <v>0</v>
      </c>
      <c r="H29">
        <v>10</v>
      </c>
      <c r="I29">
        <v>0</v>
      </c>
      <c r="J29">
        <v>1</v>
      </c>
      <c r="K29" s="4">
        <v>9999</v>
      </c>
      <c r="L29" s="9">
        <v>0.746330261230469</v>
      </c>
      <c r="M29">
        <v>9999</v>
      </c>
      <c r="N29">
        <v>9999</v>
      </c>
      <c r="O29">
        <v>8</v>
      </c>
      <c r="P29">
        <v>8</v>
      </c>
      <c r="Q29">
        <v>17</v>
      </c>
      <c r="R29" s="15">
        <v>0.4706</v>
      </c>
      <c r="S29" s="15">
        <f t="shared" si="0"/>
        <v>0.8</v>
      </c>
      <c r="T29">
        <v>4.6588134765625</v>
      </c>
      <c r="U29">
        <v>4.31870889663696</v>
      </c>
      <c r="V29">
        <v>4.19972944259644</v>
      </c>
      <c r="W29" s="11">
        <v>0.118979454040527</v>
      </c>
      <c r="X29">
        <v>0.459084033966065</v>
      </c>
      <c r="Y29">
        <v>0.459084033966065</v>
      </c>
      <c r="Z29">
        <v>0.8</v>
      </c>
      <c r="AA29">
        <v>0.9</v>
      </c>
      <c r="AB29">
        <v>0.529411764705882</v>
      </c>
      <c r="AC29">
        <v>0.666666666666667</v>
      </c>
      <c r="AD29">
        <v>0.1</v>
      </c>
      <c r="AE29">
        <v>0.1</v>
      </c>
    </row>
    <row r="30" spans="1:31">
      <c r="A30" s="5">
        <v>163</v>
      </c>
      <c r="B30">
        <v>17</v>
      </c>
      <c r="C30">
        <v>3</v>
      </c>
      <c r="D30">
        <v>10</v>
      </c>
      <c r="E30">
        <v>10</v>
      </c>
      <c r="F30">
        <v>9</v>
      </c>
      <c r="G30">
        <v>1</v>
      </c>
      <c r="H30">
        <v>8</v>
      </c>
      <c r="I30">
        <v>2</v>
      </c>
      <c r="J30">
        <v>0.85</v>
      </c>
      <c r="K30" s="4">
        <v>7.43855476379395</v>
      </c>
      <c r="L30" s="9">
        <v>0.746505737304687</v>
      </c>
      <c r="M30">
        <v>0.477010726928711</v>
      </c>
      <c r="N30">
        <v>7.01756858825684</v>
      </c>
      <c r="O30">
        <v>7</v>
      </c>
      <c r="P30">
        <v>7</v>
      </c>
      <c r="Q30">
        <v>16</v>
      </c>
      <c r="R30" s="15">
        <v>0.4375</v>
      </c>
      <c r="S30" s="15">
        <f t="shared" si="0"/>
        <v>0.7</v>
      </c>
      <c r="T30">
        <v>3.84499168395996</v>
      </c>
      <c r="U30">
        <v>3.44446730613708</v>
      </c>
      <c r="V30">
        <v>3.47289514541626</v>
      </c>
      <c r="W30" s="11">
        <v>0.0284278392791748</v>
      </c>
      <c r="X30">
        <v>0.372096538543701</v>
      </c>
      <c r="Y30">
        <v>0.372096538543701</v>
      </c>
      <c r="Z30">
        <v>0.7</v>
      </c>
      <c r="AA30">
        <v>0.9</v>
      </c>
      <c r="AB30">
        <v>0.5625</v>
      </c>
      <c r="AC30">
        <v>0.692307692307692</v>
      </c>
      <c r="AD30">
        <v>0.1</v>
      </c>
      <c r="AE30">
        <v>0.2</v>
      </c>
    </row>
    <row r="31" spans="1:31">
      <c r="A31" s="5">
        <v>210</v>
      </c>
      <c r="B31">
        <v>19</v>
      </c>
      <c r="C31">
        <v>1</v>
      </c>
      <c r="D31">
        <v>10</v>
      </c>
      <c r="E31">
        <v>10</v>
      </c>
      <c r="F31">
        <v>10</v>
      </c>
      <c r="G31">
        <v>0</v>
      </c>
      <c r="H31">
        <v>9</v>
      </c>
      <c r="I31">
        <v>1</v>
      </c>
      <c r="J31">
        <v>0.95</v>
      </c>
      <c r="K31" s="4">
        <v>9.86070442199707</v>
      </c>
      <c r="L31" s="9">
        <v>0.746892929077148</v>
      </c>
      <c r="M31">
        <v>0.638494491577148</v>
      </c>
      <c r="N31">
        <v>9.04244613647461</v>
      </c>
      <c r="O31">
        <v>8</v>
      </c>
      <c r="P31">
        <v>8</v>
      </c>
      <c r="Q31">
        <v>18</v>
      </c>
      <c r="R31" s="15">
        <v>0.4444</v>
      </c>
      <c r="S31" s="15">
        <f t="shared" si="0"/>
        <v>0.8</v>
      </c>
      <c r="T31">
        <v>3.79890632629394</v>
      </c>
      <c r="U31">
        <v>3.4881284236908</v>
      </c>
      <c r="V31">
        <v>3.40635061264038</v>
      </c>
      <c r="W31" s="11">
        <v>0.081777811050415</v>
      </c>
      <c r="X31">
        <v>0.392555713653565</v>
      </c>
      <c r="Y31">
        <v>0.392555713653565</v>
      </c>
      <c r="Z31">
        <v>0.8</v>
      </c>
      <c r="AA31">
        <v>1</v>
      </c>
      <c r="AB31">
        <v>0.555555555555556</v>
      </c>
      <c r="AC31">
        <v>0.714285714285714</v>
      </c>
      <c r="AD31">
        <v>0</v>
      </c>
      <c r="AE31">
        <v>0.2</v>
      </c>
    </row>
    <row r="32" spans="1:31">
      <c r="A32" s="5">
        <v>69</v>
      </c>
      <c r="B32">
        <v>19</v>
      </c>
      <c r="C32">
        <v>1</v>
      </c>
      <c r="D32">
        <v>10</v>
      </c>
      <c r="E32">
        <v>10</v>
      </c>
      <c r="F32">
        <v>10</v>
      </c>
      <c r="G32">
        <v>0</v>
      </c>
      <c r="H32">
        <v>9</v>
      </c>
      <c r="I32">
        <v>1</v>
      </c>
      <c r="J32">
        <v>0.95</v>
      </c>
      <c r="K32" s="4">
        <v>10.0285949707031</v>
      </c>
      <c r="L32" s="9">
        <v>0.747514724731445</v>
      </c>
      <c r="M32">
        <v>0.625762939453125</v>
      </c>
      <c r="N32">
        <v>9.09481048583984</v>
      </c>
      <c r="O32">
        <v>6</v>
      </c>
      <c r="P32">
        <v>6</v>
      </c>
      <c r="Q32">
        <v>14</v>
      </c>
      <c r="R32" s="15">
        <v>0.4286</v>
      </c>
      <c r="S32" s="15">
        <f t="shared" si="0"/>
        <v>0.6</v>
      </c>
      <c r="T32">
        <v>3.83040618896484</v>
      </c>
      <c r="U32">
        <v>3.52026915550232</v>
      </c>
      <c r="V32">
        <v>3.42554235458374</v>
      </c>
      <c r="W32" s="11">
        <v>0.0947268009185791</v>
      </c>
      <c r="X32">
        <v>0.404863834381104</v>
      </c>
      <c r="Y32">
        <v>0.404863834381104</v>
      </c>
      <c r="Z32">
        <v>0.6</v>
      </c>
      <c r="AA32">
        <v>0.8</v>
      </c>
      <c r="AB32">
        <v>0.571428571428571</v>
      </c>
      <c r="AC32">
        <v>0.666666666666667</v>
      </c>
      <c r="AD32">
        <v>0.2</v>
      </c>
      <c r="AE32">
        <v>0.2</v>
      </c>
    </row>
    <row r="33" spans="1:31">
      <c r="A33" s="5">
        <v>221</v>
      </c>
      <c r="B33">
        <v>18</v>
      </c>
      <c r="C33">
        <v>2</v>
      </c>
      <c r="D33">
        <v>10</v>
      </c>
      <c r="E33">
        <v>10</v>
      </c>
      <c r="F33">
        <v>9</v>
      </c>
      <c r="G33">
        <v>1</v>
      </c>
      <c r="H33">
        <v>9</v>
      </c>
      <c r="I33">
        <v>1</v>
      </c>
      <c r="J33">
        <v>0.9</v>
      </c>
      <c r="K33" s="4">
        <v>7.8918399810791</v>
      </c>
      <c r="L33" s="9">
        <v>0.74946403503418</v>
      </c>
      <c r="M33">
        <v>0.727626800537109</v>
      </c>
      <c r="N33">
        <v>7.71759033203125</v>
      </c>
      <c r="O33">
        <v>9</v>
      </c>
      <c r="P33">
        <v>9</v>
      </c>
      <c r="Q33">
        <v>18</v>
      </c>
      <c r="R33" s="15">
        <v>0.5</v>
      </c>
      <c r="S33" s="15">
        <f t="shared" si="0"/>
        <v>0.9</v>
      </c>
      <c r="T33">
        <v>3.04504013061523</v>
      </c>
      <c r="U33">
        <v>2.78569149971008</v>
      </c>
      <c r="V33">
        <v>2.8058876991272</v>
      </c>
      <c r="W33" s="11">
        <v>0.0201961994171143</v>
      </c>
      <c r="X33">
        <v>0.239152431488037</v>
      </c>
      <c r="Y33">
        <v>0.239152431488037</v>
      </c>
      <c r="Z33">
        <v>0.9</v>
      </c>
      <c r="AA33">
        <v>0.9</v>
      </c>
      <c r="AB33">
        <v>0.5</v>
      </c>
      <c r="AC33">
        <v>0.642857142857143</v>
      </c>
      <c r="AD33">
        <v>0.1</v>
      </c>
      <c r="AE33">
        <v>0</v>
      </c>
    </row>
    <row r="34" spans="1:31">
      <c r="A34" s="5">
        <v>143</v>
      </c>
      <c r="B34">
        <v>17</v>
      </c>
      <c r="C34">
        <v>3</v>
      </c>
      <c r="D34">
        <v>10</v>
      </c>
      <c r="E34">
        <v>10</v>
      </c>
      <c r="F34">
        <v>10</v>
      </c>
      <c r="G34">
        <v>0</v>
      </c>
      <c r="H34">
        <v>7</v>
      </c>
      <c r="I34">
        <v>3</v>
      </c>
      <c r="J34">
        <v>0.85</v>
      </c>
      <c r="K34" s="4">
        <v>6.63574981689453</v>
      </c>
      <c r="L34" s="9">
        <v>0.751396179199219</v>
      </c>
      <c r="M34">
        <v>0.431392669677734</v>
      </c>
      <c r="N34">
        <v>7.33952903747559</v>
      </c>
      <c r="O34">
        <v>7</v>
      </c>
      <c r="P34">
        <v>7</v>
      </c>
      <c r="Q34">
        <v>16</v>
      </c>
      <c r="R34" s="15">
        <v>0.4375</v>
      </c>
      <c r="S34" s="15">
        <f t="shared" si="0"/>
        <v>0.7</v>
      </c>
      <c r="T34">
        <v>4.32418441772461</v>
      </c>
      <c r="U34">
        <v>3.79943251609802</v>
      </c>
      <c r="V34">
        <v>3.84680485725403</v>
      </c>
      <c r="W34" s="11">
        <v>0.0473723411560059</v>
      </c>
      <c r="X34">
        <v>0.477379560470581</v>
      </c>
      <c r="Y34">
        <v>0.477379560470581</v>
      </c>
      <c r="Z34">
        <v>0.7</v>
      </c>
      <c r="AA34">
        <v>0.9</v>
      </c>
      <c r="AB34">
        <v>0.5625</v>
      </c>
      <c r="AC34">
        <v>0.692307692307692</v>
      </c>
      <c r="AD34">
        <v>0.1</v>
      </c>
      <c r="AE34">
        <v>0.2</v>
      </c>
    </row>
    <row r="35" spans="1:31">
      <c r="A35" s="5">
        <v>213</v>
      </c>
      <c r="B35">
        <v>20</v>
      </c>
      <c r="C35">
        <v>0</v>
      </c>
      <c r="D35">
        <v>10</v>
      </c>
      <c r="E35">
        <v>10</v>
      </c>
      <c r="F35">
        <v>10</v>
      </c>
      <c r="G35">
        <v>0</v>
      </c>
      <c r="H35">
        <v>10</v>
      </c>
      <c r="I35">
        <v>0</v>
      </c>
      <c r="J35">
        <v>1</v>
      </c>
      <c r="K35" s="4">
        <v>9999</v>
      </c>
      <c r="L35" s="9">
        <v>0.751682281494141</v>
      </c>
      <c r="M35">
        <v>9999</v>
      </c>
      <c r="N35">
        <v>9999</v>
      </c>
      <c r="O35">
        <v>7</v>
      </c>
      <c r="P35">
        <v>7</v>
      </c>
      <c r="Q35">
        <v>16</v>
      </c>
      <c r="R35" s="15">
        <v>0.4375</v>
      </c>
      <c r="S35" s="15">
        <f t="shared" si="0"/>
        <v>0.7</v>
      </c>
      <c r="T35">
        <v>4.63969612121582</v>
      </c>
      <c r="U35">
        <v>4.27875185012817</v>
      </c>
      <c r="V35">
        <v>4.2057294845581</v>
      </c>
      <c r="W35" s="11">
        <v>0.0730223655700684</v>
      </c>
      <c r="X35">
        <v>0.433966636657715</v>
      </c>
      <c r="Y35">
        <v>0.433966636657715</v>
      </c>
      <c r="Z35">
        <v>0.7</v>
      </c>
      <c r="AA35">
        <v>0.9</v>
      </c>
      <c r="AB35">
        <v>0.5625</v>
      </c>
      <c r="AC35">
        <v>0.692307692307692</v>
      </c>
      <c r="AD35">
        <v>0.1</v>
      </c>
      <c r="AE35">
        <v>0.2</v>
      </c>
    </row>
    <row r="36" spans="1:31">
      <c r="A36" s="5">
        <v>180</v>
      </c>
      <c r="B36">
        <v>19</v>
      </c>
      <c r="C36">
        <v>1</v>
      </c>
      <c r="D36">
        <v>10</v>
      </c>
      <c r="E36">
        <v>10</v>
      </c>
      <c r="F36">
        <v>10</v>
      </c>
      <c r="G36">
        <v>0</v>
      </c>
      <c r="H36">
        <v>9</v>
      </c>
      <c r="I36">
        <v>1</v>
      </c>
      <c r="J36">
        <v>0.95</v>
      </c>
      <c r="K36" s="4">
        <v>10.7439308166504</v>
      </c>
      <c r="L36" s="9">
        <v>0.757331848144531</v>
      </c>
      <c r="M36">
        <v>0.634435653686523</v>
      </c>
      <c r="N36">
        <v>9.8673038482666</v>
      </c>
      <c r="O36">
        <v>7</v>
      </c>
      <c r="P36">
        <v>7</v>
      </c>
      <c r="Q36">
        <v>17</v>
      </c>
      <c r="R36" s="15">
        <v>0.4118</v>
      </c>
      <c r="S36" s="15">
        <f t="shared" si="0"/>
        <v>0.7</v>
      </c>
      <c r="T36">
        <v>4.50893974304199</v>
      </c>
      <c r="U36">
        <v>4.11934566497803</v>
      </c>
      <c r="V36">
        <v>4.03300619125366</v>
      </c>
      <c r="W36" s="11">
        <v>0.0863394737243652</v>
      </c>
      <c r="X36">
        <v>0.47593355178833</v>
      </c>
      <c r="Y36">
        <v>0.47593355178833</v>
      </c>
      <c r="Z36">
        <v>0.7</v>
      </c>
      <c r="AA36">
        <v>1</v>
      </c>
      <c r="AB36">
        <v>0.588235294117647</v>
      </c>
      <c r="AC36">
        <v>0.740740740740741</v>
      </c>
      <c r="AD36">
        <v>0</v>
      </c>
      <c r="AE36">
        <v>0.3</v>
      </c>
    </row>
    <row r="37" s="3" customFormat="1" spans="1:31">
      <c r="A37" s="7">
        <v>51</v>
      </c>
      <c r="B37" s="3">
        <v>20</v>
      </c>
      <c r="C37" s="3">
        <v>0</v>
      </c>
      <c r="D37" s="3">
        <v>10</v>
      </c>
      <c r="E37" s="3">
        <v>10</v>
      </c>
      <c r="F37" s="3">
        <v>10</v>
      </c>
      <c r="G37" s="3">
        <v>0</v>
      </c>
      <c r="H37" s="3">
        <v>10</v>
      </c>
      <c r="I37" s="3">
        <v>0</v>
      </c>
      <c r="J37" s="3">
        <v>1</v>
      </c>
      <c r="K37" s="11">
        <v>9999</v>
      </c>
      <c r="L37" s="11">
        <v>0.763280868530273</v>
      </c>
      <c r="M37" s="3">
        <v>9999</v>
      </c>
      <c r="N37" s="3">
        <v>9999</v>
      </c>
      <c r="O37" s="3">
        <v>8</v>
      </c>
      <c r="P37" s="3">
        <v>8</v>
      </c>
      <c r="Q37" s="3">
        <v>18</v>
      </c>
      <c r="R37" s="17">
        <v>0.4444</v>
      </c>
      <c r="S37" s="17">
        <f t="shared" si="0"/>
        <v>0.8</v>
      </c>
      <c r="T37" s="3">
        <v>4.22702026367187</v>
      </c>
      <c r="U37" s="3">
        <v>3.92570948600769</v>
      </c>
      <c r="V37" s="3">
        <v>3.81870722770691</v>
      </c>
      <c r="W37" s="11">
        <v>0.107002258300781</v>
      </c>
      <c r="X37" s="3">
        <v>0.408313035964966</v>
      </c>
      <c r="Y37" s="3">
        <v>0.408313035964966</v>
      </c>
      <c r="Z37" s="3">
        <v>0.8</v>
      </c>
      <c r="AA37" s="3">
        <v>1</v>
      </c>
      <c r="AB37" s="3">
        <v>0.555555555555556</v>
      </c>
      <c r="AC37" s="3">
        <v>0.714285714285714</v>
      </c>
      <c r="AD37" s="3">
        <v>0</v>
      </c>
      <c r="AE37" s="3">
        <v>0.2</v>
      </c>
    </row>
    <row r="38" spans="1:31">
      <c r="A38" s="5">
        <v>220</v>
      </c>
      <c r="B38">
        <v>19</v>
      </c>
      <c r="C38">
        <v>1</v>
      </c>
      <c r="D38">
        <v>10</v>
      </c>
      <c r="E38">
        <v>10</v>
      </c>
      <c r="F38">
        <v>10</v>
      </c>
      <c r="G38">
        <v>0</v>
      </c>
      <c r="H38">
        <v>9</v>
      </c>
      <c r="I38">
        <v>1</v>
      </c>
      <c r="J38">
        <v>0.95</v>
      </c>
      <c r="K38" s="4">
        <v>9.59733200073242</v>
      </c>
      <c r="L38" s="9">
        <v>0.765081405639648</v>
      </c>
      <c r="M38">
        <v>0.675031661987305</v>
      </c>
      <c r="N38">
        <v>8.91310501098633</v>
      </c>
      <c r="O38">
        <v>5</v>
      </c>
      <c r="P38">
        <v>5</v>
      </c>
      <c r="Q38">
        <v>12</v>
      </c>
      <c r="R38" s="15">
        <v>0.4167</v>
      </c>
      <c r="S38" s="15">
        <f t="shared" si="0"/>
        <v>0.5</v>
      </c>
      <c r="T38">
        <v>3.69941139221191</v>
      </c>
      <c r="U38">
        <v>3.39212918281555</v>
      </c>
      <c r="V38">
        <v>3.32952618598938</v>
      </c>
      <c r="W38" s="11">
        <v>0.0626029968261719</v>
      </c>
      <c r="X38">
        <v>0.369885206222534</v>
      </c>
      <c r="Y38">
        <v>0.369885206222534</v>
      </c>
      <c r="Z38">
        <v>0.5</v>
      </c>
      <c r="AA38">
        <v>0.7</v>
      </c>
      <c r="AB38">
        <v>0.583333333333333</v>
      </c>
      <c r="AC38">
        <v>0.636363636363636</v>
      </c>
      <c r="AD38">
        <v>0.3</v>
      </c>
      <c r="AE38">
        <v>0.2</v>
      </c>
    </row>
    <row r="39" spans="1:31">
      <c r="A39" s="5">
        <v>219</v>
      </c>
      <c r="B39">
        <v>18</v>
      </c>
      <c r="C39">
        <v>2</v>
      </c>
      <c r="D39">
        <v>10</v>
      </c>
      <c r="E39">
        <v>10</v>
      </c>
      <c r="F39">
        <v>10</v>
      </c>
      <c r="G39">
        <v>0</v>
      </c>
      <c r="H39">
        <v>8</v>
      </c>
      <c r="I39">
        <v>2</v>
      </c>
      <c r="J39">
        <v>0.9</v>
      </c>
      <c r="K39" s="4">
        <v>6.68032073974609</v>
      </c>
      <c r="L39" s="9">
        <v>0.767223358154297</v>
      </c>
      <c r="M39">
        <v>0.598949432373047</v>
      </c>
      <c r="N39">
        <v>6.55000495910645</v>
      </c>
      <c r="O39">
        <v>8</v>
      </c>
      <c r="P39">
        <v>8</v>
      </c>
      <c r="Q39">
        <v>18</v>
      </c>
      <c r="R39" s="15">
        <v>0.4444</v>
      </c>
      <c r="S39" s="15">
        <f t="shared" si="0"/>
        <v>0.8</v>
      </c>
      <c r="T39">
        <v>3.47293281555176</v>
      </c>
      <c r="U39">
        <v>3.13698434829712</v>
      </c>
      <c r="V39">
        <v>3.12012815475464</v>
      </c>
      <c r="W39" s="11">
        <v>0.0168561935424805</v>
      </c>
      <c r="X39">
        <v>0.352804660797119</v>
      </c>
      <c r="Y39">
        <v>0.352804660797119</v>
      </c>
      <c r="Z39">
        <v>0.8</v>
      </c>
      <c r="AA39">
        <v>1</v>
      </c>
      <c r="AB39">
        <v>0.555555555555556</v>
      </c>
      <c r="AC39">
        <v>0.714285714285714</v>
      </c>
      <c r="AD39">
        <v>0</v>
      </c>
      <c r="AE39">
        <v>0.2</v>
      </c>
    </row>
    <row r="40" spans="1:31">
      <c r="A40" s="5">
        <v>215</v>
      </c>
      <c r="B40">
        <v>19</v>
      </c>
      <c r="C40">
        <v>1</v>
      </c>
      <c r="D40">
        <v>10</v>
      </c>
      <c r="E40">
        <v>10</v>
      </c>
      <c r="F40">
        <v>10</v>
      </c>
      <c r="G40">
        <v>0</v>
      </c>
      <c r="H40">
        <v>9</v>
      </c>
      <c r="I40">
        <v>1</v>
      </c>
      <c r="J40">
        <v>0.95</v>
      </c>
      <c r="K40" s="4">
        <v>8.74632835388184</v>
      </c>
      <c r="L40" s="9">
        <v>0.768775939941406</v>
      </c>
      <c r="M40">
        <v>0.811853408813477</v>
      </c>
      <c r="N40">
        <v>9.29471015930176</v>
      </c>
      <c r="O40">
        <v>8</v>
      </c>
      <c r="P40">
        <v>8</v>
      </c>
      <c r="Q40">
        <v>17</v>
      </c>
      <c r="R40" s="15">
        <v>0.4706</v>
      </c>
      <c r="S40" s="15">
        <f t="shared" si="0"/>
        <v>0.8</v>
      </c>
      <c r="T40">
        <v>3.99663925170898</v>
      </c>
      <c r="U40">
        <v>3.62882614135742</v>
      </c>
      <c r="V40">
        <v>3.65308141708374</v>
      </c>
      <c r="W40" s="11">
        <v>0.0242552757263184</v>
      </c>
      <c r="X40">
        <v>0.343557834625244</v>
      </c>
      <c r="Y40">
        <v>0.343557834625244</v>
      </c>
      <c r="Z40">
        <v>0.8</v>
      </c>
      <c r="AA40">
        <v>0.9</v>
      </c>
      <c r="AB40">
        <v>0.529411764705882</v>
      </c>
      <c r="AC40">
        <v>0.666666666666667</v>
      </c>
      <c r="AD40">
        <v>0.1</v>
      </c>
      <c r="AE40">
        <v>0.1</v>
      </c>
    </row>
    <row r="41" spans="1:31">
      <c r="A41" s="5">
        <v>241</v>
      </c>
      <c r="B41">
        <v>18</v>
      </c>
      <c r="C41">
        <v>2</v>
      </c>
      <c r="D41">
        <v>10</v>
      </c>
      <c r="E41">
        <v>10</v>
      </c>
      <c r="F41">
        <v>10</v>
      </c>
      <c r="G41">
        <v>0</v>
      </c>
      <c r="H41">
        <v>8</v>
      </c>
      <c r="I41">
        <v>2</v>
      </c>
      <c r="J41">
        <v>0.9</v>
      </c>
      <c r="K41" s="4">
        <v>7.1386833190918</v>
      </c>
      <c r="L41" s="9">
        <v>0.777395248413086</v>
      </c>
      <c r="M41">
        <v>0.925952911376953</v>
      </c>
      <c r="N41">
        <v>8.69438934326172</v>
      </c>
      <c r="O41">
        <v>8</v>
      </c>
      <c r="P41">
        <v>8</v>
      </c>
      <c r="Q41">
        <v>17</v>
      </c>
      <c r="R41" s="15">
        <v>0.4706</v>
      </c>
      <c r="S41" s="15">
        <f t="shared" si="0"/>
        <v>0.8</v>
      </c>
      <c r="T41">
        <v>4.19791030883789</v>
      </c>
      <c r="U41">
        <v>3.68321371078491</v>
      </c>
      <c r="V41">
        <v>3.81388401985168</v>
      </c>
      <c r="W41" s="11">
        <v>0.130670309066772</v>
      </c>
      <c r="X41">
        <v>0.384026288986206</v>
      </c>
      <c r="Y41">
        <v>0.384026288986206</v>
      </c>
      <c r="Z41">
        <v>0.8</v>
      </c>
      <c r="AA41">
        <v>0.9</v>
      </c>
      <c r="AB41">
        <v>0.529411764705882</v>
      </c>
      <c r="AC41">
        <v>0.666666666666667</v>
      </c>
      <c r="AD41">
        <v>0.1</v>
      </c>
      <c r="AE41">
        <v>0.1</v>
      </c>
    </row>
    <row r="42" spans="1:31">
      <c r="A42" s="5">
        <v>59</v>
      </c>
      <c r="B42">
        <v>20</v>
      </c>
      <c r="C42">
        <v>0</v>
      </c>
      <c r="D42">
        <v>10</v>
      </c>
      <c r="E42">
        <v>10</v>
      </c>
      <c r="F42">
        <v>10</v>
      </c>
      <c r="G42">
        <v>0</v>
      </c>
      <c r="H42">
        <v>10</v>
      </c>
      <c r="I42">
        <v>0</v>
      </c>
      <c r="J42">
        <v>1</v>
      </c>
      <c r="K42" s="4">
        <v>9999</v>
      </c>
      <c r="L42" s="9">
        <v>0.781351089477539</v>
      </c>
      <c r="M42">
        <v>9999</v>
      </c>
      <c r="N42">
        <v>9999</v>
      </c>
      <c r="O42">
        <v>7</v>
      </c>
      <c r="P42">
        <v>7</v>
      </c>
      <c r="Q42">
        <v>17</v>
      </c>
      <c r="R42" s="15">
        <v>0.4118</v>
      </c>
      <c r="S42" s="15">
        <f t="shared" si="0"/>
        <v>0.7</v>
      </c>
      <c r="T42">
        <v>4.3027515411377</v>
      </c>
      <c r="U42">
        <v>3.993891954422</v>
      </c>
      <c r="V42">
        <v>3.88676333427429</v>
      </c>
      <c r="W42" s="11">
        <v>0.107128620147705</v>
      </c>
      <c r="X42">
        <v>0.415988206863403</v>
      </c>
      <c r="Y42">
        <v>0.415988206863403</v>
      </c>
      <c r="Z42">
        <v>0.7</v>
      </c>
      <c r="AA42">
        <v>1</v>
      </c>
      <c r="AB42">
        <v>0.588235294117647</v>
      </c>
      <c r="AC42">
        <v>0.740740740740741</v>
      </c>
      <c r="AD42">
        <v>0</v>
      </c>
      <c r="AE42">
        <v>0.3</v>
      </c>
    </row>
    <row r="43" spans="1:31">
      <c r="A43" s="5">
        <v>122</v>
      </c>
      <c r="B43">
        <v>19</v>
      </c>
      <c r="C43">
        <v>1</v>
      </c>
      <c r="D43">
        <v>10</v>
      </c>
      <c r="E43">
        <v>10</v>
      </c>
      <c r="F43">
        <v>10</v>
      </c>
      <c r="G43">
        <v>0</v>
      </c>
      <c r="H43">
        <v>9</v>
      </c>
      <c r="I43">
        <v>1</v>
      </c>
      <c r="J43">
        <v>0.95</v>
      </c>
      <c r="K43" s="4">
        <v>10.5021839141846</v>
      </c>
      <c r="L43" s="9">
        <v>0.790449142456055</v>
      </c>
      <c r="M43">
        <v>0.682891845703125</v>
      </c>
      <c r="N43">
        <v>9.7152214050293</v>
      </c>
      <c r="O43">
        <v>9</v>
      </c>
      <c r="P43">
        <v>9</v>
      </c>
      <c r="Q43">
        <v>19</v>
      </c>
      <c r="R43" s="15">
        <v>0.4737</v>
      </c>
      <c r="S43" s="15">
        <f t="shared" si="0"/>
        <v>0.9</v>
      </c>
      <c r="T43">
        <v>4.5552921295166</v>
      </c>
      <c r="U43">
        <v>4.16144227981567</v>
      </c>
      <c r="V43">
        <v>4.08422088623047</v>
      </c>
      <c r="W43" s="11">
        <v>0.0772213935852051</v>
      </c>
      <c r="X43">
        <v>0.471071243286133</v>
      </c>
      <c r="Y43">
        <v>0.471071243286133</v>
      </c>
      <c r="Z43">
        <v>0.9</v>
      </c>
      <c r="AA43">
        <v>1</v>
      </c>
      <c r="AB43">
        <v>0.526315789473684</v>
      </c>
      <c r="AC43">
        <v>0.689655172413793</v>
      </c>
      <c r="AD43">
        <v>0</v>
      </c>
      <c r="AE43">
        <v>0.1</v>
      </c>
    </row>
    <row r="44" spans="1:31">
      <c r="A44" s="5">
        <v>31</v>
      </c>
      <c r="B44">
        <v>19</v>
      </c>
      <c r="C44">
        <v>1</v>
      </c>
      <c r="D44">
        <v>10</v>
      </c>
      <c r="E44">
        <v>10</v>
      </c>
      <c r="F44">
        <v>10</v>
      </c>
      <c r="G44">
        <v>0</v>
      </c>
      <c r="H44">
        <v>9</v>
      </c>
      <c r="I44">
        <v>1</v>
      </c>
      <c r="J44">
        <v>0.95</v>
      </c>
      <c r="K44" s="4">
        <v>10.0325984954834</v>
      </c>
      <c r="L44" s="9">
        <v>0.792133331298828</v>
      </c>
      <c r="M44">
        <v>0.65953254699707</v>
      </c>
      <c r="N44">
        <v>8.94119644165039</v>
      </c>
      <c r="O44">
        <v>7</v>
      </c>
      <c r="P44">
        <v>7</v>
      </c>
      <c r="Q44">
        <v>16</v>
      </c>
      <c r="R44" s="15">
        <v>0.4375</v>
      </c>
      <c r="S44" s="15">
        <f t="shared" si="0"/>
        <v>0.7</v>
      </c>
      <c r="T44">
        <v>3.83601951599121</v>
      </c>
      <c r="U44">
        <v>3.54497194290161</v>
      </c>
      <c r="V44">
        <v>3.45013666152954</v>
      </c>
      <c r="W44" s="11">
        <v>0.0948352813720703</v>
      </c>
      <c r="X44">
        <v>0.38588285446167</v>
      </c>
      <c r="Y44">
        <v>0.38588285446167</v>
      </c>
      <c r="Z44">
        <v>0.7</v>
      </c>
      <c r="AA44">
        <v>0.9</v>
      </c>
      <c r="AB44">
        <v>0.5625</v>
      </c>
      <c r="AC44">
        <v>0.692307692307692</v>
      </c>
      <c r="AD44">
        <v>0.1</v>
      </c>
      <c r="AE44">
        <v>0.2</v>
      </c>
    </row>
    <row r="45" spans="1:31">
      <c r="A45" s="5">
        <v>177</v>
      </c>
      <c r="B45">
        <v>18</v>
      </c>
      <c r="C45">
        <v>2</v>
      </c>
      <c r="D45">
        <v>10</v>
      </c>
      <c r="E45">
        <v>10</v>
      </c>
      <c r="F45">
        <v>10</v>
      </c>
      <c r="G45">
        <v>0</v>
      </c>
      <c r="H45">
        <v>8</v>
      </c>
      <c r="I45">
        <v>2</v>
      </c>
      <c r="J45">
        <v>0.9</v>
      </c>
      <c r="K45" s="4">
        <v>6.19775581359863</v>
      </c>
      <c r="L45" s="9">
        <v>0.801626205444336</v>
      </c>
      <c r="M45">
        <v>0.742010116577148</v>
      </c>
      <c r="N45">
        <v>6.44708061218262</v>
      </c>
      <c r="O45">
        <v>8</v>
      </c>
      <c r="P45">
        <v>8</v>
      </c>
      <c r="Q45">
        <v>17</v>
      </c>
      <c r="R45" s="15">
        <v>0.4706</v>
      </c>
      <c r="S45" s="15">
        <f t="shared" si="0"/>
        <v>0.8</v>
      </c>
      <c r="T45">
        <v>3.26341247558594</v>
      </c>
      <c r="U45">
        <v>2.93245434761047</v>
      </c>
      <c r="V45">
        <v>2.94650220870972</v>
      </c>
      <c r="W45" s="11">
        <v>0.0140478610992432</v>
      </c>
      <c r="X45">
        <v>0.316910266876221</v>
      </c>
      <c r="Y45">
        <v>0.316910266876221</v>
      </c>
      <c r="Z45">
        <v>0.8</v>
      </c>
      <c r="AA45">
        <v>0.9</v>
      </c>
      <c r="AB45">
        <v>0.529411764705882</v>
      </c>
      <c r="AC45">
        <v>0.666666666666667</v>
      </c>
      <c r="AD45">
        <v>0.1</v>
      </c>
      <c r="AE45">
        <v>0.1</v>
      </c>
    </row>
    <row r="46" spans="1:31">
      <c r="A46" s="5">
        <v>129</v>
      </c>
      <c r="B46">
        <v>19</v>
      </c>
      <c r="C46">
        <v>1</v>
      </c>
      <c r="D46">
        <v>10</v>
      </c>
      <c r="E46">
        <v>10</v>
      </c>
      <c r="F46">
        <v>10</v>
      </c>
      <c r="G46">
        <v>0</v>
      </c>
      <c r="H46">
        <v>9</v>
      </c>
      <c r="I46">
        <v>1</v>
      </c>
      <c r="J46">
        <v>0.95</v>
      </c>
      <c r="K46" s="4">
        <v>9.53127861022949</v>
      </c>
      <c r="L46" s="9">
        <v>0.807699203491211</v>
      </c>
      <c r="M46">
        <v>0.717735290527344</v>
      </c>
      <c r="N46">
        <v>8.79319381713867</v>
      </c>
      <c r="O46">
        <v>7</v>
      </c>
      <c r="P46">
        <v>7</v>
      </c>
      <c r="Q46">
        <v>17</v>
      </c>
      <c r="R46" s="15">
        <v>0.4118</v>
      </c>
      <c r="S46" s="15">
        <f t="shared" si="0"/>
        <v>0.7</v>
      </c>
      <c r="T46">
        <v>3.54421615600586</v>
      </c>
      <c r="U46">
        <v>3.26006984710693</v>
      </c>
      <c r="V46">
        <v>3.20756602287292</v>
      </c>
      <c r="W46" s="11">
        <v>0.0525038242340088</v>
      </c>
      <c r="X46">
        <v>0.336650133132935</v>
      </c>
      <c r="Y46">
        <v>0.336650133132935</v>
      </c>
      <c r="Z46">
        <v>0.7</v>
      </c>
      <c r="AA46">
        <v>1</v>
      </c>
      <c r="AB46">
        <v>0.588235294117647</v>
      </c>
      <c r="AC46">
        <v>0.740740740740741</v>
      </c>
      <c r="AD46">
        <v>0</v>
      </c>
      <c r="AE46">
        <v>0.3</v>
      </c>
    </row>
    <row r="47" spans="1:31">
      <c r="A47" s="5">
        <v>186</v>
      </c>
      <c r="B47">
        <v>19</v>
      </c>
      <c r="C47">
        <v>1</v>
      </c>
      <c r="D47">
        <v>10</v>
      </c>
      <c r="E47">
        <v>10</v>
      </c>
      <c r="F47">
        <v>10</v>
      </c>
      <c r="G47">
        <v>0</v>
      </c>
      <c r="H47">
        <v>9</v>
      </c>
      <c r="I47">
        <v>1</v>
      </c>
      <c r="J47">
        <v>0.95</v>
      </c>
      <c r="K47" s="4">
        <v>9.74158477783203</v>
      </c>
      <c r="L47" s="9">
        <v>0.822116851806641</v>
      </c>
      <c r="M47">
        <v>0.709941864013672</v>
      </c>
      <c r="N47">
        <v>8.78874588012695</v>
      </c>
      <c r="O47">
        <v>8</v>
      </c>
      <c r="P47">
        <v>8</v>
      </c>
      <c r="Q47">
        <v>18</v>
      </c>
      <c r="R47" s="15">
        <v>0.4444</v>
      </c>
      <c r="S47" s="15">
        <f t="shared" si="0"/>
        <v>0.8</v>
      </c>
      <c r="T47">
        <v>3.63984489440918</v>
      </c>
      <c r="U47">
        <v>3.35586762428284</v>
      </c>
      <c r="V47">
        <v>3.27119374275208</v>
      </c>
      <c r="W47" s="11">
        <v>0.0846738815307617</v>
      </c>
      <c r="X47">
        <v>0.368651151657104</v>
      </c>
      <c r="Y47">
        <v>0.368651151657104</v>
      </c>
      <c r="Z47">
        <v>0.8</v>
      </c>
      <c r="AA47">
        <v>1</v>
      </c>
      <c r="AB47">
        <v>0.555555555555556</v>
      </c>
      <c r="AC47">
        <v>0.714285714285714</v>
      </c>
      <c r="AD47">
        <v>0</v>
      </c>
      <c r="AE47">
        <v>0.2</v>
      </c>
    </row>
    <row r="48" spans="1:31">
      <c r="A48" s="5">
        <v>203</v>
      </c>
      <c r="B48">
        <v>19</v>
      </c>
      <c r="C48">
        <v>1</v>
      </c>
      <c r="D48">
        <v>10</v>
      </c>
      <c r="E48">
        <v>10</v>
      </c>
      <c r="F48">
        <v>10</v>
      </c>
      <c r="G48">
        <v>0</v>
      </c>
      <c r="H48">
        <v>9</v>
      </c>
      <c r="I48">
        <v>1</v>
      </c>
      <c r="J48">
        <v>0.95</v>
      </c>
      <c r="K48" s="4">
        <v>10.604118347168</v>
      </c>
      <c r="L48" s="9">
        <v>0.825384140014648</v>
      </c>
      <c r="M48">
        <v>0.658525466918945</v>
      </c>
      <c r="N48">
        <v>9.19667816162109</v>
      </c>
      <c r="O48">
        <v>7</v>
      </c>
      <c r="P48">
        <v>7</v>
      </c>
      <c r="Q48">
        <v>17</v>
      </c>
      <c r="R48" s="15">
        <v>0.4118</v>
      </c>
      <c r="S48" s="15">
        <f t="shared" si="0"/>
        <v>0.7</v>
      </c>
      <c r="T48">
        <v>4.44564056396484</v>
      </c>
      <c r="U48">
        <v>4.09128665924072</v>
      </c>
      <c r="V48">
        <v>3.97912359237671</v>
      </c>
      <c r="W48" s="11">
        <v>0.112163066864014</v>
      </c>
      <c r="X48">
        <v>0.466516971588135</v>
      </c>
      <c r="Y48">
        <v>0.466516971588135</v>
      </c>
      <c r="Z48">
        <v>0.7</v>
      </c>
      <c r="AA48">
        <v>1</v>
      </c>
      <c r="AB48">
        <v>0.588235294117647</v>
      </c>
      <c r="AC48">
        <v>0.740740740740741</v>
      </c>
      <c r="AD48">
        <v>0</v>
      </c>
      <c r="AE48">
        <v>0.3</v>
      </c>
    </row>
    <row r="49" spans="1:31">
      <c r="A49" s="5">
        <v>126</v>
      </c>
      <c r="B49">
        <v>20</v>
      </c>
      <c r="C49">
        <v>0</v>
      </c>
      <c r="D49">
        <v>10</v>
      </c>
      <c r="E49">
        <v>10</v>
      </c>
      <c r="F49">
        <v>10</v>
      </c>
      <c r="G49">
        <v>0</v>
      </c>
      <c r="H49">
        <v>10</v>
      </c>
      <c r="I49">
        <v>0</v>
      </c>
      <c r="J49">
        <v>1</v>
      </c>
      <c r="K49" s="4">
        <v>9999</v>
      </c>
      <c r="L49" s="9">
        <v>0.825651168823242</v>
      </c>
      <c r="M49">
        <v>9999</v>
      </c>
      <c r="N49">
        <v>9999</v>
      </c>
      <c r="O49">
        <v>6</v>
      </c>
      <c r="P49">
        <v>6</v>
      </c>
      <c r="Q49">
        <v>14</v>
      </c>
      <c r="R49" s="15">
        <v>0.4286</v>
      </c>
      <c r="S49" s="15">
        <f t="shared" si="0"/>
        <v>0.6</v>
      </c>
      <c r="T49">
        <v>3.74606704711914</v>
      </c>
      <c r="U49">
        <v>3.47013664245605</v>
      </c>
      <c r="V49">
        <v>3.41154146194458</v>
      </c>
      <c r="W49" s="11">
        <v>0.0585951805114746</v>
      </c>
      <c r="X49">
        <v>0.33452558517456</v>
      </c>
      <c r="Y49">
        <v>0.33452558517456</v>
      </c>
      <c r="Z49">
        <v>0.6</v>
      </c>
      <c r="AA49">
        <v>0.8</v>
      </c>
      <c r="AB49">
        <v>0.571428571428571</v>
      </c>
      <c r="AC49">
        <v>0.666666666666667</v>
      </c>
      <c r="AD49">
        <v>0.2</v>
      </c>
      <c r="AE49">
        <v>0.2</v>
      </c>
    </row>
    <row r="50" spans="1:31">
      <c r="A50" s="5">
        <v>41</v>
      </c>
      <c r="B50">
        <v>19</v>
      </c>
      <c r="C50">
        <v>1</v>
      </c>
      <c r="D50">
        <v>10</v>
      </c>
      <c r="E50">
        <v>10</v>
      </c>
      <c r="F50">
        <v>10</v>
      </c>
      <c r="G50">
        <v>0</v>
      </c>
      <c r="H50">
        <v>9</v>
      </c>
      <c r="I50">
        <v>1</v>
      </c>
      <c r="J50">
        <v>0.95</v>
      </c>
      <c r="K50" s="4">
        <v>11.0247116088867</v>
      </c>
      <c r="L50" s="9">
        <v>0.829212188720703</v>
      </c>
      <c r="M50">
        <v>0.615507125854492</v>
      </c>
      <c r="N50">
        <v>9.19135475158691</v>
      </c>
      <c r="O50">
        <v>7</v>
      </c>
      <c r="P50">
        <v>7</v>
      </c>
      <c r="Q50">
        <v>17</v>
      </c>
      <c r="R50" s="15">
        <v>0.4118</v>
      </c>
      <c r="S50" s="15">
        <f t="shared" si="0"/>
        <v>0.7</v>
      </c>
      <c r="T50">
        <v>4.78162574768066</v>
      </c>
      <c r="U50">
        <v>4.41128349304199</v>
      </c>
      <c r="V50">
        <v>4.25963163375854</v>
      </c>
      <c r="W50" s="11">
        <v>0.151651859283447</v>
      </c>
      <c r="X50">
        <v>0.521994113922119</v>
      </c>
      <c r="Y50">
        <v>0.521994113922119</v>
      </c>
      <c r="Z50">
        <v>0.7</v>
      </c>
      <c r="AA50">
        <v>1</v>
      </c>
      <c r="AB50">
        <v>0.588235294117647</v>
      </c>
      <c r="AC50">
        <v>0.740740740740741</v>
      </c>
      <c r="AD50">
        <v>0</v>
      </c>
      <c r="AE50">
        <v>0.3</v>
      </c>
    </row>
    <row r="51" spans="1:31">
      <c r="A51" s="5">
        <v>237</v>
      </c>
      <c r="B51">
        <v>19</v>
      </c>
      <c r="C51">
        <v>1</v>
      </c>
      <c r="D51">
        <v>10</v>
      </c>
      <c r="E51">
        <v>10</v>
      </c>
      <c r="F51">
        <v>10</v>
      </c>
      <c r="G51">
        <v>0</v>
      </c>
      <c r="H51">
        <v>9</v>
      </c>
      <c r="I51">
        <v>1</v>
      </c>
      <c r="J51">
        <v>0.95</v>
      </c>
      <c r="K51" s="4">
        <v>9.83680152893066</v>
      </c>
      <c r="L51" s="9">
        <v>0.836282730102539</v>
      </c>
      <c r="M51">
        <v>0.721462249755859</v>
      </c>
      <c r="N51">
        <v>8.85236740112305</v>
      </c>
      <c r="O51">
        <v>8</v>
      </c>
      <c r="P51">
        <v>8</v>
      </c>
      <c r="Q51">
        <v>17</v>
      </c>
      <c r="R51" s="15">
        <v>0.4706</v>
      </c>
      <c r="S51" s="15">
        <f t="shared" si="0"/>
        <v>0.8</v>
      </c>
      <c r="T51">
        <v>3.8145809173584</v>
      </c>
      <c r="U51">
        <v>3.51449584960937</v>
      </c>
      <c r="V51">
        <v>3.42476415634155</v>
      </c>
      <c r="W51" s="11">
        <v>0.0897316932678223</v>
      </c>
      <c r="X51">
        <v>0.389816761016846</v>
      </c>
      <c r="Y51">
        <v>0.389816761016846</v>
      </c>
      <c r="Z51">
        <v>0.8</v>
      </c>
      <c r="AA51">
        <v>0.9</v>
      </c>
      <c r="AB51">
        <v>0.529411764705882</v>
      </c>
      <c r="AC51">
        <v>0.666666666666667</v>
      </c>
      <c r="AD51">
        <v>0.1</v>
      </c>
      <c r="AE51">
        <v>0.1</v>
      </c>
    </row>
    <row r="52" spans="1:31">
      <c r="A52" s="5">
        <v>228</v>
      </c>
      <c r="B52">
        <v>17</v>
      </c>
      <c r="C52">
        <v>3</v>
      </c>
      <c r="D52">
        <v>10</v>
      </c>
      <c r="E52">
        <v>10</v>
      </c>
      <c r="F52">
        <v>10</v>
      </c>
      <c r="G52">
        <v>0</v>
      </c>
      <c r="H52">
        <v>7</v>
      </c>
      <c r="I52">
        <v>3</v>
      </c>
      <c r="J52">
        <v>0.85</v>
      </c>
      <c r="K52" s="4">
        <v>5.90262222290039</v>
      </c>
      <c r="L52" s="9">
        <v>0.83843994140625</v>
      </c>
      <c r="M52">
        <v>0.551471710205078</v>
      </c>
      <c r="N52">
        <v>6.27799224853516</v>
      </c>
      <c r="O52">
        <v>7</v>
      </c>
      <c r="P52">
        <v>7</v>
      </c>
      <c r="Q52">
        <v>16</v>
      </c>
      <c r="R52" s="15">
        <v>0.4375</v>
      </c>
      <c r="S52" s="15">
        <f t="shared" si="0"/>
        <v>0.7</v>
      </c>
      <c r="T52">
        <v>3.56775093078613</v>
      </c>
      <c r="U52">
        <v>3.16009545326233</v>
      </c>
      <c r="V52">
        <v>3.18428611755371</v>
      </c>
      <c r="W52" s="11">
        <v>0.0241906642913818</v>
      </c>
      <c r="X52">
        <v>0.383464813232422</v>
      </c>
      <c r="Y52">
        <v>0.383464813232422</v>
      </c>
      <c r="Z52">
        <v>0.7</v>
      </c>
      <c r="AA52">
        <v>0.9</v>
      </c>
      <c r="AB52">
        <v>0.5625</v>
      </c>
      <c r="AC52">
        <v>0.692307692307692</v>
      </c>
      <c r="AD52">
        <v>0.1</v>
      </c>
      <c r="AE52">
        <v>0.2</v>
      </c>
    </row>
    <row r="53" spans="1:31">
      <c r="A53" s="5">
        <v>150</v>
      </c>
      <c r="B53">
        <v>18</v>
      </c>
      <c r="C53">
        <v>2</v>
      </c>
      <c r="D53">
        <v>10</v>
      </c>
      <c r="E53">
        <v>10</v>
      </c>
      <c r="F53">
        <v>10</v>
      </c>
      <c r="G53">
        <v>0</v>
      </c>
      <c r="H53">
        <v>8</v>
      </c>
      <c r="I53">
        <v>2</v>
      </c>
      <c r="J53">
        <v>0.9</v>
      </c>
      <c r="K53" s="4">
        <v>8.64455223083496</v>
      </c>
      <c r="L53" s="9">
        <v>0.843032836914062</v>
      </c>
      <c r="M53">
        <v>0.484500885009766</v>
      </c>
      <c r="N53">
        <v>7.95925903320312</v>
      </c>
      <c r="O53">
        <v>6</v>
      </c>
      <c r="P53">
        <v>6</v>
      </c>
      <c r="Q53">
        <v>14</v>
      </c>
      <c r="R53" s="15">
        <v>0.4286</v>
      </c>
      <c r="S53" s="15">
        <f t="shared" si="0"/>
        <v>0.6</v>
      </c>
      <c r="T53">
        <v>4.02767944335937</v>
      </c>
      <c r="U53">
        <v>3.64489150047302</v>
      </c>
      <c r="V53">
        <v>3.57866430282593</v>
      </c>
      <c r="W53" s="11">
        <v>0.0662271976470947</v>
      </c>
      <c r="X53">
        <v>0.449015140533447</v>
      </c>
      <c r="Y53">
        <v>0.449015140533447</v>
      </c>
      <c r="Z53">
        <v>0.6</v>
      </c>
      <c r="AA53">
        <v>0.8</v>
      </c>
      <c r="AB53">
        <v>0.571428571428571</v>
      </c>
      <c r="AC53">
        <v>0.666666666666667</v>
      </c>
      <c r="AD53">
        <v>0.2</v>
      </c>
      <c r="AE53">
        <v>0.2</v>
      </c>
    </row>
    <row r="54" spans="1:31">
      <c r="A54" s="5">
        <v>131</v>
      </c>
      <c r="B54">
        <v>20</v>
      </c>
      <c r="C54">
        <v>0</v>
      </c>
      <c r="D54">
        <v>10</v>
      </c>
      <c r="E54">
        <v>10</v>
      </c>
      <c r="F54">
        <v>10</v>
      </c>
      <c r="G54">
        <v>0</v>
      </c>
      <c r="H54">
        <v>10</v>
      </c>
      <c r="I54">
        <v>0</v>
      </c>
      <c r="J54">
        <v>1</v>
      </c>
      <c r="K54" s="4">
        <v>9999</v>
      </c>
      <c r="L54" s="9">
        <v>0.845144271850586</v>
      </c>
      <c r="M54">
        <v>9999</v>
      </c>
      <c r="N54">
        <v>9999</v>
      </c>
      <c r="O54">
        <v>10</v>
      </c>
      <c r="P54">
        <v>10</v>
      </c>
      <c r="Q54">
        <v>20</v>
      </c>
      <c r="R54" s="15">
        <v>0.5</v>
      </c>
      <c r="S54" s="15">
        <f t="shared" si="0"/>
        <v>1</v>
      </c>
      <c r="T54">
        <v>3.98444747924805</v>
      </c>
      <c r="U54">
        <v>3.69888305664062</v>
      </c>
      <c r="V54">
        <v>3.61066937446594</v>
      </c>
      <c r="W54" s="11">
        <v>0.0882136821746826</v>
      </c>
      <c r="X54">
        <v>0.373778104782104</v>
      </c>
      <c r="Y54">
        <v>0.373778104782104</v>
      </c>
      <c r="Z54">
        <v>1</v>
      </c>
      <c r="AA54">
        <v>1</v>
      </c>
      <c r="AB54">
        <v>0.5</v>
      </c>
      <c r="AC54">
        <v>0.666666666666667</v>
      </c>
      <c r="AD54">
        <v>0</v>
      </c>
      <c r="AE54">
        <v>0</v>
      </c>
    </row>
    <row r="55" spans="1:31">
      <c r="A55" s="5">
        <v>151</v>
      </c>
      <c r="B55">
        <v>16</v>
      </c>
      <c r="C55">
        <v>4</v>
      </c>
      <c r="D55">
        <v>10</v>
      </c>
      <c r="E55">
        <v>10</v>
      </c>
      <c r="F55">
        <v>9</v>
      </c>
      <c r="G55">
        <v>1</v>
      </c>
      <c r="H55">
        <v>7</v>
      </c>
      <c r="I55">
        <v>3</v>
      </c>
      <c r="J55">
        <v>0.8</v>
      </c>
      <c r="K55" s="4">
        <v>5.54482460021973</v>
      </c>
      <c r="L55" s="9">
        <v>0.84759521484375</v>
      </c>
      <c r="M55">
        <v>0.644454956054687</v>
      </c>
      <c r="N55">
        <v>6.03318786621094</v>
      </c>
      <c r="O55">
        <v>6</v>
      </c>
      <c r="P55">
        <v>6</v>
      </c>
      <c r="Q55">
        <v>12</v>
      </c>
      <c r="R55" s="15">
        <v>0.5</v>
      </c>
      <c r="S55" s="15">
        <f t="shared" si="0"/>
        <v>0.6</v>
      </c>
      <c r="T55">
        <v>3.16457176208496</v>
      </c>
      <c r="U55">
        <v>2.7979371547699</v>
      </c>
      <c r="V55">
        <v>2.8634352684021</v>
      </c>
      <c r="W55" s="11">
        <v>0.0654981136322021</v>
      </c>
      <c r="X55">
        <v>0.301136493682861</v>
      </c>
      <c r="Y55">
        <v>0.301136493682861</v>
      </c>
      <c r="Z55">
        <v>0.6</v>
      </c>
      <c r="AA55">
        <v>0.6</v>
      </c>
      <c r="AB55">
        <v>0.5</v>
      </c>
      <c r="AC55">
        <v>0.545454545454545</v>
      </c>
      <c r="AD55">
        <v>0.4</v>
      </c>
      <c r="AE55">
        <v>0</v>
      </c>
    </row>
    <row r="56" spans="1:31">
      <c r="A56" s="5">
        <v>65</v>
      </c>
      <c r="B56">
        <v>20</v>
      </c>
      <c r="C56">
        <v>0</v>
      </c>
      <c r="D56">
        <v>10</v>
      </c>
      <c r="E56">
        <v>10</v>
      </c>
      <c r="F56">
        <v>10</v>
      </c>
      <c r="G56">
        <v>0</v>
      </c>
      <c r="H56">
        <v>10</v>
      </c>
      <c r="I56">
        <v>0</v>
      </c>
      <c r="J56">
        <v>1</v>
      </c>
      <c r="K56" s="4">
        <v>9999</v>
      </c>
      <c r="L56" s="9">
        <v>0.853315353393555</v>
      </c>
      <c r="M56">
        <v>9999</v>
      </c>
      <c r="N56">
        <v>9999</v>
      </c>
      <c r="O56">
        <v>8</v>
      </c>
      <c r="P56">
        <v>8</v>
      </c>
      <c r="Q56">
        <v>18</v>
      </c>
      <c r="R56" s="15">
        <v>0.4444</v>
      </c>
      <c r="S56" s="15">
        <f t="shared" si="0"/>
        <v>0.8</v>
      </c>
      <c r="T56">
        <v>4.04557800292969</v>
      </c>
      <c r="U56">
        <v>3.75337839126587</v>
      </c>
      <c r="V56">
        <v>3.66607904434204</v>
      </c>
      <c r="W56" s="11">
        <v>0.0872993469238281</v>
      </c>
      <c r="X56">
        <v>0.379498958587646</v>
      </c>
      <c r="Y56">
        <v>0.379498958587646</v>
      </c>
      <c r="Z56">
        <v>0.8</v>
      </c>
      <c r="AA56">
        <v>1</v>
      </c>
      <c r="AB56">
        <v>0.555555555555556</v>
      </c>
      <c r="AC56">
        <v>0.714285714285714</v>
      </c>
      <c r="AD56">
        <v>0</v>
      </c>
      <c r="AE56">
        <v>0.2</v>
      </c>
    </row>
    <row r="57" spans="1:31">
      <c r="A57" s="5">
        <v>57</v>
      </c>
      <c r="B57">
        <v>19</v>
      </c>
      <c r="C57">
        <v>1</v>
      </c>
      <c r="D57">
        <v>10</v>
      </c>
      <c r="E57">
        <v>10</v>
      </c>
      <c r="F57">
        <v>10</v>
      </c>
      <c r="G57">
        <v>0</v>
      </c>
      <c r="H57">
        <v>9</v>
      </c>
      <c r="I57">
        <v>1</v>
      </c>
      <c r="J57">
        <v>0.95</v>
      </c>
      <c r="K57" s="4">
        <v>10.1078205108643</v>
      </c>
      <c r="L57" s="9">
        <v>0.8604736328125</v>
      </c>
      <c r="M57">
        <v>0.729015350341797</v>
      </c>
      <c r="N57">
        <v>8.96022796630859</v>
      </c>
      <c r="O57">
        <v>7</v>
      </c>
      <c r="P57">
        <v>7</v>
      </c>
      <c r="Q57">
        <v>17</v>
      </c>
      <c r="R57" s="15">
        <v>0.4118</v>
      </c>
      <c r="S57" s="15">
        <f t="shared" si="0"/>
        <v>0.7</v>
      </c>
      <c r="T57">
        <v>3.77171325683594</v>
      </c>
      <c r="U57">
        <v>3.48090887069702</v>
      </c>
      <c r="V57">
        <v>3.38848495483398</v>
      </c>
      <c r="W57" s="11">
        <v>0.0924239158630371</v>
      </c>
      <c r="X57">
        <v>0.383228302001953</v>
      </c>
      <c r="Y57">
        <v>0.383228302001953</v>
      </c>
      <c r="Z57">
        <v>0.7</v>
      </c>
      <c r="AA57">
        <v>1</v>
      </c>
      <c r="AB57">
        <v>0.588235294117647</v>
      </c>
      <c r="AC57">
        <v>0.740740740740741</v>
      </c>
      <c r="AD57">
        <v>0</v>
      </c>
      <c r="AE57">
        <v>0.3</v>
      </c>
    </row>
    <row r="58" spans="1:31">
      <c r="A58" s="5">
        <v>217</v>
      </c>
      <c r="B58">
        <v>19</v>
      </c>
      <c r="C58">
        <v>1</v>
      </c>
      <c r="D58">
        <v>10</v>
      </c>
      <c r="E58">
        <v>10</v>
      </c>
      <c r="F58">
        <v>10</v>
      </c>
      <c r="G58">
        <v>0</v>
      </c>
      <c r="H58">
        <v>9</v>
      </c>
      <c r="I58">
        <v>1</v>
      </c>
      <c r="J58">
        <v>0.95</v>
      </c>
      <c r="K58" s="4">
        <v>10.0920867919922</v>
      </c>
      <c r="L58" s="9">
        <v>0.861143112182617</v>
      </c>
      <c r="M58">
        <v>0.723855972290039</v>
      </c>
      <c r="N58">
        <v>8.88371086120605</v>
      </c>
      <c r="O58">
        <v>6</v>
      </c>
      <c r="P58">
        <v>6</v>
      </c>
      <c r="Q58">
        <v>15</v>
      </c>
      <c r="R58" s="15">
        <v>0.4</v>
      </c>
      <c r="S58" s="15">
        <f t="shared" si="0"/>
        <v>0.6</v>
      </c>
      <c r="T58">
        <v>4.04324340820312</v>
      </c>
      <c r="U58">
        <v>3.72802567481995</v>
      </c>
      <c r="V58">
        <v>3.61562538146973</v>
      </c>
      <c r="W58" s="11">
        <v>0.11240029335022</v>
      </c>
      <c r="X58">
        <v>0.427618026733398</v>
      </c>
      <c r="Y58">
        <v>0.427618026733398</v>
      </c>
      <c r="Z58">
        <v>0.6</v>
      </c>
      <c r="AA58">
        <v>0.9</v>
      </c>
      <c r="AB58">
        <v>0.6</v>
      </c>
      <c r="AC58">
        <v>0.72</v>
      </c>
      <c r="AD58">
        <v>0.1</v>
      </c>
      <c r="AE58">
        <v>0.3</v>
      </c>
    </row>
    <row r="59" spans="1:31">
      <c r="A59" s="5">
        <v>53</v>
      </c>
      <c r="B59">
        <v>20</v>
      </c>
      <c r="C59">
        <v>0</v>
      </c>
      <c r="D59">
        <v>10</v>
      </c>
      <c r="E59">
        <v>10</v>
      </c>
      <c r="F59">
        <v>10</v>
      </c>
      <c r="G59">
        <v>0</v>
      </c>
      <c r="H59">
        <v>10</v>
      </c>
      <c r="I59">
        <v>0</v>
      </c>
      <c r="J59">
        <v>1</v>
      </c>
      <c r="K59" s="4">
        <v>9999</v>
      </c>
      <c r="L59" s="9">
        <v>0.862852096557617</v>
      </c>
      <c r="M59">
        <v>9999</v>
      </c>
      <c r="N59">
        <v>9999</v>
      </c>
      <c r="O59">
        <v>6</v>
      </c>
      <c r="P59">
        <v>6</v>
      </c>
      <c r="Q59">
        <v>15</v>
      </c>
      <c r="R59" s="15">
        <v>0.4</v>
      </c>
      <c r="S59" s="15">
        <f t="shared" si="0"/>
        <v>0.6</v>
      </c>
      <c r="T59">
        <v>4.4928092956543</v>
      </c>
      <c r="U59">
        <v>4.20266008377075</v>
      </c>
      <c r="V59">
        <v>4.01789474487305</v>
      </c>
      <c r="W59" s="11">
        <v>0.184765338897705</v>
      </c>
      <c r="X59">
        <v>0.47491455078125</v>
      </c>
      <c r="Y59">
        <v>0.47491455078125</v>
      </c>
      <c r="Z59">
        <v>0.6</v>
      </c>
      <c r="AA59">
        <v>0.9</v>
      </c>
      <c r="AB59">
        <v>0.6</v>
      </c>
      <c r="AC59">
        <v>0.72</v>
      </c>
      <c r="AD59">
        <v>0.1</v>
      </c>
      <c r="AE59">
        <v>0.3</v>
      </c>
    </row>
    <row r="60" spans="1:31">
      <c r="A60" s="5">
        <v>13</v>
      </c>
      <c r="B60">
        <v>16</v>
      </c>
      <c r="C60">
        <v>4</v>
      </c>
      <c r="D60">
        <v>10</v>
      </c>
      <c r="E60">
        <v>10</v>
      </c>
      <c r="F60">
        <v>9</v>
      </c>
      <c r="G60">
        <v>1</v>
      </c>
      <c r="H60">
        <v>7</v>
      </c>
      <c r="I60">
        <v>3</v>
      </c>
      <c r="J60">
        <v>0.8</v>
      </c>
      <c r="K60" s="4">
        <v>5.7562141418457</v>
      </c>
      <c r="L60" s="9">
        <v>0.863786697387695</v>
      </c>
      <c r="M60">
        <v>0.732816696166992</v>
      </c>
      <c r="N60">
        <v>6.55263328552246</v>
      </c>
      <c r="O60">
        <v>6</v>
      </c>
      <c r="P60">
        <v>6</v>
      </c>
      <c r="Q60">
        <v>13</v>
      </c>
      <c r="R60" s="15">
        <v>0.4615</v>
      </c>
      <c r="S60" s="15">
        <f t="shared" si="0"/>
        <v>0.6</v>
      </c>
      <c r="T60">
        <v>3.18726921081543</v>
      </c>
      <c r="U60">
        <v>2.81767702102661</v>
      </c>
      <c r="V60">
        <v>2.90220069885254</v>
      </c>
      <c r="W60" s="11">
        <v>0.0845236778259277</v>
      </c>
      <c r="X60">
        <v>0.285068511962891</v>
      </c>
      <c r="Y60">
        <v>0.285068511962891</v>
      </c>
      <c r="Z60">
        <v>0.6</v>
      </c>
      <c r="AA60">
        <v>0.7</v>
      </c>
      <c r="AB60">
        <v>0.538461538461538</v>
      </c>
      <c r="AC60">
        <v>0.608695652173913</v>
      </c>
      <c r="AD60">
        <v>0.3</v>
      </c>
      <c r="AE60">
        <v>0.1</v>
      </c>
    </row>
    <row r="61" spans="1:31">
      <c r="A61" s="5">
        <v>181</v>
      </c>
      <c r="B61">
        <v>19</v>
      </c>
      <c r="C61">
        <v>1</v>
      </c>
      <c r="D61">
        <v>10</v>
      </c>
      <c r="E61">
        <v>10</v>
      </c>
      <c r="F61">
        <v>10</v>
      </c>
      <c r="G61">
        <v>0</v>
      </c>
      <c r="H61">
        <v>9</v>
      </c>
      <c r="I61">
        <v>1</v>
      </c>
      <c r="J61">
        <v>0.95</v>
      </c>
      <c r="K61" s="4">
        <v>9.82067489624023</v>
      </c>
      <c r="L61" s="9">
        <v>0.867013931274414</v>
      </c>
      <c r="M61">
        <v>0.818748474121094</v>
      </c>
      <c r="N61">
        <v>9.46585655212402</v>
      </c>
      <c r="O61">
        <v>7</v>
      </c>
      <c r="P61">
        <v>7</v>
      </c>
      <c r="Q61">
        <v>15</v>
      </c>
      <c r="R61" s="15">
        <v>0.4667</v>
      </c>
      <c r="S61" s="15">
        <f t="shared" si="0"/>
        <v>0.7</v>
      </c>
      <c r="T61">
        <v>3.97333335876465</v>
      </c>
      <c r="U61">
        <v>3.61842179298401</v>
      </c>
      <c r="V61">
        <v>3.58560633659363</v>
      </c>
      <c r="W61" s="11">
        <v>0.0328154563903809</v>
      </c>
      <c r="X61">
        <v>0.387727022171021</v>
      </c>
      <c r="Y61">
        <v>0.387727022171021</v>
      </c>
      <c r="Z61">
        <v>0.7</v>
      </c>
      <c r="AA61">
        <v>0.8</v>
      </c>
      <c r="AB61">
        <v>0.533333333333333</v>
      </c>
      <c r="AC61">
        <v>0.64</v>
      </c>
      <c r="AD61">
        <v>0.2</v>
      </c>
      <c r="AE61">
        <v>0.1</v>
      </c>
    </row>
    <row r="62" spans="1:31">
      <c r="A62" s="5">
        <v>15</v>
      </c>
      <c r="B62">
        <v>17</v>
      </c>
      <c r="C62">
        <v>3</v>
      </c>
      <c r="D62">
        <v>10</v>
      </c>
      <c r="E62">
        <v>10</v>
      </c>
      <c r="F62">
        <v>10</v>
      </c>
      <c r="G62">
        <v>0</v>
      </c>
      <c r="H62">
        <v>7</v>
      </c>
      <c r="I62">
        <v>3</v>
      </c>
      <c r="J62">
        <v>0.85</v>
      </c>
      <c r="K62" s="4">
        <v>5.70360946655273</v>
      </c>
      <c r="L62" s="9">
        <v>0.873838424682617</v>
      </c>
      <c r="M62">
        <v>0.753240585327148</v>
      </c>
      <c r="N62">
        <v>6.49769020080566</v>
      </c>
      <c r="O62">
        <v>6</v>
      </c>
      <c r="P62">
        <v>6</v>
      </c>
      <c r="Q62">
        <v>14</v>
      </c>
      <c r="R62" s="15">
        <v>0.4286</v>
      </c>
      <c r="S62" s="15">
        <f t="shared" si="0"/>
        <v>0.6</v>
      </c>
      <c r="T62">
        <v>3.61505126953125</v>
      </c>
      <c r="U62">
        <v>3.20449781417847</v>
      </c>
      <c r="V62">
        <v>3.25379037857056</v>
      </c>
      <c r="W62" s="11">
        <v>0.0492925643920898</v>
      </c>
      <c r="X62">
        <v>0.361260890960693</v>
      </c>
      <c r="Y62">
        <v>0.361260890960693</v>
      </c>
      <c r="Z62">
        <v>0.6</v>
      </c>
      <c r="AA62">
        <v>0.8</v>
      </c>
      <c r="AB62">
        <v>0.571428571428571</v>
      </c>
      <c r="AC62">
        <v>0.666666666666667</v>
      </c>
      <c r="AD62">
        <v>0.2</v>
      </c>
      <c r="AE62">
        <v>0.2</v>
      </c>
    </row>
    <row r="63" spans="1:31">
      <c r="A63" s="5">
        <v>25</v>
      </c>
      <c r="B63">
        <v>19</v>
      </c>
      <c r="C63">
        <v>1</v>
      </c>
      <c r="D63">
        <v>10</v>
      </c>
      <c r="E63">
        <v>10</v>
      </c>
      <c r="F63">
        <v>10</v>
      </c>
      <c r="G63">
        <v>0</v>
      </c>
      <c r="H63">
        <v>9</v>
      </c>
      <c r="I63">
        <v>1</v>
      </c>
      <c r="J63">
        <v>0.95</v>
      </c>
      <c r="K63" s="4">
        <v>9.71740341186523</v>
      </c>
      <c r="L63" s="9">
        <v>0.877573013305664</v>
      </c>
      <c r="M63">
        <v>0.802732467651367</v>
      </c>
      <c r="N63">
        <v>9.07360076904297</v>
      </c>
      <c r="O63">
        <v>6</v>
      </c>
      <c r="P63">
        <v>6</v>
      </c>
      <c r="Q63">
        <v>14</v>
      </c>
      <c r="R63" s="15">
        <v>0.4286</v>
      </c>
      <c r="S63" s="15">
        <f t="shared" si="0"/>
        <v>0.6</v>
      </c>
      <c r="T63">
        <v>3.86703491210937</v>
      </c>
      <c r="U63">
        <v>3.54284954071045</v>
      </c>
      <c r="V63">
        <v>3.47887563705444</v>
      </c>
      <c r="W63" s="11">
        <v>0.0639739036560059</v>
      </c>
      <c r="X63">
        <v>0.388159275054932</v>
      </c>
      <c r="Y63">
        <v>0.388159275054932</v>
      </c>
      <c r="Z63">
        <v>0.6</v>
      </c>
      <c r="AA63">
        <v>0.8</v>
      </c>
      <c r="AB63">
        <v>0.571428571428571</v>
      </c>
      <c r="AC63">
        <v>0.666666666666667</v>
      </c>
      <c r="AD63">
        <v>0.2</v>
      </c>
      <c r="AE63">
        <v>0.2</v>
      </c>
    </row>
    <row r="64" spans="1:31">
      <c r="A64" s="5">
        <v>52</v>
      </c>
      <c r="B64">
        <v>19</v>
      </c>
      <c r="C64">
        <v>1</v>
      </c>
      <c r="D64">
        <v>10</v>
      </c>
      <c r="E64">
        <v>10</v>
      </c>
      <c r="F64">
        <v>10</v>
      </c>
      <c r="G64">
        <v>0</v>
      </c>
      <c r="H64">
        <v>9</v>
      </c>
      <c r="I64">
        <v>1</v>
      </c>
      <c r="J64">
        <v>0.95</v>
      </c>
      <c r="K64" s="4">
        <v>11.2428169250488</v>
      </c>
      <c r="L64" s="9">
        <v>0.883398056030273</v>
      </c>
      <c r="M64">
        <v>0.753362655639648</v>
      </c>
      <c r="N64">
        <v>10.210111618042</v>
      </c>
      <c r="O64">
        <v>8</v>
      </c>
      <c r="P64">
        <v>8</v>
      </c>
      <c r="Q64">
        <v>18</v>
      </c>
      <c r="R64" s="15">
        <v>0.4444</v>
      </c>
      <c r="S64" s="15">
        <f t="shared" si="0"/>
        <v>0.8</v>
      </c>
      <c r="T64">
        <v>4.67343902587891</v>
      </c>
      <c r="U64">
        <v>4.28212356567383</v>
      </c>
      <c r="V64">
        <v>4.18479061126709</v>
      </c>
      <c r="W64" s="11">
        <v>0.0973329544067383</v>
      </c>
      <c r="X64">
        <v>0.488648414611816</v>
      </c>
      <c r="Y64">
        <v>0.488648414611816</v>
      </c>
      <c r="Z64">
        <v>0.8</v>
      </c>
      <c r="AA64">
        <v>1</v>
      </c>
      <c r="AB64">
        <v>0.555555555555556</v>
      </c>
      <c r="AC64">
        <v>0.714285714285714</v>
      </c>
      <c r="AD64">
        <v>0</v>
      </c>
      <c r="AE64">
        <v>0.2</v>
      </c>
    </row>
    <row r="65" spans="1:31">
      <c r="A65" s="5">
        <v>160</v>
      </c>
      <c r="B65">
        <v>17</v>
      </c>
      <c r="C65">
        <v>3</v>
      </c>
      <c r="D65">
        <v>10</v>
      </c>
      <c r="E65">
        <v>10</v>
      </c>
      <c r="F65">
        <v>9</v>
      </c>
      <c r="G65">
        <v>1</v>
      </c>
      <c r="H65">
        <v>8</v>
      </c>
      <c r="I65">
        <v>2</v>
      </c>
      <c r="J65">
        <v>0.85</v>
      </c>
      <c r="K65" s="4">
        <v>7.8276309967041</v>
      </c>
      <c r="L65" s="9">
        <v>0.891910552978516</v>
      </c>
      <c r="M65">
        <v>0.685789108276367</v>
      </c>
      <c r="N65">
        <v>7.63906097412109</v>
      </c>
      <c r="O65">
        <v>8</v>
      </c>
      <c r="P65">
        <v>8</v>
      </c>
      <c r="Q65">
        <v>17</v>
      </c>
      <c r="R65" s="15">
        <v>0.4706</v>
      </c>
      <c r="S65" s="15">
        <f t="shared" si="0"/>
        <v>0.8</v>
      </c>
      <c r="T65">
        <v>3.78107833862305</v>
      </c>
      <c r="U65">
        <v>3.35414052009583</v>
      </c>
      <c r="V65">
        <v>3.4050178527832</v>
      </c>
      <c r="W65" s="11">
        <v>0.0508773326873779</v>
      </c>
      <c r="X65">
        <v>0.376060485839844</v>
      </c>
      <c r="Y65">
        <v>0.376060485839844</v>
      </c>
      <c r="Z65">
        <v>0.8</v>
      </c>
      <c r="AA65">
        <v>0.9</v>
      </c>
      <c r="AB65">
        <v>0.529411764705882</v>
      </c>
      <c r="AC65">
        <v>0.666666666666667</v>
      </c>
      <c r="AD65">
        <v>0.1</v>
      </c>
      <c r="AE65">
        <v>0.1</v>
      </c>
    </row>
    <row r="66" s="3" customFormat="1" spans="1:31">
      <c r="A66" s="7">
        <v>58</v>
      </c>
      <c r="B66" s="3">
        <v>20</v>
      </c>
      <c r="C66" s="3">
        <v>0</v>
      </c>
      <c r="D66" s="3">
        <v>10</v>
      </c>
      <c r="E66" s="3">
        <v>10</v>
      </c>
      <c r="F66" s="3">
        <v>10</v>
      </c>
      <c r="G66" s="3">
        <v>0</v>
      </c>
      <c r="H66" s="3">
        <v>10</v>
      </c>
      <c r="I66" s="3">
        <v>0</v>
      </c>
      <c r="J66" s="3">
        <v>1</v>
      </c>
      <c r="K66" s="11">
        <v>9999</v>
      </c>
      <c r="L66" s="11">
        <v>0.892644882202148</v>
      </c>
      <c r="M66" s="3">
        <v>9999</v>
      </c>
      <c r="N66" s="3">
        <v>9999</v>
      </c>
      <c r="O66" s="3">
        <v>7</v>
      </c>
      <c r="P66" s="3">
        <v>7</v>
      </c>
      <c r="Q66" s="3">
        <v>17</v>
      </c>
      <c r="R66" s="17">
        <v>0.4118</v>
      </c>
      <c r="S66" s="17">
        <f t="shared" ref="S66:S129" si="1">O66/E66</f>
        <v>0.7</v>
      </c>
      <c r="T66" s="3">
        <v>4.25502014160156</v>
      </c>
      <c r="U66" s="3">
        <v>3.97127270698547</v>
      </c>
      <c r="V66" s="3">
        <v>3.8246111869812</v>
      </c>
      <c r="W66" s="11">
        <v>0.146661520004272</v>
      </c>
      <c r="X66" s="3">
        <v>0.430408954620361</v>
      </c>
      <c r="Y66" s="3">
        <v>0.430408954620361</v>
      </c>
      <c r="Z66" s="3">
        <v>0.7</v>
      </c>
      <c r="AA66" s="3">
        <v>1</v>
      </c>
      <c r="AB66" s="3">
        <v>0.588235294117647</v>
      </c>
      <c r="AC66" s="3">
        <v>0.740740740740741</v>
      </c>
      <c r="AD66" s="3">
        <v>0</v>
      </c>
      <c r="AE66" s="3">
        <v>0.3</v>
      </c>
    </row>
    <row r="67" spans="1:31">
      <c r="A67" s="5">
        <v>94</v>
      </c>
      <c r="B67">
        <v>18</v>
      </c>
      <c r="C67">
        <v>2</v>
      </c>
      <c r="D67">
        <v>10</v>
      </c>
      <c r="E67">
        <v>10</v>
      </c>
      <c r="F67">
        <v>10</v>
      </c>
      <c r="G67">
        <v>0</v>
      </c>
      <c r="H67">
        <v>8</v>
      </c>
      <c r="I67">
        <v>2</v>
      </c>
      <c r="J67">
        <v>0.9</v>
      </c>
      <c r="K67" s="4">
        <v>6.99563407897949</v>
      </c>
      <c r="L67" s="9">
        <v>0.894683837890625</v>
      </c>
      <c r="M67">
        <v>0.686126708984375</v>
      </c>
      <c r="N67">
        <v>6.58339309692383</v>
      </c>
      <c r="O67">
        <v>6</v>
      </c>
      <c r="P67">
        <v>6</v>
      </c>
      <c r="Q67">
        <v>15</v>
      </c>
      <c r="R67" s="15">
        <v>0.4</v>
      </c>
      <c r="S67" s="15">
        <f t="shared" si="1"/>
        <v>0.6</v>
      </c>
      <c r="T67">
        <v>3.63293838500977</v>
      </c>
      <c r="U67">
        <v>3.28671884536743</v>
      </c>
      <c r="V67">
        <v>3.24048757553101</v>
      </c>
      <c r="W67" s="11">
        <v>0.0462312698364258</v>
      </c>
      <c r="X67">
        <v>0.39245080947876</v>
      </c>
      <c r="Y67">
        <v>0.39245080947876</v>
      </c>
      <c r="Z67">
        <v>0.6</v>
      </c>
      <c r="AA67">
        <v>0.9</v>
      </c>
      <c r="AB67">
        <v>0.6</v>
      </c>
      <c r="AC67">
        <v>0.72</v>
      </c>
      <c r="AD67">
        <v>0.1</v>
      </c>
      <c r="AE67">
        <v>0.3</v>
      </c>
    </row>
    <row r="68" spans="1:31">
      <c r="A68" s="5">
        <v>29</v>
      </c>
      <c r="B68">
        <v>19</v>
      </c>
      <c r="C68">
        <v>1</v>
      </c>
      <c r="D68">
        <v>10</v>
      </c>
      <c r="E68">
        <v>10</v>
      </c>
      <c r="F68">
        <v>9</v>
      </c>
      <c r="G68">
        <v>1</v>
      </c>
      <c r="H68">
        <v>10</v>
      </c>
      <c r="I68">
        <v>0</v>
      </c>
      <c r="J68">
        <v>0.95</v>
      </c>
      <c r="K68" s="4">
        <v>9999</v>
      </c>
      <c r="L68" s="9">
        <v>0.903680801391602</v>
      </c>
      <c r="M68">
        <v>9999</v>
      </c>
      <c r="N68">
        <v>9999</v>
      </c>
      <c r="O68">
        <v>7</v>
      </c>
      <c r="P68">
        <v>7</v>
      </c>
      <c r="Q68">
        <v>16</v>
      </c>
      <c r="R68" s="15">
        <v>0.4375</v>
      </c>
      <c r="S68" s="15">
        <f t="shared" si="1"/>
        <v>0.7</v>
      </c>
      <c r="T68">
        <v>3.71269607543945</v>
      </c>
      <c r="U68">
        <v>3.435063123703</v>
      </c>
      <c r="V68">
        <v>3.38412094116211</v>
      </c>
      <c r="W68" s="11">
        <v>0.0509421825408935</v>
      </c>
      <c r="X68">
        <v>0.328575134277344</v>
      </c>
      <c r="Y68">
        <v>0.328575134277344</v>
      </c>
      <c r="Z68">
        <v>0.7</v>
      </c>
      <c r="AA68">
        <v>0.9</v>
      </c>
      <c r="AB68">
        <v>0.5625</v>
      </c>
      <c r="AC68">
        <v>0.692307692307692</v>
      </c>
      <c r="AD68">
        <v>0.1</v>
      </c>
      <c r="AE68">
        <v>0.2</v>
      </c>
    </row>
    <row r="69" spans="1:31">
      <c r="A69" s="5">
        <v>79</v>
      </c>
      <c r="B69">
        <v>20</v>
      </c>
      <c r="C69">
        <v>0</v>
      </c>
      <c r="D69">
        <v>10</v>
      </c>
      <c r="E69">
        <v>10</v>
      </c>
      <c r="F69">
        <v>10</v>
      </c>
      <c r="G69">
        <v>0</v>
      </c>
      <c r="H69">
        <v>10</v>
      </c>
      <c r="I69">
        <v>0</v>
      </c>
      <c r="J69">
        <v>1</v>
      </c>
      <c r="K69" s="4">
        <v>9999</v>
      </c>
      <c r="L69" s="9">
        <v>0.904653549194336</v>
      </c>
      <c r="M69">
        <v>9999</v>
      </c>
      <c r="N69">
        <v>9999</v>
      </c>
      <c r="O69">
        <v>7</v>
      </c>
      <c r="P69">
        <v>7</v>
      </c>
      <c r="Q69">
        <v>16</v>
      </c>
      <c r="R69" s="15">
        <v>0.4375</v>
      </c>
      <c r="S69" s="15">
        <f t="shared" si="1"/>
        <v>0.7</v>
      </c>
      <c r="T69">
        <v>4.4958438873291</v>
      </c>
      <c r="U69">
        <v>4.18574857711792</v>
      </c>
      <c r="V69">
        <v>4.04067134857178</v>
      </c>
      <c r="W69" s="11">
        <v>0.145077228546143</v>
      </c>
      <c r="X69">
        <v>0.455172538757324</v>
      </c>
      <c r="Y69">
        <v>0.455172538757324</v>
      </c>
      <c r="Z69">
        <v>0.7</v>
      </c>
      <c r="AA69">
        <v>0.9</v>
      </c>
      <c r="AB69">
        <v>0.5625</v>
      </c>
      <c r="AC69">
        <v>0.692307692307692</v>
      </c>
      <c r="AD69">
        <v>0.1</v>
      </c>
      <c r="AE69">
        <v>0.2</v>
      </c>
    </row>
    <row r="70" spans="1:31">
      <c r="A70" s="5">
        <v>32</v>
      </c>
      <c r="B70">
        <v>17</v>
      </c>
      <c r="C70">
        <v>3</v>
      </c>
      <c r="D70">
        <v>10</v>
      </c>
      <c r="E70">
        <v>10</v>
      </c>
      <c r="F70">
        <v>10</v>
      </c>
      <c r="G70">
        <v>0</v>
      </c>
      <c r="H70">
        <v>7</v>
      </c>
      <c r="I70">
        <v>3</v>
      </c>
      <c r="J70">
        <v>0.85</v>
      </c>
      <c r="K70" s="4">
        <v>7.00987815856934</v>
      </c>
      <c r="L70" s="9">
        <v>0.914091110229492</v>
      </c>
      <c r="M70">
        <v>0.548776626586914</v>
      </c>
      <c r="N70">
        <v>7.49055099487305</v>
      </c>
      <c r="O70">
        <v>6</v>
      </c>
      <c r="P70">
        <v>6</v>
      </c>
      <c r="Q70">
        <v>14</v>
      </c>
      <c r="R70" s="15">
        <v>0.4286</v>
      </c>
      <c r="S70" s="15">
        <f t="shared" si="1"/>
        <v>0.6</v>
      </c>
      <c r="T70">
        <v>3.73675918579102</v>
      </c>
      <c r="U70">
        <v>3.28605389595032</v>
      </c>
      <c r="V70">
        <v>3.31833338737488</v>
      </c>
      <c r="W70" s="11">
        <v>0.0322794914245605</v>
      </c>
      <c r="X70">
        <v>0.418425798416138</v>
      </c>
      <c r="Y70">
        <v>0.418425798416138</v>
      </c>
      <c r="Z70">
        <v>0.6</v>
      </c>
      <c r="AA70">
        <v>0.8</v>
      </c>
      <c r="AB70">
        <v>0.571428571428571</v>
      </c>
      <c r="AC70">
        <v>0.666666666666667</v>
      </c>
      <c r="AD70">
        <v>0.2</v>
      </c>
      <c r="AE70">
        <v>0.2</v>
      </c>
    </row>
    <row r="71" spans="1:31">
      <c r="A71" s="5">
        <v>55</v>
      </c>
      <c r="B71">
        <v>17</v>
      </c>
      <c r="C71">
        <v>3</v>
      </c>
      <c r="D71">
        <v>10</v>
      </c>
      <c r="E71">
        <v>10</v>
      </c>
      <c r="F71">
        <v>10</v>
      </c>
      <c r="G71">
        <v>0</v>
      </c>
      <c r="H71">
        <v>7</v>
      </c>
      <c r="I71">
        <v>3</v>
      </c>
      <c r="J71">
        <v>0.85</v>
      </c>
      <c r="K71" s="4">
        <v>5.68926239013672</v>
      </c>
      <c r="L71" s="9">
        <v>0.9197998046875</v>
      </c>
      <c r="M71">
        <v>0.771312713623047</v>
      </c>
      <c r="N71">
        <v>6.31856727600098</v>
      </c>
      <c r="O71">
        <v>7</v>
      </c>
      <c r="P71">
        <v>7</v>
      </c>
      <c r="Q71">
        <v>17</v>
      </c>
      <c r="R71" s="15">
        <v>0.4118</v>
      </c>
      <c r="S71" s="15">
        <f t="shared" si="1"/>
        <v>0.7</v>
      </c>
      <c r="T71">
        <v>3.32362747192383</v>
      </c>
      <c r="U71">
        <v>2.95089101791382</v>
      </c>
      <c r="V71">
        <v>2.98720479011536</v>
      </c>
      <c r="W71" s="11">
        <v>0.0363137722015381</v>
      </c>
      <c r="X71">
        <v>0.336422681808472</v>
      </c>
      <c r="Y71">
        <v>0.336422681808472</v>
      </c>
      <c r="Z71">
        <v>0.7</v>
      </c>
      <c r="AA71">
        <v>1</v>
      </c>
      <c r="AB71">
        <v>0.588235294117647</v>
      </c>
      <c r="AC71">
        <v>0.740740740740741</v>
      </c>
      <c r="AD71">
        <v>0</v>
      </c>
      <c r="AE71">
        <v>0.3</v>
      </c>
    </row>
    <row r="72" spans="1:31">
      <c r="A72" s="5">
        <v>38</v>
      </c>
      <c r="B72">
        <v>19</v>
      </c>
      <c r="C72">
        <v>1</v>
      </c>
      <c r="D72">
        <v>10</v>
      </c>
      <c r="E72">
        <v>10</v>
      </c>
      <c r="F72">
        <v>10</v>
      </c>
      <c r="G72">
        <v>0</v>
      </c>
      <c r="H72">
        <v>9</v>
      </c>
      <c r="I72">
        <v>1</v>
      </c>
      <c r="J72">
        <v>0.95</v>
      </c>
      <c r="K72" s="4">
        <v>10.2333297729492</v>
      </c>
      <c r="L72" s="9">
        <v>0.920808792114258</v>
      </c>
      <c r="M72">
        <v>0.819250106811523</v>
      </c>
      <c r="N72">
        <v>9.33165168762207</v>
      </c>
      <c r="O72">
        <v>8</v>
      </c>
      <c r="P72">
        <v>8</v>
      </c>
      <c r="Q72">
        <v>18</v>
      </c>
      <c r="R72" s="15">
        <v>0.4444</v>
      </c>
      <c r="S72" s="15">
        <f t="shared" si="1"/>
        <v>0.8</v>
      </c>
      <c r="T72">
        <v>4.01142311096191</v>
      </c>
      <c r="U72">
        <v>3.67767286300659</v>
      </c>
      <c r="V72">
        <v>3.58986783027649</v>
      </c>
      <c r="W72" s="11">
        <v>0.0878050327301025</v>
      </c>
      <c r="X72">
        <v>0.421555280685425</v>
      </c>
      <c r="Y72">
        <v>0.421555280685425</v>
      </c>
      <c r="Z72">
        <v>0.8</v>
      </c>
      <c r="AA72">
        <v>1</v>
      </c>
      <c r="AB72">
        <v>0.555555555555556</v>
      </c>
      <c r="AC72">
        <v>0.714285714285714</v>
      </c>
      <c r="AD72">
        <v>0</v>
      </c>
      <c r="AE72">
        <v>0.2</v>
      </c>
    </row>
    <row r="73" spans="1:31">
      <c r="A73" s="5">
        <v>74</v>
      </c>
      <c r="B73">
        <v>19</v>
      </c>
      <c r="C73">
        <v>1</v>
      </c>
      <c r="D73">
        <v>10</v>
      </c>
      <c r="E73">
        <v>10</v>
      </c>
      <c r="F73">
        <v>9</v>
      </c>
      <c r="G73">
        <v>1</v>
      </c>
      <c r="H73">
        <v>10</v>
      </c>
      <c r="I73">
        <v>0</v>
      </c>
      <c r="J73">
        <v>0.95</v>
      </c>
      <c r="K73" s="4">
        <v>9999</v>
      </c>
      <c r="L73" s="9">
        <v>0.927766799926758</v>
      </c>
      <c r="M73">
        <v>9999</v>
      </c>
      <c r="N73">
        <v>9999</v>
      </c>
      <c r="O73">
        <v>10</v>
      </c>
      <c r="P73">
        <v>10</v>
      </c>
      <c r="Q73">
        <v>18</v>
      </c>
      <c r="R73" s="15">
        <v>0.5556</v>
      </c>
      <c r="S73" s="15">
        <f t="shared" si="1"/>
        <v>1</v>
      </c>
      <c r="T73">
        <v>4.40181159973145</v>
      </c>
      <c r="U73">
        <v>3.95356178283691</v>
      </c>
      <c r="V73">
        <v>4.1050820350647</v>
      </c>
      <c r="W73" s="11">
        <v>0.151520252227783</v>
      </c>
      <c r="X73">
        <v>0.296729564666748</v>
      </c>
      <c r="Y73">
        <v>0.296729564666748</v>
      </c>
      <c r="Z73">
        <v>1</v>
      </c>
      <c r="AA73">
        <v>0.8</v>
      </c>
      <c r="AB73">
        <v>0.444444444444444</v>
      </c>
      <c r="AC73">
        <v>0.571428571428571</v>
      </c>
      <c r="AD73">
        <v>0.2</v>
      </c>
      <c r="AE73">
        <v>-0.2</v>
      </c>
    </row>
    <row r="74" spans="1:31">
      <c r="A74" s="5">
        <v>134</v>
      </c>
      <c r="B74">
        <v>17</v>
      </c>
      <c r="C74">
        <v>3</v>
      </c>
      <c r="D74">
        <v>10</v>
      </c>
      <c r="E74">
        <v>10</v>
      </c>
      <c r="F74">
        <v>10</v>
      </c>
      <c r="G74">
        <v>0</v>
      </c>
      <c r="H74">
        <v>7</v>
      </c>
      <c r="I74">
        <v>3</v>
      </c>
      <c r="J74">
        <v>0.85</v>
      </c>
      <c r="K74" s="4">
        <v>6.08758354187012</v>
      </c>
      <c r="L74" s="9">
        <v>0.929759979248047</v>
      </c>
      <c r="M74">
        <v>0.462345123291016</v>
      </c>
      <c r="N74">
        <v>5.81027412414551</v>
      </c>
      <c r="O74">
        <v>7</v>
      </c>
      <c r="P74">
        <v>7</v>
      </c>
      <c r="Q74">
        <v>17</v>
      </c>
      <c r="R74" s="15">
        <v>0.4118</v>
      </c>
      <c r="S74" s="15">
        <f t="shared" si="1"/>
        <v>0.7</v>
      </c>
      <c r="T74">
        <v>3.61619567871094</v>
      </c>
      <c r="U74">
        <v>3.23698616027832</v>
      </c>
      <c r="V74">
        <v>3.21063995361328</v>
      </c>
      <c r="W74" s="11">
        <v>0.0263462066650391</v>
      </c>
      <c r="X74">
        <v>0.405555725097656</v>
      </c>
      <c r="Y74">
        <v>0.405555725097656</v>
      </c>
      <c r="Z74">
        <v>0.7</v>
      </c>
      <c r="AA74">
        <v>1</v>
      </c>
      <c r="AB74">
        <v>0.588235294117647</v>
      </c>
      <c r="AC74">
        <v>0.740740740740741</v>
      </c>
      <c r="AD74">
        <v>0</v>
      </c>
      <c r="AE74">
        <v>0.3</v>
      </c>
    </row>
    <row r="75" spans="1:31">
      <c r="A75" s="5">
        <v>26</v>
      </c>
      <c r="B75">
        <v>18</v>
      </c>
      <c r="C75">
        <v>2</v>
      </c>
      <c r="D75">
        <v>10</v>
      </c>
      <c r="E75">
        <v>10</v>
      </c>
      <c r="F75">
        <v>10</v>
      </c>
      <c r="G75">
        <v>0</v>
      </c>
      <c r="H75">
        <v>8</v>
      </c>
      <c r="I75">
        <v>2</v>
      </c>
      <c r="J75">
        <v>0.9</v>
      </c>
      <c r="K75" s="4">
        <v>7.20049858093262</v>
      </c>
      <c r="L75" s="9">
        <v>0.931381225585937</v>
      </c>
      <c r="M75">
        <v>0.624353408813477</v>
      </c>
      <c r="N75">
        <v>6.30125427246094</v>
      </c>
      <c r="O75">
        <v>6</v>
      </c>
      <c r="P75">
        <v>6</v>
      </c>
      <c r="Q75">
        <v>15</v>
      </c>
      <c r="R75" s="15">
        <v>0.4</v>
      </c>
      <c r="S75" s="15">
        <f t="shared" si="1"/>
        <v>0.6</v>
      </c>
      <c r="T75">
        <v>3.92199516296387</v>
      </c>
      <c r="U75">
        <v>3.57343816757202</v>
      </c>
      <c r="V75">
        <v>3.50098347663879</v>
      </c>
      <c r="W75" s="11">
        <v>0.0724546909332275</v>
      </c>
      <c r="X75">
        <v>0.421011686325073</v>
      </c>
      <c r="Y75">
        <v>0.421011686325073</v>
      </c>
      <c r="Z75">
        <v>0.6</v>
      </c>
      <c r="AA75">
        <v>0.9</v>
      </c>
      <c r="AB75">
        <v>0.6</v>
      </c>
      <c r="AC75">
        <v>0.72</v>
      </c>
      <c r="AD75">
        <v>0.1</v>
      </c>
      <c r="AE75">
        <v>0.3</v>
      </c>
    </row>
    <row r="76" spans="1:31">
      <c r="A76" s="5">
        <v>204</v>
      </c>
      <c r="B76">
        <v>20</v>
      </c>
      <c r="C76">
        <v>0</v>
      </c>
      <c r="D76">
        <v>10</v>
      </c>
      <c r="E76">
        <v>10</v>
      </c>
      <c r="F76">
        <v>10</v>
      </c>
      <c r="G76">
        <v>0</v>
      </c>
      <c r="H76">
        <v>10</v>
      </c>
      <c r="I76">
        <v>0</v>
      </c>
      <c r="J76">
        <v>1</v>
      </c>
      <c r="K76" s="4">
        <v>9999</v>
      </c>
      <c r="L76" s="9">
        <v>0.93437385559082</v>
      </c>
      <c r="M76">
        <v>9999</v>
      </c>
      <c r="N76">
        <v>9999</v>
      </c>
      <c r="O76">
        <v>7</v>
      </c>
      <c r="P76">
        <v>7</v>
      </c>
      <c r="Q76">
        <v>17</v>
      </c>
      <c r="R76" s="15">
        <v>0.4118</v>
      </c>
      <c r="S76" s="15">
        <f t="shared" si="1"/>
        <v>0.7</v>
      </c>
      <c r="T76">
        <v>4.56262969970703</v>
      </c>
      <c r="U76">
        <v>4.25880813598633</v>
      </c>
      <c r="V76">
        <v>4.08786678314209</v>
      </c>
      <c r="W76" s="11">
        <v>0.170941352844238</v>
      </c>
      <c r="X76">
        <v>0.474762916564941</v>
      </c>
      <c r="Y76">
        <v>0.474762916564941</v>
      </c>
      <c r="Z76">
        <v>0.7</v>
      </c>
      <c r="AA76">
        <v>1</v>
      </c>
      <c r="AB76">
        <v>0.588235294117647</v>
      </c>
      <c r="AC76">
        <v>0.740740740740741</v>
      </c>
      <c r="AD76">
        <v>0</v>
      </c>
      <c r="AE76">
        <v>0.3</v>
      </c>
    </row>
    <row r="77" spans="1:31">
      <c r="A77" s="5">
        <v>124</v>
      </c>
      <c r="B77">
        <v>18</v>
      </c>
      <c r="C77">
        <v>2</v>
      </c>
      <c r="D77">
        <v>10</v>
      </c>
      <c r="E77">
        <v>10</v>
      </c>
      <c r="F77">
        <v>10</v>
      </c>
      <c r="G77">
        <v>0</v>
      </c>
      <c r="H77">
        <v>8</v>
      </c>
      <c r="I77">
        <v>2</v>
      </c>
      <c r="J77">
        <v>0.9</v>
      </c>
      <c r="K77" s="4">
        <v>6.12058448791504</v>
      </c>
      <c r="L77" s="9">
        <v>0.939821243286133</v>
      </c>
      <c r="M77">
        <v>0.822200775146484</v>
      </c>
      <c r="N77">
        <v>5.88785934448242</v>
      </c>
      <c r="O77">
        <v>8</v>
      </c>
      <c r="P77">
        <v>8</v>
      </c>
      <c r="Q77">
        <v>18</v>
      </c>
      <c r="R77" s="15">
        <v>0.4444</v>
      </c>
      <c r="S77" s="15">
        <f t="shared" si="1"/>
        <v>0.8</v>
      </c>
      <c r="T77">
        <v>3.41925430297852</v>
      </c>
      <c r="U77">
        <v>3.10087156295776</v>
      </c>
      <c r="V77">
        <v>3.07735776901245</v>
      </c>
      <c r="W77" s="11">
        <v>0.0235137939453125</v>
      </c>
      <c r="X77">
        <v>0.341896533966065</v>
      </c>
      <c r="Y77">
        <v>0.341896533966065</v>
      </c>
      <c r="Z77">
        <v>0.8</v>
      </c>
      <c r="AA77">
        <v>1</v>
      </c>
      <c r="AB77">
        <v>0.555555555555556</v>
      </c>
      <c r="AC77">
        <v>0.714285714285714</v>
      </c>
      <c r="AD77">
        <v>0</v>
      </c>
      <c r="AE77">
        <v>0.2</v>
      </c>
    </row>
    <row r="78" spans="1:31">
      <c r="A78" s="5">
        <v>119</v>
      </c>
      <c r="B78">
        <v>18</v>
      </c>
      <c r="C78">
        <v>2</v>
      </c>
      <c r="D78">
        <v>10</v>
      </c>
      <c r="E78">
        <v>10</v>
      </c>
      <c r="F78">
        <v>10</v>
      </c>
      <c r="G78">
        <v>0</v>
      </c>
      <c r="H78">
        <v>8</v>
      </c>
      <c r="I78">
        <v>2</v>
      </c>
      <c r="J78">
        <v>0.9</v>
      </c>
      <c r="K78" s="4">
        <v>7.56292343139648</v>
      </c>
      <c r="L78" s="9">
        <v>0.940216064453125</v>
      </c>
      <c r="M78">
        <v>0.657646179199219</v>
      </c>
      <c r="N78">
        <v>6.86556243896484</v>
      </c>
      <c r="O78">
        <v>6</v>
      </c>
      <c r="P78">
        <v>6</v>
      </c>
      <c r="Q78">
        <v>16</v>
      </c>
      <c r="R78" s="15">
        <v>0.375</v>
      </c>
      <c r="S78" s="15">
        <f t="shared" si="1"/>
        <v>0.6</v>
      </c>
      <c r="T78">
        <v>4.22777366638184</v>
      </c>
      <c r="U78">
        <v>3.83107423782349</v>
      </c>
      <c r="V78">
        <v>3.7712721824646</v>
      </c>
      <c r="W78" s="11">
        <v>0.0598020553588867</v>
      </c>
      <c r="X78">
        <v>0.456501483917236</v>
      </c>
      <c r="Y78">
        <v>0.456501483917236</v>
      </c>
      <c r="Z78">
        <v>0.6</v>
      </c>
      <c r="AA78">
        <v>1</v>
      </c>
      <c r="AB78">
        <v>0.625</v>
      </c>
      <c r="AC78">
        <v>0.769230769230769</v>
      </c>
      <c r="AD78">
        <v>0</v>
      </c>
      <c r="AE78">
        <v>0.4</v>
      </c>
    </row>
    <row r="79" spans="1:31">
      <c r="A79" s="5">
        <v>23</v>
      </c>
      <c r="B79">
        <v>18</v>
      </c>
      <c r="C79">
        <v>2</v>
      </c>
      <c r="D79">
        <v>10</v>
      </c>
      <c r="E79">
        <v>10</v>
      </c>
      <c r="F79">
        <v>10</v>
      </c>
      <c r="G79">
        <v>0</v>
      </c>
      <c r="H79">
        <v>8</v>
      </c>
      <c r="I79">
        <v>2</v>
      </c>
      <c r="J79">
        <v>0.9</v>
      </c>
      <c r="K79" s="4">
        <v>7.68394088745117</v>
      </c>
      <c r="L79" s="9">
        <v>0.951251983642578</v>
      </c>
      <c r="M79">
        <v>0.62324333190918</v>
      </c>
      <c r="N79">
        <v>6.77580070495605</v>
      </c>
      <c r="O79">
        <v>7</v>
      </c>
      <c r="P79">
        <v>7</v>
      </c>
      <c r="Q79">
        <v>17</v>
      </c>
      <c r="R79" s="15">
        <v>0.4118</v>
      </c>
      <c r="S79" s="15">
        <f t="shared" si="1"/>
        <v>0.7</v>
      </c>
      <c r="T79">
        <v>3.90939521789551</v>
      </c>
      <c r="U79">
        <v>3.55533051490784</v>
      </c>
      <c r="V79">
        <v>3.47073864936829</v>
      </c>
      <c r="W79" s="11">
        <v>0.0845918655395508</v>
      </c>
      <c r="X79">
        <v>0.438656568527222</v>
      </c>
      <c r="Y79">
        <v>0.438656568527222</v>
      </c>
      <c r="Z79">
        <v>0.7</v>
      </c>
      <c r="AA79">
        <v>1</v>
      </c>
      <c r="AB79">
        <v>0.588235294117647</v>
      </c>
      <c r="AC79">
        <v>0.740740740740741</v>
      </c>
      <c r="AD79">
        <v>0</v>
      </c>
      <c r="AE79">
        <v>0.3</v>
      </c>
    </row>
    <row r="80" spans="1:31">
      <c r="A80" s="5">
        <v>135</v>
      </c>
      <c r="B80">
        <v>18</v>
      </c>
      <c r="C80">
        <v>2</v>
      </c>
      <c r="D80">
        <v>10</v>
      </c>
      <c r="E80">
        <v>10</v>
      </c>
      <c r="F80">
        <v>10</v>
      </c>
      <c r="G80">
        <v>0</v>
      </c>
      <c r="H80">
        <v>8</v>
      </c>
      <c r="I80">
        <v>2</v>
      </c>
      <c r="J80">
        <v>0.9</v>
      </c>
      <c r="K80" s="4">
        <v>7.32652282714844</v>
      </c>
      <c r="L80" s="9">
        <v>0.956636428833008</v>
      </c>
      <c r="M80">
        <v>0.78343391418457</v>
      </c>
      <c r="N80">
        <v>7.09634399414062</v>
      </c>
      <c r="O80">
        <v>7</v>
      </c>
      <c r="P80">
        <v>7</v>
      </c>
      <c r="Q80">
        <v>17</v>
      </c>
      <c r="R80" s="15">
        <v>0.4118</v>
      </c>
      <c r="S80" s="15">
        <f t="shared" si="1"/>
        <v>0.7</v>
      </c>
      <c r="T80">
        <v>3.18789100646973</v>
      </c>
      <c r="U80">
        <v>2.88612651824951</v>
      </c>
      <c r="V80">
        <v>2.85396504402161</v>
      </c>
      <c r="W80" s="11">
        <v>0.0321614742279053</v>
      </c>
      <c r="X80">
        <v>0.33392596244812</v>
      </c>
      <c r="Y80">
        <v>0.33392596244812</v>
      </c>
      <c r="Z80">
        <v>0.7</v>
      </c>
      <c r="AA80">
        <v>1</v>
      </c>
      <c r="AB80">
        <v>0.588235294117647</v>
      </c>
      <c r="AC80">
        <v>0.740740740740741</v>
      </c>
      <c r="AD80">
        <v>0</v>
      </c>
      <c r="AE80">
        <v>0.3</v>
      </c>
    </row>
    <row r="81" spans="1:31">
      <c r="A81" s="5">
        <v>136</v>
      </c>
      <c r="B81">
        <v>18</v>
      </c>
      <c r="C81">
        <v>2</v>
      </c>
      <c r="D81">
        <v>10</v>
      </c>
      <c r="E81">
        <v>10</v>
      </c>
      <c r="F81">
        <v>10</v>
      </c>
      <c r="G81">
        <v>0</v>
      </c>
      <c r="H81">
        <v>8</v>
      </c>
      <c r="I81">
        <v>2</v>
      </c>
      <c r="J81">
        <v>0.9</v>
      </c>
      <c r="K81" s="4">
        <v>7.22920608520508</v>
      </c>
      <c r="L81" s="9">
        <v>0.969760894775391</v>
      </c>
      <c r="M81">
        <v>0.764230728149414</v>
      </c>
      <c r="N81">
        <v>6.79664421081543</v>
      </c>
      <c r="O81">
        <v>8</v>
      </c>
      <c r="P81">
        <v>8</v>
      </c>
      <c r="Q81">
        <v>18</v>
      </c>
      <c r="R81" s="15">
        <v>0.4444</v>
      </c>
      <c r="S81" s="15">
        <f t="shared" si="1"/>
        <v>0.8</v>
      </c>
      <c r="T81">
        <v>4.02328491210937</v>
      </c>
      <c r="U81">
        <v>3.63992142677307</v>
      </c>
      <c r="V81">
        <v>3.59312057495117</v>
      </c>
      <c r="W81" s="11">
        <v>0.0468008518218994</v>
      </c>
      <c r="X81">
        <v>0.430164337158203</v>
      </c>
      <c r="Y81">
        <v>0.430164337158203</v>
      </c>
      <c r="Z81">
        <v>0.8</v>
      </c>
      <c r="AA81">
        <v>1</v>
      </c>
      <c r="AB81">
        <v>0.555555555555556</v>
      </c>
      <c r="AC81">
        <v>0.714285714285714</v>
      </c>
      <c r="AD81">
        <v>0</v>
      </c>
      <c r="AE81">
        <v>0.2</v>
      </c>
    </row>
    <row r="82" spans="1:31">
      <c r="A82" s="5">
        <v>167</v>
      </c>
      <c r="B82">
        <v>17</v>
      </c>
      <c r="C82">
        <v>3</v>
      </c>
      <c r="D82">
        <v>10</v>
      </c>
      <c r="E82">
        <v>10</v>
      </c>
      <c r="F82">
        <v>10</v>
      </c>
      <c r="G82">
        <v>0</v>
      </c>
      <c r="H82">
        <v>7</v>
      </c>
      <c r="I82">
        <v>3</v>
      </c>
      <c r="J82">
        <v>0.85</v>
      </c>
      <c r="K82" s="4">
        <v>6.43314170837402</v>
      </c>
      <c r="L82" s="9">
        <v>0.985664367675781</v>
      </c>
      <c r="M82">
        <v>0.428543090820312</v>
      </c>
      <c r="N82">
        <v>5.92503929138184</v>
      </c>
      <c r="O82">
        <v>5</v>
      </c>
      <c r="P82">
        <v>5</v>
      </c>
      <c r="Q82">
        <v>13</v>
      </c>
      <c r="R82" s="15">
        <v>0.3846</v>
      </c>
      <c r="S82" s="15">
        <f t="shared" si="1"/>
        <v>0.5</v>
      </c>
      <c r="T82">
        <v>3.88703536987305</v>
      </c>
      <c r="U82">
        <v>3.47983932495117</v>
      </c>
      <c r="V82">
        <v>3.43645167350769</v>
      </c>
      <c r="W82" s="11">
        <v>0.0433876514434815</v>
      </c>
      <c r="X82">
        <v>0.450583696365356</v>
      </c>
      <c r="Y82">
        <v>0.450583696365356</v>
      </c>
      <c r="Z82">
        <v>0.5</v>
      </c>
      <c r="AA82">
        <v>0.8</v>
      </c>
      <c r="AB82">
        <v>0.615384615384615</v>
      </c>
      <c r="AC82">
        <v>0.695652173913043</v>
      </c>
      <c r="AD82">
        <v>0.2</v>
      </c>
      <c r="AE82">
        <v>0.3</v>
      </c>
    </row>
    <row r="83" spans="1:31">
      <c r="A83" s="5">
        <v>234</v>
      </c>
      <c r="B83">
        <v>20</v>
      </c>
      <c r="C83">
        <v>0</v>
      </c>
      <c r="D83">
        <v>10</v>
      </c>
      <c r="E83">
        <v>10</v>
      </c>
      <c r="F83">
        <v>10</v>
      </c>
      <c r="G83">
        <v>0</v>
      </c>
      <c r="H83">
        <v>10</v>
      </c>
      <c r="I83">
        <v>0</v>
      </c>
      <c r="J83">
        <v>1</v>
      </c>
      <c r="K83" s="4">
        <v>9999</v>
      </c>
      <c r="L83" s="9">
        <v>0.98687744140625</v>
      </c>
      <c r="M83">
        <v>9999</v>
      </c>
      <c r="N83">
        <v>9999</v>
      </c>
      <c r="O83">
        <v>10</v>
      </c>
      <c r="P83">
        <v>10</v>
      </c>
      <c r="Q83">
        <v>20</v>
      </c>
      <c r="R83" s="15">
        <v>0.5</v>
      </c>
      <c r="S83" s="15">
        <f t="shared" si="1"/>
        <v>1</v>
      </c>
      <c r="T83">
        <v>4.50434112548828</v>
      </c>
      <c r="U83">
        <v>4.15515184402466</v>
      </c>
      <c r="V83">
        <v>4.08800077438354</v>
      </c>
      <c r="W83" s="11">
        <v>0.0671510696411133</v>
      </c>
      <c r="X83">
        <v>0.416340351104736</v>
      </c>
      <c r="Y83">
        <v>0.416340351104736</v>
      </c>
      <c r="Z83">
        <v>1</v>
      </c>
      <c r="AA83">
        <v>1</v>
      </c>
      <c r="AB83">
        <v>0.5</v>
      </c>
      <c r="AC83">
        <v>0.666666666666667</v>
      </c>
      <c r="AD83">
        <v>0</v>
      </c>
      <c r="AE83">
        <v>0</v>
      </c>
    </row>
    <row r="84" spans="1:31">
      <c r="A84" s="5">
        <v>78</v>
      </c>
      <c r="B84">
        <v>19</v>
      </c>
      <c r="C84">
        <v>1</v>
      </c>
      <c r="D84">
        <v>10</v>
      </c>
      <c r="E84">
        <v>10</v>
      </c>
      <c r="F84">
        <v>10</v>
      </c>
      <c r="G84">
        <v>0</v>
      </c>
      <c r="H84">
        <v>9</v>
      </c>
      <c r="I84">
        <v>1</v>
      </c>
      <c r="J84">
        <v>0.95</v>
      </c>
      <c r="K84" s="4">
        <v>11.2678680419922</v>
      </c>
      <c r="L84" s="9">
        <v>0.992507934570312</v>
      </c>
      <c r="M84">
        <v>0.871532440185547</v>
      </c>
      <c r="N84">
        <v>10.2073211669922</v>
      </c>
      <c r="O84">
        <v>9</v>
      </c>
      <c r="P84">
        <v>9</v>
      </c>
      <c r="Q84">
        <v>18</v>
      </c>
      <c r="R84" s="15">
        <v>0.5</v>
      </c>
      <c r="S84" s="15">
        <f t="shared" si="1"/>
        <v>0.9</v>
      </c>
      <c r="T84">
        <v>4.75438117980957</v>
      </c>
      <c r="U84">
        <v>4.35092735290527</v>
      </c>
      <c r="V84">
        <v>4.25128555297852</v>
      </c>
      <c r="W84" s="11">
        <v>0.0996417999267578</v>
      </c>
      <c r="X84">
        <v>0.503095626831055</v>
      </c>
      <c r="Y84">
        <v>0.503095626831055</v>
      </c>
      <c r="Z84">
        <v>0.9</v>
      </c>
      <c r="AA84">
        <v>0.9</v>
      </c>
      <c r="AB84">
        <v>0.5</v>
      </c>
      <c r="AC84">
        <v>0.642857142857143</v>
      </c>
      <c r="AD84">
        <v>0.1</v>
      </c>
      <c r="AE84">
        <v>0</v>
      </c>
    </row>
    <row r="85" spans="1:31">
      <c r="A85" s="5">
        <v>187</v>
      </c>
      <c r="B85">
        <v>18</v>
      </c>
      <c r="C85">
        <v>2</v>
      </c>
      <c r="D85">
        <v>10</v>
      </c>
      <c r="E85">
        <v>10</v>
      </c>
      <c r="F85">
        <v>10</v>
      </c>
      <c r="G85">
        <v>0</v>
      </c>
      <c r="H85">
        <v>8</v>
      </c>
      <c r="I85">
        <v>2</v>
      </c>
      <c r="J85">
        <v>0.9</v>
      </c>
      <c r="K85" s="4">
        <v>7.71948623657227</v>
      </c>
      <c r="L85" s="9">
        <v>0.999673843383789</v>
      </c>
      <c r="M85">
        <v>0.699689865112305</v>
      </c>
      <c r="N85">
        <v>6.89983558654785</v>
      </c>
      <c r="O85">
        <v>7</v>
      </c>
      <c r="P85">
        <v>7</v>
      </c>
      <c r="Q85">
        <v>17</v>
      </c>
      <c r="R85" s="15">
        <v>0.4118</v>
      </c>
      <c r="S85" s="15">
        <f t="shared" si="1"/>
        <v>0.7</v>
      </c>
      <c r="T85">
        <v>3.41684341430664</v>
      </c>
      <c r="U85">
        <v>3.10786461830139</v>
      </c>
      <c r="V85">
        <v>3.02955842018127</v>
      </c>
      <c r="W85" s="11">
        <v>0.0783061981201172</v>
      </c>
      <c r="X85">
        <v>0.387284994125366</v>
      </c>
      <c r="Y85">
        <v>0.387284994125366</v>
      </c>
      <c r="Z85">
        <v>0.7</v>
      </c>
      <c r="AA85">
        <v>1</v>
      </c>
      <c r="AB85">
        <v>0.588235294117647</v>
      </c>
      <c r="AC85">
        <v>0.740740740740741</v>
      </c>
      <c r="AD85">
        <v>0</v>
      </c>
      <c r="AE85">
        <v>0.3</v>
      </c>
    </row>
    <row r="86" s="3" customFormat="1" spans="1:31">
      <c r="A86" s="7">
        <v>170</v>
      </c>
      <c r="B86" s="3">
        <v>18</v>
      </c>
      <c r="C86" s="3">
        <v>2</v>
      </c>
      <c r="D86" s="3">
        <v>10</v>
      </c>
      <c r="E86" s="3">
        <v>10</v>
      </c>
      <c r="F86" s="3">
        <v>10</v>
      </c>
      <c r="G86" s="3">
        <v>0</v>
      </c>
      <c r="H86" s="3">
        <v>8</v>
      </c>
      <c r="I86" s="3">
        <v>2</v>
      </c>
      <c r="J86" s="3">
        <v>0.9</v>
      </c>
      <c r="K86" s="11">
        <v>7.60250663757324</v>
      </c>
      <c r="L86" s="11">
        <v>1.01581954956055</v>
      </c>
      <c r="M86" s="3">
        <v>0.821428298950195</v>
      </c>
      <c r="N86" s="3">
        <v>7.26141357421875</v>
      </c>
      <c r="O86" s="3">
        <v>7</v>
      </c>
      <c r="P86" s="3">
        <v>7</v>
      </c>
      <c r="Q86" s="3">
        <v>17</v>
      </c>
      <c r="R86" s="17">
        <v>0.4118</v>
      </c>
      <c r="S86" s="17">
        <f t="shared" si="1"/>
        <v>0.7</v>
      </c>
      <c r="T86" s="3">
        <v>3.62567329406738</v>
      </c>
      <c r="U86" s="3">
        <v>3.28596305847168</v>
      </c>
      <c r="V86" s="3">
        <v>3.26147270202637</v>
      </c>
      <c r="W86" s="11">
        <v>0.0244903564453125</v>
      </c>
      <c r="X86" s="3">
        <v>0.364200592041016</v>
      </c>
      <c r="Y86" s="3">
        <v>0.364200592041016</v>
      </c>
      <c r="Z86" s="3">
        <v>0.7</v>
      </c>
      <c r="AA86" s="3">
        <v>1</v>
      </c>
      <c r="AB86" s="3">
        <v>0.588235294117647</v>
      </c>
      <c r="AC86" s="3">
        <v>0.740740740740741</v>
      </c>
      <c r="AD86" s="3">
        <v>0</v>
      </c>
      <c r="AE86" s="3">
        <v>0.3</v>
      </c>
    </row>
    <row r="87" spans="1:31">
      <c r="A87" s="5">
        <v>11</v>
      </c>
      <c r="B87">
        <v>18</v>
      </c>
      <c r="C87">
        <v>2</v>
      </c>
      <c r="D87">
        <v>10</v>
      </c>
      <c r="E87">
        <v>10</v>
      </c>
      <c r="F87">
        <v>10</v>
      </c>
      <c r="G87">
        <v>0</v>
      </c>
      <c r="H87">
        <v>8</v>
      </c>
      <c r="I87">
        <v>2</v>
      </c>
      <c r="J87">
        <v>0.9</v>
      </c>
      <c r="K87" s="4">
        <v>6.78566932678223</v>
      </c>
      <c r="L87" s="9">
        <v>1.0232105255127</v>
      </c>
      <c r="M87">
        <v>0.788984298706055</v>
      </c>
      <c r="N87">
        <v>6.03194808959961</v>
      </c>
      <c r="O87">
        <v>6</v>
      </c>
      <c r="P87">
        <v>6</v>
      </c>
      <c r="Q87">
        <v>14</v>
      </c>
      <c r="R87" s="15">
        <v>0.4286</v>
      </c>
      <c r="S87" s="15">
        <f t="shared" si="1"/>
        <v>0.6</v>
      </c>
      <c r="T87">
        <v>3.36816215515137</v>
      </c>
      <c r="U87">
        <v>3.07924389839172</v>
      </c>
      <c r="V87">
        <v>3.0114803314209</v>
      </c>
      <c r="W87" s="11">
        <v>0.0677635669708252</v>
      </c>
      <c r="X87">
        <v>0.356681823730469</v>
      </c>
      <c r="Y87">
        <v>0.356681823730469</v>
      </c>
      <c r="Z87">
        <v>0.6</v>
      </c>
      <c r="AA87">
        <v>0.8</v>
      </c>
      <c r="AB87">
        <v>0.571428571428571</v>
      </c>
      <c r="AC87">
        <v>0.666666666666667</v>
      </c>
      <c r="AD87">
        <v>0.2</v>
      </c>
      <c r="AE87">
        <v>0.2</v>
      </c>
    </row>
    <row r="88" spans="1:31">
      <c r="A88" s="5">
        <v>144</v>
      </c>
      <c r="B88">
        <v>18</v>
      </c>
      <c r="C88">
        <v>2</v>
      </c>
      <c r="D88">
        <v>10</v>
      </c>
      <c r="E88">
        <v>10</v>
      </c>
      <c r="F88">
        <v>10</v>
      </c>
      <c r="G88">
        <v>0</v>
      </c>
      <c r="H88">
        <v>8</v>
      </c>
      <c r="I88">
        <v>2</v>
      </c>
      <c r="J88">
        <v>0.9</v>
      </c>
      <c r="K88" s="4">
        <v>6.13531303405762</v>
      </c>
      <c r="L88" s="9">
        <v>1.02372741699219</v>
      </c>
      <c r="M88">
        <v>0.877628326416016</v>
      </c>
      <c r="N88">
        <v>5.65897369384766</v>
      </c>
      <c r="O88">
        <v>6</v>
      </c>
      <c r="P88">
        <v>6</v>
      </c>
      <c r="Q88">
        <v>14</v>
      </c>
      <c r="R88" s="15">
        <v>0.4286</v>
      </c>
      <c r="S88" s="15">
        <f t="shared" si="1"/>
        <v>0.6</v>
      </c>
      <c r="T88">
        <v>3.27820587158203</v>
      </c>
      <c r="U88">
        <v>2.98341941833496</v>
      </c>
      <c r="V88">
        <v>2.93915295600891</v>
      </c>
      <c r="W88" s="11">
        <v>0.0442664623260498</v>
      </c>
      <c r="X88">
        <v>0.33905291557312</v>
      </c>
      <c r="Y88">
        <v>0.33905291557312</v>
      </c>
      <c r="Z88">
        <v>0.6</v>
      </c>
      <c r="AA88">
        <v>0.8</v>
      </c>
      <c r="AB88">
        <v>0.571428571428571</v>
      </c>
      <c r="AC88">
        <v>0.666666666666667</v>
      </c>
      <c r="AD88">
        <v>0.2</v>
      </c>
      <c r="AE88">
        <v>0.2</v>
      </c>
    </row>
    <row r="89" spans="1:31">
      <c r="A89" s="5">
        <v>46</v>
      </c>
      <c r="B89">
        <v>18</v>
      </c>
      <c r="C89">
        <v>2</v>
      </c>
      <c r="D89">
        <v>10</v>
      </c>
      <c r="E89">
        <v>10</v>
      </c>
      <c r="F89">
        <v>10</v>
      </c>
      <c r="G89">
        <v>0</v>
      </c>
      <c r="H89">
        <v>8</v>
      </c>
      <c r="I89">
        <v>2</v>
      </c>
      <c r="J89">
        <v>0.9</v>
      </c>
      <c r="K89" s="4">
        <v>7.44791412353516</v>
      </c>
      <c r="L89" s="9">
        <v>1.0282154083252</v>
      </c>
      <c r="M89">
        <v>0.622165679931641</v>
      </c>
      <c r="N89">
        <v>5.99441528320312</v>
      </c>
      <c r="O89">
        <v>6</v>
      </c>
      <c r="P89">
        <v>6</v>
      </c>
      <c r="Q89">
        <v>16</v>
      </c>
      <c r="R89" s="15">
        <v>0.375</v>
      </c>
      <c r="S89" s="15">
        <f t="shared" si="1"/>
        <v>0.6</v>
      </c>
      <c r="T89">
        <v>3.98751449584961</v>
      </c>
      <c r="U89">
        <v>3.64871144294739</v>
      </c>
      <c r="V89">
        <v>3.5240159034729</v>
      </c>
      <c r="W89" s="11">
        <v>0.124695539474487</v>
      </c>
      <c r="X89">
        <v>0.463498592376709</v>
      </c>
      <c r="Y89">
        <v>0.463498592376709</v>
      </c>
      <c r="Z89">
        <v>0.6</v>
      </c>
      <c r="AA89">
        <v>1</v>
      </c>
      <c r="AB89">
        <v>0.625</v>
      </c>
      <c r="AC89">
        <v>0.769230769230769</v>
      </c>
      <c r="AD89">
        <v>0</v>
      </c>
      <c r="AE89">
        <v>0.4</v>
      </c>
    </row>
    <row r="90" spans="1:31">
      <c r="A90" s="5">
        <v>240</v>
      </c>
      <c r="B90">
        <v>20</v>
      </c>
      <c r="C90">
        <v>0</v>
      </c>
      <c r="D90">
        <v>10</v>
      </c>
      <c r="E90">
        <v>10</v>
      </c>
      <c r="F90">
        <v>10</v>
      </c>
      <c r="G90">
        <v>0</v>
      </c>
      <c r="H90">
        <v>10</v>
      </c>
      <c r="I90">
        <v>0</v>
      </c>
      <c r="J90">
        <v>1</v>
      </c>
      <c r="K90" s="4">
        <v>9999</v>
      </c>
      <c r="L90" s="9">
        <v>1.02997398376465</v>
      </c>
      <c r="M90">
        <v>9999</v>
      </c>
      <c r="N90">
        <v>9999</v>
      </c>
      <c r="O90">
        <v>10</v>
      </c>
      <c r="P90">
        <v>10</v>
      </c>
      <c r="Q90">
        <v>20</v>
      </c>
      <c r="R90" s="15">
        <v>0.5</v>
      </c>
      <c r="S90" s="15">
        <f t="shared" si="1"/>
        <v>1</v>
      </c>
      <c r="T90">
        <v>4.02554702758789</v>
      </c>
      <c r="U90">
        <v>3.74819111824036</v>
      </c>
      <c r="V90">
        <v>3.63467264175415</v>
      </c>
      <c r="W90" s="11">
        <v>0.113518476486206</v>
      </c>
      <c r="X90">
        <v>0.39087438583374</v>
      </c>
      <c r="Y90">
        <v>0.39087438583374</v>
      </c>
      <c r="Z90">
        <v>1</v>
      </c>
      <c r="AA90">
        <v>1</v>
      </c>
      <c r="AB90">
        <v>0.5</v>
      </c>
      <c r="AC90">
        <v>0.666666666666667</v>
      </c>
      <c r="AD90">
        <v>0</v>
      </c>
      <c r="AE90">
        <v>0</v>
      </c>
    </row>
    <row r="91" spans="1:31">
      <c r="A91" s="5">
        <v>152</v>
      </c>
      <c r="B91">
        <v>16</v>
      </c>
      <c r="C91">
        <v>4</v>
      </c>
      <c r="D91">
        <v>10</v>
      </c>
      <c r="E91">
        <v>10</v>
      </c>
      <c r="F91">
        <v>10</v>
      </c>
      <c r="G91">
        <v>0</v>
      </c>
      <c r="H91">
        <v>6</v>
      </c>
      <c r="I91">
        <v>4</v>
      </c>
      <c r="J91">
        <v>0.8</v>
      </c>
      <c r="K91" s="4">
        <v>4.94554901123047</v>
      </c>
      <c r="L91" s="9">
        <v>1.0341854095459</v>
      </c>
      <c r="M91">
        <v>0.984106063842773</v>
      </c>
      <c r="N91">
        <v>6.39373588562012</v>
      </c>
      <c r="O91">
        <v>6</v>
      </c>
      <c r="P91">
        <v>6</v>
      </c>
      <c r="Q91">
        <v>14</v>
      </c>
      <c r="R91" s="15">
        <v>0.4286</v>
      </c>
      <c r="S91" s="15">
        <f t="shared" si="1"/>
        <v>0.6</v>
      </c>
      <c r="T91">
        <v>3.15190505981445</v>
      </c>
      <c r="U91">
        <v>2.76458716392517</v>
      </c>
      <c r="V91">
        <v>2.83633708953857</v>
      </c>
      <c r="W91" s="11">
        <v>0.0717499256134033</v>
      </c>
      <c r="X91">
        <v>0.315567970275879</v>
      </c>
      <c r="Y91">
        <v>0.315567970275879</v>
      </c>
      <c r="Z91">
        <v>0.6</v>
      </c>
      <c r="AA91">
        <v>0.8</v>
      </c>
      <c r="AB91">
        <v>0.571428571428571</v>
      </c>
      <c r="AC91">
        <v>0.666666666666667</v>
      </c>
      <c r="AD91">
        <v>0.2</v>
      </c>
      <c r="AE91">
        <v>0.2</v>
      </c>
    </row>
    <row r="92" spans="1:31">
      <c r="A92" s="5">
        <v>159</v>
      </c>
      <c r="B92">
        <v>18</v>
      </c>
      <c r="C92">
        <v>2</v>
      </c>
      <c r="D92">
        <v>10</v>
      </c>
      <c r="E92">
        <v>10</v>
      </c>
      <c r="F92">
        <v>10</v>
      </c>
      <c r="G92">
        <v>0</v>
      </c>
      <c r="H92">
        <v>8</v>
      </c>
      <c r="I92">
        <v>2</v>
      </c>
      <c r="J92">
        <v>0.9</v>
      </c>
      <c r="K92" s="4">
        <v>7.262939453125</v>
      </c>
      <c r="L92" s="9">
        <v>1.04187202453613</v>
      </c>
      <c r="M92">
        <v>0.635723114013672</v>
      </c>
      <c r="N92">
        <v>5.74558639526367</v>
      </c>
      <c r="O92">
        <v>5</v>
      </c>
      <c r="P92">
        <v>5</v>
      </c>
      <c r="Q92">
        <v>13</v>
      </c>
      <c r="R92" s="15">
        <v>0.3846</v>
      </c>
      <c r="S92" s="15">
        <f t="shared" si="1"/>
        <v>0.5</v>
      </c>
      <c r="T92">
        <v>4.01668739318848</v>
      </c>
      <c r="U92">
        <v>3.67924833297729</v>
      </c>
      <c r="V92">
        <v>3.55739736557007</v>
      </c>
      <c r="W92" s="11">
        <v>0.121850967407227</v>
      </c>
      <c r="X92">
        <v>0.459290027618408</v>
      </c>
      <c r="Y92">
        <v>0.459290027618408</v>
      </c>
      <c r="Z92">
        <v>0.5</v>
      </c>
      <c r="AA92">
        <v>0.8</v>
      </c>
      <c r="AB92">
        <v>0.615384615384615</v>
      </c>
      <c r="AC92">
        <v>0.695652173913043</v>
      </c>
      <c r="AD92">
        <v>0.2</v>
      </c>
      <c r="AE92">
        <v>0.3</v>
      </c>
    </row>
    <row r="93" spans="1:31">
      <c r="A93" s="5">
        <v>225</v>
      </c>
      <c r="B93">
        <v>17</v>
      </c>
      <c r="C93">
        <v>3</v>
      </c>
      <c r="D93">
        <v>10</v>
      </c>
      <c r="E93">
        <v>10</v>
      </c>
      <c r="F93">
        <v>9</v>
      </c>
      <c r="G93">
        <v>1</v>
      </c>
      <c r="H93">
        <v>8</v>
      </c>
      <c r="I93">
        <v>2</v>
      </c>
      <c r="J93">
        <v>0.85</v>
      </c>
      <c r="K93" s="4">
        <v>7.71554183959961</v>
      </c>
      <c r="L93" s="9">
        <v>1.04880714416504</v>
      </c>
      <c r="M93">
        <v>0.713251113891602</v>
      </c>
      <c r="N93">
        <v>6.65564155578613</v>
      </c>
      <c r="O93">
        <v>7</v>
      </c>
      <c r="P93">
        <v>7</v>
      </c>
      <c r="Q93">
        <v>16</v>
      </c>
      <c r="R93" s="15">
        <v>0.4375</v>
      </c>
      <c r="S93" s="15">
        <f t="shared" si="1"/>
        <v>0.7</v>
      </c>
      <c r="T93">
        <v>3.21542549133301</v>
      </c>
      <c r="U93">
        <v>2.92124319076538</v>
      </c>
      <c r="V93">
        <v>2.91168355941772</v>
      </c>
      <c r="W93" s="11">
        <v>0.00955963134765625</v>
      </c>
      <c r="X93">
        <v>0.303741931915283</v>
      </c>
      <c r="Y93">
        <v>0.303741931915283</v>
      </c>
      <c r="Z93">
        <v>0.7</v>
      </c>
      <c r="AA93">
        <v>0.9</v>
      </c>
      <c r="AB93">
        <v>0.5625</v>
      </c>
      <c r="AC93">
        <v>0.692307692307692</v>
      </c>
      <c r="AD93">
        <v>0.1</v>
      </c>
      <c r="AE93">
        <v>0.2</v>
      </c>
    </row>
    <row r="94" spans="1:31">
      <c r="A94" s="5">
        <v>171</v>
      </c>
      <c r="B94">
        <v>19</v>
      </c>
      <c r="C94">
        <v>1</v>
      </c>
      <c r="D94">
        <v>10</v>
      </c>
      <c r="E94">
        <v>10</v>
      </c>
      <c r="F94">
        <v>10</v>
      </c>
      <c r="G94">
        <v>0</v>
      </c>
      <c r="H94">
        <v>9</v>
      </c>
      <c r="I94">
        <v>1</v>
      </c>
      <c r="J94">
        <v>0.95</v>
      </c>
      <c r="K94" s="4">
        <v>10.2781219482422</v>
      </c>
      <c r="L94" s="9">
        <v>1.05501174926758</v>
      </c>
      <c r="M94">
        <v>0.912380218505859</v>
      </c>
      <c r="N94">
        <v>8.82160949707031</v>
      </c>
      <c r="O94">
        <v>6</v>
      </c>
      <c r="P94">
        <v>6</v>
      </c>
      <c r="Q94">
        <v>15</v>
      </c>
      <c r="R94" s="15">
        <v>0.4</v>
      </c>
      <c r="S94" s="15">
        <f t="shared" si="1"/>
        <v>0.6</v>
      </c>
      <c r="T94">
        <v>4.19645118713379</v>
      </c>
      <c r="U94">
        <v>3.87713885307312</v>
      </c>
      <c r="V94">
        <v>3.7418053150177</v>
      </c>
      <c r="W94" s="11">
        <v>0.13533353805542</v>
      </c>
      <c r="X94">
        <v>0.454645872116089</v>
      </c>
      <c r="Y94">
        <v>0.454645872116089</v>
      </c>
      <c r="Z94">
        <v>0.6</v>
      </c>
      <c r="AA94">
        <v>0.9</v>
      </c>
      <c r="AB94">
        <v>0.6</v>
      </c>
      <c r="AC94">
        <v>0.72</v>
      </c>
      <c r="AD94">
        <v>0.1</v>
      </c>
      <c r="AE94">
        <v>0.3</v>
      </c>
    </row>
    <row r="95" spans="1:31">
      <c r="A95" s="5">
        <v>107</v>
      </c>
      <c r="B95">
        <v>18</v>
      </c>
      <c r="C95">
        <v>2</v>
      </c>
      <c r="D95">
        <v>10</v>
      </c>
      <c r="E95">
        <v>10</v>
      </c>
      <c r="F95">
        <v>9</v>
      </c>
      <c r="G95">
        <v>1</v>
      </c>
      <c r="H95">
        <v>9</v>
      </c>
      <c r="I95">
        <v>1</v>
      </c>
      <c r="J95">
        <v>0.9</v>
      </c>
      <c r="K95" s="4">
        <v>9.53684234619141</v>
      </c>
      <c r="L95" s="9">
        <v>1.06167221069336</v>
      </c>
      <c r="M95">
        <v>0.985258102416992</v>
      </c>
      <c r="N95">
        <v>8.65270805358887</v>
      </c>
      <c r="O95">
        <v>6</v>
      </c>
      <c r="P95">
        <v>6</v>
      </c>
      <c r="Q95">
        <v>13</v>
      </c>
      <c r="R95" s="15">
        <v>0.4615</v>
      </c>
      <c r="S95" s="15">
        <f t="shared" si="1"/>
        <v>0.6</v>
      </c>
      <c r="T95">
        <v>3.38342475891113</v>
      </c>
      <c r="U95">
        <v>3.10681629180908</v>
      </c>
      <c r="V95">
        <v>3.0799720287323</v>
      </c>
      <c r="W95" s="11">
        <v>0.0268442630767822</v>
      </c>
      <c r="X95">
        <v>0.303452730178833</v>
      </c>
      <c r="Y95">
        <v>0.303452730178833</v>
      </c>
      <c r="Z95">
        <v>0.6</v>
      </c>
      <c r="AA95">
        <v>0.7</v>
      </c>
      <c r="AB95">
        <v>0.538461538461538</v>
      </c>
      <c r="AC95">
        <v>0.608695652173913</v>
      </c>
      <c r="AD95">
        <v>0.3</v>
      </c>
      <c r="AE95">
        <v>0.1</v>
      </c>
    </row>
    <row r="96" spans="1:31">
      <c r="A96" s="5">
        <v>231</v>
      </c>
      <c r="B96">
        <v>17</v>
      </c>
      <c r="C96">
        <v>3</v>
      </c>
      <c r="D96">
        <v>10</v>
      </c>
      <c r="E96">
        <v>10</v>
      </c>
      <c r="F96">
        <v>9</v>
      </c>
      <c r="G96">
        <v>1</v>
      </c>
      <c r="H96">
        <v>8</v>
      </c>
      <c r="I96">
        <v>2</v>
      </c>
      <c r="J96">
        <v>0.85</v>
      </c>
      <c r="K96" s="4">
        <v>7.85017585754395</v>
      </c>
      <c r="L96" s="9">
        <v>1.06497764587402</v>
      </c>
      <c r="M96">
        <v>0.754945755004883</v>
      </c>
      <c r="N96">
        <v>6.93133163452148</v>
      </c>
      <c r="O96">
        <v>6</v>
      </c>
      <c r="P96">
        <v>6</v>
      </c>
      <c r="Q96">
        <v>15</v>
      </c>
      <c r="R96" s="15">
        <v>0.4</v>
      </c>
      <c r="S96" s="15">
        <f t="shared" si="1"/>
        <v>0.6</v>
      </c>
      <c r="T96">
        <v>3.3604736328125</v>
      </c>
      <c r="U96">
        <v>3.01516366004944</v>
      </c>
      <c r="V96">
        <v>3.01194429397583</v>
      </c>
      <c r="W96" s="11">
        <v>0.0032193660736084</v>
      </c>
      <c r="X96">
        <v>0.34852933883667</v>
      </c>
      <c r="Y96">
        <v>0.34852933883667</v>
      </c>
      <c r="Z96">
        <v>0.6</v>
      </c>
      <c r="AA96">
        <v>0.9</v>
      </c>
      <c r="AB96">
        <v>0.6</v>
      </c>
      <c r="AC96">
        <v>0.72</v>
      </c>
      <c r="AD96">
        <v>0.1</v>
      </c>
      <c r="AE96">
        <v>0.3</v>
      </c>
    </row>
    <row r="97" spans="1:31">
      <c r="A97" s="5">
        <v>173</v>
      </c>
      <c r="B97">
        <v>18</v>
      </c>
      <c r="C97">
        <v>2</v>
      </c>
      <c r="D97">
        <v>10</v>
      </c>
      <c r="E97">
        <v>10</v>
      </c>
      <c r="F97">
        <v>10</v>
      </c>
      <c r="G97">
        <v>0</v>
      </c>
      <c r="H97">
        <v>8</v>
      </c>
      <c r="I97">
        <v>2</v>
      </c>
      <c r="J97">
        <v>0.9</v>
      </c>
      <c r="K97" s="4">
        <v>7.58810043334961</v>
      </c>
      <c r="L97" s="9">
        <v>1.06684494018555</v>
      </c>
      <c r="M97">
        <v>0.588665008544922</v>
      </c>
      <c r="N97">
        <v>5.76065635681152</v>
      </c>
      <c r="O97">
        <v>5</v>
      </c>
      <c r="P97">
        <v>5</v>
      </c>
      <c r="Q97">
        <v>14</v>
      </c>
      <c r="R97" s="15">
        <v>0.3571</v>
      </c>
      <c r="S97" s="15">
        <f t="shared" si="1"/>
        <v>0.5</v>
      </c>
      <c r="T97">
        <v>4.2313117980957</v>
      </c>
      <c r="U97">
        <v>3.87986516952515</v>
      </c>
      <c r="V97">
        <v>3.75139999389648</v>
      </c>
      <c r="W97" s="11">
        <v>0.128465175628662</v>
      </c>
      <c r="X97">
        <v>0.479911804199219</v>
      </c>
      <c r="Y97">
        <v>0.479911804199219</v>
      </c>
      <c r="Z97">
        <v>0.5</v>
      </c>
      <c r="AA97">
        <v>0.9</v>
      </c>
      <c r="AB97">
        <v>0.642857142857143</v>
      </c>
      <c r="AC97">
        <v>0.75</v>
      </c>
      <c r="AD97">
        <v>0.1</v>
      </c>
      <c r="AE97">
        <v>0.4</v>
      </c>
    </row>
    <row r="98" spans="1:31">
      <c r="A98" s="5">
        <v>200</v>
      </c>
      <c r="B98">
        <v>17</v>
      </c>
      <c r="C98">
        <v>3</v>
      </c>
      <c r="D98">
        <v>10</v>
      </c>
      <c r="E98">
        <v>10</v>
      </c>
      <c r="F98">
        <v>10</v>
      </c>
      <c r="G98">
        <v>0</v>
      </c>
      <c r="H98">
        <v>7</v>
      </c>
      <c r="I98">
        <v>3</v>
      </c>
      <c r="J98">
        <v>0.85</v>
      </c>
      <c r="K98" s="4">
        <v>5.40312004089355</v>
      </c>
      <c r="L98" s="9">
        <v>1.06768417358398</v>
      </c>
      <c r="M98">
        <v>0.909791946411133</v>
      </c>
      <c r="N98">
        <v>5.66717720031738</v>
      </c>
      <c r="O98">
        <v>7</v>
      </c>
      <c r="P98">
        <v>7</v>
      </c>
      <c r="Q98">
        <v>15</v>
      </c>
      <c r="R98" s="15">
        <v>0.4667</v>
      </c>
      <c r="S98" s="15">
        <f t="shared" si="1"/>
        <v>0.7</v>
      </c>
      <c r="T98">
        <v>2.85855865478516</v>
      </c>
      <c r="U98">
        <v>2.56852579116821</v>
      </c>
      <c r="V98">
        <v>2.5754280090332</v>
      </c>
      <c r="W98" s="11">
        <v>0.00690221786499023</v>
      </c>
      <c r="X98">
        <v>0.283130645751953</v>
      </c>
      <c r="Y98">
        <v>0.283130645751953</v>
      </c>
      <c r="Z98">
        <v>0.7</v>
      </c>
      <c r="AA98">
        <v>0.8</v>
      </c>
      <c r="AB98">
        <v>0.533333333333333</v>
      </c>
      <c r="AC98">
        <v>0.64</v>
      </c>
      <c r="AD98">
        <v>0.2</v>
      </c>
      <c r="AE98">
        <v>0.1</v>
      </c>
    </row>
    <row r="99" spans="1:31">
      <c r="A99" s="5">
        <v>227</v>
      </c>
      <c r="B99">
        <v>18</v>
      </c>
      <c r="C99">
        <v>2</v>
      </c>
      <c r="D99">
        <v>10</v>
      </c>
      <c r="E99">
        <v>10</v>
      </c>
      <c r="F99">
        <v>10</v>
      </c>
      <c r="G99">
        <v>0</v>
      </c>
      <c r="H99">
        <v>8</v>
      </c>
      <c r="I99">
        <v>2</v>
      </c>
      <c r="J99">
        <v>0.9</v>
      </c>
      <c r="K99" s="4">
        <v>7.40468406677246</v>
      </c>
      <c r="L99" s="9">
        <v>1.07076263427734</v>
      </c>
      <c r="M99">
        <v>0.720193862915039</v>
      </c>
      <c r="N99">
        <v>6.1645565032959</v>
      </c>
      <c r="O99">
        <v>5</v>
      </c>
      <c r="P99">
        <v>5</v>
      </c>
      <c r="Q99">
        <v>13</v>
      </c>
      <c r="R99" s="15">
        <v>0.3846</v>
      </c>
      <c r="S99" s="15">
        <f t="shared" si="1"/>
        <v>0.5</v>
      </c>
      <c r="T99">
        <v>3.90688896179199</v>
      </c>
      <c r="U99">
        <v>3.57749581336975</v>
      </c>
      <c r="V99">
        <v>3.47445344924927</v>
      </c>
      <c r="W99" s="11">
        <v>0.103042364120483</v>
      </c>
      <c r="X99">
        <v>0.432435512542725</v>
      </c>
      <c r="Y99">
        <v>0.432435512542725</v>
      </c>
      <c r="Z99">
        <v>0.5</v>
      </c>
      <c r="AA99">
        <v>0.8</v>
      </c>
      <c r="AB99">
        <v>0.615384615384615</v>
      </c>
      <c r="AC99">
        <v>0.695652173913043</v>
      </c>
      <c r="AD99">
        <v>0.2</v>
      </c>
      <c r="AE99">
        <v>0.3</v>
      </c>
    </row>
    <row r="100" spans="1:31">
      <c r="A100" s="5">
        <v>207</v>
      </c>
      <c r="B100">
        <v>16</v>
      </c>
      <c r="C100">
        <v>4</v>
      </c>
      <c r="D100">
        <v>10</v>
      </c>
      <c r="E100">
        <v>10</v>
      </c>
      <c r="F100">
        <v>9</v>
      </c>
      <c r="G100">
        <v>1</v>
      </c>
      <c r="H100">
        <v>7</v>
      </c>
      <c r="I100">
        <v>3</v>
      </c>
      <c r="J100">
        <v>0.8</v>
      </c>
      <c r="K100" s="4">
        <v>5.7945384979248</v>
      </c>
      <c r="L100" s="9">
        <v>1.07413482666016</v>
      </c>
      <c r="M100">
        <v>0.826900482177734</v>
      </c>
      <c r="N100">
        <v>5.91932487487793</v>
      </c>
      <c r="O100">
        <v>7</v>
      </c>
      <c r="P100">
        <v>7</v>
      </c>
      <c r="Q100">
        <v>15</v>
      </c>
      <c r="R100" s="15">
        <v>0.4667</v>
      </c>
      <c r="S100" s="15">
        <f t="shared" si="1"/>
        <v>0.7</v>
      </c>
      <c r="T100">
        <v>3.00533866882324</v>
      </c>
      <c r="U100">
        <v>2.6579282283783</v>
      </c>
      <c r="V100">
        <v>2.70044231414795</v>
      </c>
      <c r="W100" s="11">
        <v>0.0425140857696533</v>
      </c>
      <c r="X100">
        <v>0.304896354675293</v>
      </c>
      <c r="Y100">
        <v>0.304896354675293</v>
      </c>
      <c r="Z100">
        <v>0.7</v>
      </c>
      <c r="AA100">
        <v>0.8</v>
      </c>
      <c r="AB100">
        <v>0.533333333333333</v>
      </c>
      <c r="AC100">
        <v>0.64</v>
      </c>
      <c r="AD100">
        <v>0.2</v>
      </c>
      <c r="AE100">
        <v>0.1</v>
      </c>
    </row>
    <row r="101" spans="1:31">
      <c r="A101" s="5">
        <v>190</v>
      </c>
      <c r="B101">
        <v>18</v>
      </c>
      <c r="C101">
        <v>2</v>
      </c>
      <c r="D101">
        <v>10</v>
      </c>
      <c r="E101">
        <v>10</v>
      </c>
      <c r="F101">
        <v>10</v>
      </c>
      <c r="G101">
        <v>0</v>
      </c>
      <c r="H101">
        <v>8</v>
      </c>
      <c r="I101">
        <v>2</v>
      </c>
      <c r="J101">
        <v>0.9</v>
      </c>
      <c r="K101" s="4">
        <v>7.32333183288574</v>
      </c>
      <c r="L101" s="9">
        <v>1.08039665222168</v>
      </c>
      <c r="M101">
        <v>0.858781814575195</v>
      </c>
      <c r="N101">
        <v>6.69560623168945</v>
      </c>
      <c r="O101">
        <v>8</v>
      </c>
      <c r="P101">
        <v>8</v>
      </c>
      <c r="Q101">
        <v>18</v>
      </c>
      <c r="R101" s="15">
        <v>0.4444</v>
      </c>
      <c r="S101" s="15">
        <f t="shared" si="1"/>
        <v>0.8</v>
      </c>
      <c r="T101">
        <v>4.19943618774414</v>
      </c>
      <c r="U101">
        <v>3.80107975006103</v>
      </c>
      <c r="V101">
        <v>3.73587942123413</v>
      </c>
      <c r="W101" s="11">
        <v>0.0652003288269043</v>
      </c>
      <c r="X101">
        <v>0.46355676651001</v>
      </c>
      <c r="Y101">
        <v>0.46355676651001</v>
      </c>
      <c r="Z101">
        <v>0.8</v>
      </c>
      <c r="AA101">
        <v>1</v>
      </c>
      <c r="AB101">
        <v>0.555555555555556</v>
      </c>
      <c r="AC101">
        <v>0.714285714285714</v>
      </c>
      <c r="AD101">
        <v>0</v>
      </c>
      <c r="AE101">
        <v>0.2</v>
      </c>
    </row>
    <row r="102" spans="1:31">
      <c r="A102" s="5">
        <v>42</v>
      </c>
      <c r="B102">
        <v>18</v>
      </c>
      <c r="C102">
        <v>2</v>
      </c>
      <c r="D102">
        <v>10</v>
      </c>
      <c r="E102">
        <v>10</v>
      </c>
      <c r="F102">
        <v>10</v>
      </c>
      <c r="G102">
        <v>0</v>
      </c>
      <c r="H102">
        <v>8</v>
      </c>
      <c r="I102">
        <v>2</v>
      </c>
      <c r="J102">
        <v>0.9</v>
      </c>
      <c r="K102" s="4">
        <v>5.72520065307617</v>
      </c>
      <c r="L102" s="9">
        <v>1.08408355712891</v>
      </c>
      <c r="M102">
        <v>1.05560874938965</v>
      </c>
      <c r="N102">
        <v>5.6590404510498</v>
      </c>
      <c r="O102">
        <v>8</v>
      </c>
      <c r="P102">
        <v>8</v>
      </c>
      <c r="Q102">
        <v>18</v>
      </c>
      <c r="R102" s="15">
        <v>0.4444</v>
      </c>
      <c r="S102" s="15">
        <f t="shared" si="1"/>
        <v>0.8</v>
      </c>
      <c r="T102">
        <v>3.14947128295898</v>
      </c>
      <c r="U102">
        <v>2.85927605628967</v>
      </c>
      <c r="V102">
        <v>2.84977006912231</v>
      </c>
      <c r="W102" s="11">
        <v>0.0095059871673584</v>
      </c>
      <c r="X102">
        <v>0.29970121383667</v>
      </c>
      <c r="Y102">
        <v>0.29970121383667</v>
      </c>
      <c r="Z102">
        <v>0.8</v>
      </c>
      <c r="AA102">
        <v>1</v>
      </c>
      <c r="AB102">
        <v>0.555555555555556</v>
      </c>
      <c r="AC102">
        <v>0.714285714285714</v>
      </c>
      <c r="AD102">
        <v>0</v>
      </c>
      <c r="AE102">
        <v>0.2</v>
      </c>
    </row>
    <row r="103" spans="1:31">
      <c r="A103" s="5">
        <v>76</v>
      </c>
      <c r="B103">
        <v>19</v>
      </c>
      <c r="C103">
        <v>1</v>
      </c>
      <c r="D103">
        <v>10</v>
      </c>
      <c r="E103">
        <v>10</v>
      </c>
      <c r="F103">
        <v>10</v>
      </c>
      <c r="G103">
        <v>0</v>
      </c>
      <c r="H103">
        <v>9</v>
      </c>
      <c r="I103">
        <v>1</v>
      </c>
      <c r="J103">
        <v>0.95</v>
      </c>
      <c r="K103" s="4">
        <v>9.62340354919434</v>
      </c>
      <c r="L103" s="9">
        <v>1.08572578430176</v>
      </c>
      <c r="M103">
        <v>0.960931777954102</v>
      </c>
      <c r="N103">
        <v>8.23837280273437</v>
      </c>
      <c r="O103">
        <v>6</v>
      </c>
      <c r="P103">
        <v>6</v>
      </c>
      <c r="Q103">
        <v>15</v>
      </c>
      <c r="R103" s="15">
        <v>0.4</v>
      </c>
      <c r="S103" s="15">
        <f t="shared" si="1"/>
        <v>0.6</v>
      </c>
      <c r="T103">
        <v>3.65797805786133</v>
      </c>
      <c r="U103">
        <v>3.39453125</v>
      </c>
      <c r="V103">
        <v>3.28046870231628</v>
      </c>
      <c r="W103" s="11">
        <v>0.114062547683716</v>
      </c>
      <c r="X103">
        <v>0.377509355545044</v>
      </c>
      <c r="Y103">
        <v>0.377509355545044</v>
      </c>
      <c r="Z103">
        <v>0.6</v>
      </c>
      <c r="AA103">
        <v>0.9</v>
      </c>
      <c r="AB103">
        <v>0.6</v>
      </c>
      <c r="AC103">
        <v>0.72</v>
      </c>
      <c r="AD103">
        <v>0.1</v>
      </c>
      <c r="AE103">
        <v>0.3</v>
      </c>
    </row>
    <row r="104" spans="1:31">
      <c r="A104" s="5">
        <v>27</v>
      </c>
      <c r="B104">
        <v>19</v>
      </c>
      <c r="C104">
        <v>1</v>
      </c>
      <c r="D104">
        <v>10</v>
      </c>
      <c r="E104">
        <v>10</v>
      </c>
      <c r="F104">
        <v>10</v>
      </c>
      <c r="G104">
        <v>0</v>
      </c>
      <c r="H104">
        <v>9</v>
      </c>
      <c r="I104">
        <v>1</v>
      </c>
      <c r="J104">
        <v>0.95</v>
      </c>
      <c r="K104" s="4">
        <v>9.87063980102539</v>
      </c>
      <c r="L104" s="9">
        <v>1.08830070495605</v>
      </c>
      <c r="M104">
        <v>0.9857177734375</v>
      </c>
      <c r="N104">
        <v>8.73230743408203</v>
      </c>
      <c r="O104">
        <v>4</v>
      </c>
      <c r="P104">
        <v>4</v>
      </c>
      <c r="Q104">
        <v>11</v>
      </c>
      <c r="R104" s="15">
        <v>0.3636</v>
      </c>
      <c r="S104" s="15">
        <f t="shared" si="1"/>
        <v>0.4</v>
      </c>
      <c r="T104">
        <v>3.6193904876709</v>
      </c>
      <c r="U104">
        <v>3.3460590839386</v>
      </c>
      <c r="V104">
        <v>3.23822164535522</v>
      </c>
      <c r="W104" s="11">
        <v>0.107837438583374</v>
      </c>
      <c r="X104">
        <v>0.381168842315674</v>
      </c>
      <c r="Y104">
        <v>0.381168842315674</v>
      </c>
      <c r="Z104">
        <v>0.4</v>
      </c>
      <c r="AA104">
        <v>0.7</v>
      </c>
      <c r="AB104">
        <v>0.636363636363636</v>
      </c>
      <c r="AC104">
        <v>0.666666666666667</v>
      </c>
      <c r="AD104">
        <v>0.3</v>
      </c>
      <c r="AE104">
        <v>0.3</v>
      </c>
    </row>
    <row r="105" spans="1:31">
      <c r="A105" s="5">
        <v>235</v>
      </c>
      <c r="B105">
        <v>17</v>
      </c>
      <c r="C105">
        <v>3</v>
      </c>
      <c r="D105">
        <v>10</v>
      </c>
      <c r="E105">
        <v>10</v>
      </c>
      <c r="F105">
        <v>9</v>
      </c>
      <c r="G105">
        <v>1</v>
      </c>
      <c r="H105">
        <v>8</v>
      </c>
      <c r="I105">
        <v>2</v>
      </c>
      <c r="J105">
        <v>0.85</v>
      </c>
      <c r="K105" s="4">
        <v>6.75049018859863</v>
      </c>
      <c r="L105" s="9">
        <v>1.09004592895508</v>
      </c>
      <c r="M105">
        <v>0.96864128112793</v>
      </c>
      <c r="N105">
        <v>6.46852874755859</v>
      </c>
      <c r="O105">
        <v>7</v>
      </c>
      <c r="P105">
        <v>7</v>
      </c>
      <c r="Q105">
        <v>14</v>
      </c>
      <c r="R105" s="15">
        <v>0.5</v>
      </c>
      <c r="S105" s="15">
        <f t="shared" si="1"/>
        <v>0.7</v>
      </c>
      <c r="T105">
        <v>3.52209281921387</v>
      </c>
      <c r="U105">
        <v>3.17621183395386</v>
      </c>
      <c r="V105">
        <v>3.19678997993469</v>
      </c>
      <c r="W105" s="11">
        <v>0.020578145980835</v>
      </c>
      <c r="X105">
        <v>0.325302839279175</v>
      </c>
      <c r="Y105">
        <v>0.325302839279175</v>
      </c>
      <c r="Z105">
        <v>0.7</v>
      </c>
      <c r="AA105">
        <v>0.7</v>
      </c>
      <c r="AB105">
        <v>0.5</v>
      </c>
      <c r="AC105">
        <v>0.583333333333333</v>
      </c>
      <c r="AD105">
        <v>0.3</v>
      </c>
      <c r="AE105">
        <v>0</v>
      </c>
    </row>
    <row r="106" spans="1:31">
      <c r="A106" s="5">
        <v>169</v>
      </c>
      <c r="B106">
        <v>18</v>
      </c>
      <c r="C106">
        <v>2</v>
      </c>
      <c r="D106">
        <v>10</v>
      </c>
      <c r="E106">
        <v>10</v>
      </c>
      <c r="F106">
        <v>10</v>
      </c>
      <c r="G106">
        <v>0</v>
      </c>
      <c r="H106">
        <v>8</v>
      </c>
      <c r="I106">
        <v>2</v>
      </c>
      <c r="J106">
        <v>0.9</v>
      </c>
      <c r="K106" s="4">
        <v>7.6954174041748</v>
      </c>
      <c r="L106" s="9">
        <v>1.09090614318848</v>
      </c>
      <c r="M106">
        <v>0.735584259033203</v>
      </c>
      <c r="N106">
        <v>6.4790153503418</v>
      </c>
      <c r="O106">
        <v>7</v>
      </c>
      <c r="P106">
        <v>7</v>
      </c>
      <c r="Q106">
        <v>16</v>
      </c>
      <c r="R106" s="15">
        <v>0.4375</v>
      </c>
      <c r="S106" s="15">
        <f t="shared" si="1"/>
        <v>0.7</v>
      </c>
      <c r="T106">
        <v>4.10009765625</v>
      </c>
      <c r="U106">
        <v>3.75949907302856</v>
      </c>
      <c r="V106">
        <v>3.65631031990051</v>
      </c>
      <c r="W106" s="11">
        <v>0.103188753128052</v>
      </c>
      <c r="X106">
        <v>0.443787336349487</v>
      </c>
      <c r="Y106">
        <v>0.443787336349487</v>
      </c>
      <c r="Z106">
        <v>0.7</v>
      </c>
      <c r="AA106">
        <v>0.9</v>
      </c>
      <c r="AB106">
        <v>0.5625</v>
      </c>
      <c r="AC106">
        <v>0.692307692307692</v>
      </c>
      <c r="AD106">
        <v>0.1</v>
      </c>
      <c r="AE106">
        <v>0.2</v>
      </c>
    </row>
    <row r="107" spans="1:31">
      <c r="A107" s="5">
        <v>208</v>
      </c>
      <c r="B107">
        <v>19</v>
      </c>
      <c r="C107">
        <v>1</v>
      </c>
      <c r="D107">
        <v>10</v>
      </c>
      <c r="E107">
        <v>10</v>
      </c>
      <c r="F107">
        <v>10</v>
      </c>
      <c r="G107">
        <v>0</v>
      </c>
      <c r="H107">
        <v>9</v>
      </c>
      <c r="I107">
        <v>1</v>
      </c>
      <c r="J107">
        <v>0.95</v>
      </c>
      <c r="K107" s="4">
        <v>9.6657829284668</v>
      </c>
      <c r="L107" s="9">
        <v>1.09473419189453</v>
      </c>
      <c r="M107">
        <v>1.02000617980957</v>
      </c>
      <c r="N107">
        <v>8.77612686157227</v>
      </c>
      <c r="O107">
        <v>8</v>
      </c>
      <c r="P107">
        <v>8</v>
      </c>
      <c r="Q107">
        <v>18</v>
      </c>
      <c r="R107" s="15">
        <v>0.4444</v>
      </c>
      <c r="S107" s="15">
        <f t="shared" si="1"/>
        <v>0.8</v>
      </c>
      <c r="T107">
        <v>3.69164657592773</v>
      </c>
      <c r="U107">
        <v>3.39793086051941</v>
      </c>
      <c r="V107">
        <v>3.31535196304321</v>
      </c>
      <c r="W107" s="11">
        <v>0.0825788974761963</v>
      </c>
      <c r="X107">
        <v>0.376294612884521</v>
      </c>
      <c r="Y107">
        <v>0.376294612884521</v>
      </c>
      <c r="Z107">
        <v>0.8</v>
      </c>
      <c r="AA107">
        <v>1</v>
      </c>
      <c r="AB107">
        <v>0.555555555555556</v>
      </c>
      <c r="AC107">
        <v>0.714285714285714</v>
      </c>
      <c r="AD107">
        <v>0</v>
      </c>
      <c r="AE107">
        <v>0.2</v>
      </c>
    </row>
    <row r="108" spans="1:31">
      <c r="A108" s="5">
        <v>139</v>
      </c>
      <c r="B108">
        <v>18</v>
      </c>
      <c r="C108">
        <v>2</v>
      </c>
      <c r="D108">
        <v>10</v>
      </c>
      <c r="E108">
        <v>10</v>
      </c>
      <c r="F108">
        <v>10</v>
      </c>
      <c r="G108">
        <v>0</v>
      </c>
      <c r="H108">
        <v>8</v>
      </c>
      <c r="I108">
        <v>2</v>
      </c>
      <c r="J108">
        <v>0.9</v>
      </c>
      <c r="K108" s="4">
        <v>6.70574378967285</v>
      </c>
      <c r="L108" s="9">
        <v>1.09640121459961</v>
      </c>
      <c r="M108">
        <v>0.971408843994141</v>
      </c>
      <c r="N108">
        <v>6.38672637939453</v>
      </c>
      <c r="O108">
        <v>8</v>
      </c>
      <c r="P108">
        <v>8</v>
      </c>
      <c r="Q108">
        <v>18</v>
      </c>
      <c r="R108" s="15">
        <v>0.4444</v>
      </c>
      <c r="S108" s="15">
        <f t="shared" si="1"/>
        <v>0.8</v>
      </c>
      <c r="T108">
        <v>3.72480773925781</v>
      </c>
      <c r="U108">
        <v>3.37749862670898</v>
      </c>
      <c r="V108">
        <v>3.34930109977722</v>
      </c>
      <c r="W108" s="11">
        <v>0.0281975269317627</v>
      </c>
      <c r="X108">
        <v>0.375506639480591</v>
      </c>
      <c r="Y108">
        <v>0.375506639480591</v>
      </c>
      <c r="Z108">
        <v>0.8</v>
      </c>
      <c r="AA108">
        <v>1</v>
      </c>
      <c r="AB108">
        <v>0.555555555555556</v>
      </c>
      <c r="AC108">
        <v>0.714285714285714</v>
      </c>
      <c r="AD108">
        <v>0</v>
      </c>
      <c r="AE108">
        <v>0.2</v>
      </c>
    </row>
    <row r="109" spans="1:31">
      <c r="A109" s="5">
        <v>158</v>
      </c>
      <c r="B109">
        <v>16</v>
      </c>
      <c r="C109">
        <v>4</v>
      </c>
      <c r="D109">
        <v>10</v>
      </c>
      <c r="E109">
        <v>10</v>
      </c>
      <c r="F109">
        <v>10</v>
      </c>
      <c r="G109">
        <v>0</v>
      </c>
      <c r="H109">
        <v>6</v>
      </c>
      <c r="I109">
        <v>4</v>
      </c>
      <c r="J109">
        <v>0.8</v>
      </c>
      <c r="K109" s="4">
        <v>5.750732421875</v>
      </c>
      <c r="L109" s="9">
        <v>1.10960388183594</v>
      </c>
      <c r="M109">
        <v>0.617820739746094</v>
      </c>
      <c r="N109">
        <v>6.5057544708252</v>
      </c>
      <c r="O109">
        <v>6</v>
      </c>
      <c r="P109">
        <v>6</v>
      </c>
      <c r="Q109">
        <v>15</v>
      </c>
      <c r="R109" s="15">
        <v>0.4</v>
      </c>
      <c r="S109" s="15">
        <f t="shared" si="1"/>
        <v>0.6</v>
      </c>
      <c r="T109">
        <v>3.27541542053223</v>
      </c>
      <c r="U109">
        <v>2.84819293022156</v>
      </c>
      <c r="V109">
        <v>2.8911280632019</v>
      </c>
      <c r="W109" s="11">
        <v>0.0429351329803467</v>
      </c>
      <c r="X109">
        <v>0.384287357330322</v>
      </c>
      <c r="Y109">
        <v>0.384287357330322</v>
      </c>
      <c r="Z109">
        <v>0.6</v>
      </c>
      <c r="AA109">
        <v>0.9</v>
      </c>
      <c r="AB109">
        <v>0.6</v>
      </c>
      <c r="AC109">
        <v>0.72</v>
      </c>
      <c r="AD109">
        <v>0.1</v>
      </c>
      <c r="AE109">
        <v>0.3</v>
      </c>
    </row>
    <row r="110" spans="1:31">
      <c r="A110" s="5">
        <v>127</v>
      </c>
      <c r="B110">
        <v>16</v>
      </c>
      <c r="C110">
        <v>4</v>
      </c>
      <c r="D110">
        <v>10</v>
      </c>
      <c r="E110">
        <v>10</v>
      </c>
      <c r="F110">
        <v>9</v>
      </c>
      <c r="G110">
        <v>1</v>
      </c>
      <c r="H110">
        <v>7</v>
      </c>
      <c r="I110">
        <v>3</v>
      </c>
      <c r="J110">
        <v>0.8</v>
      </c>
      <c r="K110" s="4">
        <v>5.99333190917969</v>
      </c>
      <c r="L110" s="9">
        <v>1.1241512298584</v>
      </c>
      <c r="M110">
        <v>0.726982116699219</v>
      </c>
      <c r="N110">
        <v>5.63208389282227</v>
      </c>
      <c r="O110">
        <v>7</v>
      </c>
      <c r="P110">
        <v>7</v>
      </c>
      <c r="Q110">
        <v>16</v>
      </c>
      <c r="R110" s="15">
        <v>0.4375</v>
      </c>
      <c r="S110" s="15">
        <f t="shared" si="1"/>
        <v>0.7</v>
      </c>
      <c r="T110">
        <v>3.26272201538086</v>
      </c>
      <c r="U110">
        <v>2.90570330619812</v>
      </c>
      <c r="V110">
        <v>2.92646169662476</v>
      </c>
      <c r="W110" s="11">
        <v>0.0207583904266357</v>
      </c>
      <c r="X110">
        <v>0.336260318756104</v>
      </c>
      <c r="Y110">
        <v>0.336260318756104</v>
      </c>
      <c r="Z110">
        <v>0.7</v>
      </c>
      <c r="AA110">
        <v>0.9</v>
      </c>
      <c r="AB110">
        <v>0.5625</v>
      </c>
      <c r="AC110">
        <v>0.692307692307692</v>
      </c>
      <c r="AD110">
        <v>0.1</v>
      </c>
      <c r="AE110">
        <v>0.2</v>
      </c>
    </row>
    <row r="111" spans="1:31">
      <c r="A111" s="5">
        <v>95</v>
      </c>
      <c r="B111">
        <v>18</v>
      </c>
      <c r="C111">
        <v>2</v>
      </c>
      <c r="D111">
        <v>10</v>
      </c>
      <c r="E111">
        <v>10</v>
      </c>
      <c r="F111">
        <v>10</v>
      </c>
      <c r="G111">
        <v>0</v>
      </c>
      <c r="H111">
        <v>8</v>
      </c>
      <c r="I111">
        <v>2</v>
      </c>
      <c r="J111">
        <v>0.9</v>
      </c>
      <c r="K111" s="4">
        <v>6.87766265869141</v>
      </c>
      <c r="L111" s="9">
        <v>1.12471771240234</v>
      </c>
      <c r="M111">
        <v>0.823202133178711</v>
      </c>
      <c r="N111">
        <v>5.6836051940918</v>
      </c>
      <c r="O111">
        <v>5</v>
      </c>
      <c r="P111">
        <v>5</v>
      </c>
      <c r="Q111">
        <v>14</v>
      </c>
      <c r="R111" s="15">
        <v>0.3571</v>
      </c>
      <c r="S111" s="15">
        <f t="shared" si="1"/>
        <v>0.5</v>
      </c>
      <c r="T111">
        <v>3.36219787597656</v>
      </c>
      <c r="U111">
        <v>3.0828812122345</v>
      </c>
      <c r="V111">
        <v>2.97545099258423</v>
      </c>
      <c r="W111" s="11">
        <v>0.107430219650269</v>
      </c>
      <c r="X111">
        <v>0.386746883392334</v>
      </c>
      <c r="Y111">
        <v>0.386746883392334</v>
      </c>
      <c r="Z111">
        <v>0.5</v>
      </c>
      <c r="AA111">
        <v>0.9</v>
      </c>
      <c r="AB111">
        <v>0.642857142857143</v>
      </c>
      <c r="AC111">
        <v>0.75</v>
      </c>
      <c r="AD111">
        <v>0.1</v>
      </c>
      <c r="AE111">
        <v>0.4</v>
      </c>
    </row>
    <row r="112" spans="1:31">
      <c r="A112" s="5">
        <v>166</v>
      </c>
      <c r="B112">
        <v>19</v>
      </c>
      <c r="C112">
        <v>1</v>
      </c>
      <c r="D112">
        <v>10</v>
      </c>
      <c r="E112">
        <v>10</v>
      </c>
      <c r="F112">
        <v>10</v>
      </c>
      <c r="G112">
        <v>0</v>
      </c>
      <c r="H112">
        <v>9</v>
      </c>
      <c r="I112">
        <v>1</v>
      </c>
      <c r="J112">
        <v>0.95</v>
      </c>
      <c r="K112" s="4">
        <v>10.4938850402832</v>
      </c>
      <c r="L112" s="9">
        <v>1.12556648254395</v>
      </c>
      <c r="M112">
        <v>0.991786956787109</v>
      </c>
      <c r="N112">
        <v>9.07147026062012</v>
      </c>
      <c r="O112">
        <v>7</v>
      </c>
      <c r="P112">
        <v>7</v>
      </c>
      <c r="Q112">
        <v>16</v>
      </c>
      <c r="R112" s="15">
        <v>0.4375</v>
      </c>
      <c r="S112" s="15">
        <f t="shared" si="1"/>
        <v>0.7</v>
      </c>
      <c r="T112">
        <v>4.00689697265625</v>
      </c>
      <c r="U112">
        <v>3.70787477493286</v>
      </c>
      <c r="V112">
        <v>3.58070063591003</v>
      </c>
      <c r="W112" s="11">
        <v>0.127174139022827</v>
      </c>
      <c r="X112">
        <v>0.426196336746216</v>
      </c>
      <c r="Y112">
        <v>0.426196336746216</v>
      </c>
      <c r="Z112">
        <v>0.7</v>
      </c>
      <c r="AA112">
        <v>0.9</v>
      </c>
      <c r="AB112">
        <v>0.5625</v>
      </c>
      <c r="AC112">
        <v>0.692307692307692</v>
      </c>
      <c r="AD112">
        <v>0.1</v>
      </c>
      <c r="AE112">
        <v>0.2</v>
      </c>
    </row>
    <row r="113" spans="1:31">
      <c r="A113" s="5">
        <v>2</v>
      </c>
      <c r="B113">
        <v>19</v>
      </c>
      <c r="C113">
        <v>1</v>
      </c>
      <c r="D113">
        <v>10</v>
      </c>
      <c r="E113">
        <v>10</v>
      </c>
      <c r="F113">
        <v>10</v>
      </c>
      <c r="G113">
        <v>0</v>
      </c>
      <c r="H113">
        <v>9</v>
      </c>
      <c r="I113">
        <v>1</v>
      </c>
      <c r="J113">
        <v>0.95</v>
      </c>
      <c r="K113" s="4">
        <v>9.66341018676758</v>
      </c>
      <c r="L113" s="9">
        <v>1.1268482208252</v>
      </c>
      <c r="M113">
        <v>1.03069305419922</v>
      </c>
      <c r="N113">
        <v>8.52350997924805</v>
      </c>
      <c r="O113">
        <v>7</v>
      </c>
      <c r="P113">
        <v>7</v>
      </c>
      <c r="Q113">
        <v>16</v>
      </c>
      <c r="R113" s="15">
        <v>0.4375</v>
      </c>
      <c r="S113" s="15">
        <f t="shared" si="1"/>
        <v>0.7</v>
      </c>
      <c r="T113">
        <v>3.89550971984863</v>
      </c>
      <c r="U113">
        <v>3.59789943695068</v>
      </c>
      <c r="V113">
        <v>3.4994330406189</v>
      </c>
      <c r="W113" s="11">
        <v>0.0984663963317871</v>
      </c>
      <c r="X113">
        <v>0.396076679229736</v>
      </c>
      <c r="Y113">
        <v>0.396076679229736</v>
      </c>
      <c r="Z113">
        <v>0.7</v>
      </c>
      <c r="AA113">
        <v>0.9</v>
      </c>
      <c r="AB113">
        <v>0.5625</v>
      </c>
      <c r="AC113">
        <v>0.692307692307692</v>
      </c>
      <c r="AD113">
        <v>0.1</v>
      </c>
      <c r="AE113">
        <v>0.2</v>
      </c>
    </row>
    <row r="114" spans="1:31">
      <c r="A114" s="5">
        <v>98</v>
      </c>
      <c r="B114">
        <v>16</v>
      </c>
      <c r="C114">
        <v>4</v>
      </c>
      <c r="D114">
        <v>10</v>
      </c>
      <c r="E114">
        <v>10</v>
      </c>
      <c r="F114">
        <v>10</v>
      </c>
      <c r="G114">
        <v>0</v>
      </c>
      <c r="H114">
        <v>6</v>
      </c>
      <c r="I114">
        <v>4</v>
      </c>
      <c r="J114">
        <v>0.8</v>
      </c>
      <c r="K114" s="4">
        <v>5.76643562316895</v>
      </c>
      <c r="L114" s="9">
        <v>1.12874603271484</v>
      </c>
      <c r="M114">
        <v>0.943637847900391</v>
      </c>
      <c r="N114">
        <v>7.26670265197754</v>
      </c>
      <c r="O114">
        <v>6</v>
      </c>
      <c r="P114">
        <v>6</v>
      </c>
      <c r="Q114">
        <v>15</v>
      </c>
      <c r="R114" s="15">
        <v>0.4</v>
      </c>
      <c r="S114" s="15">
        <f t="shared" si="1"/>
        <v>0.6</v>
      </c>
      <c r="T114">
        <v>3.39654731750488</v>
      </c>
      <c r="U114">
        <v>2.91133403778076</v>
      </c>
      <c r="V114">
        <v>3.00522780418396</v>
      </c>
      <c r="W114" s="11">
        <v>0.0938937664031982</v>
      </c>
      <c r="X114">
        <v>0.391319513320923</v>
      </c>
      <c r="Y114">
        <v>0.391319513320923</v>
      </c>
      <c r="Z114">
        <v>0.6</v>
      </c>
      <c r="AA114">
        <v>0.9</v>
      </c>
      <c r="AB114">
        <v>0.6</v>
      </c>
      <c r="AC114">
        <v>0.72</v>
      </c>
      <c r="AD114">
        <v>0.1</v>
      </c>
      <c r="AE114">
        <v>0.3</v>
      </c>
    </row>
    <row r="115" spans="1:31">
      <c r="A115" s="5">
        <v>92</v>
      </c>
      <c r="B115">
        <v>18</v>
      </c>
      <c r="C115">
        <v>2</v>
      </c>
      <c r="D115">
        <v>10</v>
      </c>
      <c r="E115">
        <v>10</v>
      </c>
      <c r="F115">
        <v>10</v>
      </c>
      <c r="G115">
        <v>0</v>
      </c>
      <c r="H115">
        <v>8</v>
      </c>
      <c r="I115">
        <v>2</v>
      </c>
      <c r="J115">
        <v>0.9</v>
      </c>
      <c r="K115" s="4">
        <v>7.06573867797852</v>
      </c>
      <c r="L115" s="9">
        <v>1.13097763061523</v>
      </c>
      <c r="M115">
        <v>1.01388359069824</v>
      </c>
      <c r="N115">
        <v>6.83296966552734</v>
      </c>
      <c r="O115">
        <v>6</v>
      </c>
      <c r="P115">
        <v>6</v>
      </c>
      <c r="Q115">
        <v>14</v>
      </c>
      <c r="R115" s="15">
        <v>0.4286</v>
      </c>
      <c r="S115" s="15">
        <f t="shared" si="1"/>
        <v>0.6</v>
      </c>
      <c r="T115">
        <v>3.97513961791992</v>
      </c>
      <c r="U115">
        <v>3.59908699989319</v>
      </c>
      <c r="V115">
        <v>3.57068681716919</v>
      </c>
      <c r="W115" s="11">
        <v>0.028400182723999</v>
      </c>
      <c r="X115">
        <v>0.404452800750732</v>
      </c>
      <c r="Y115">
        <v>0.404452800750732</v>
      </c>
      <c r="Z115">
        <v>0.6</v>
      </c>
      <c r="AA115">
        <v>0.8</v>
      </c>
      <c r="AB115">
        <v>0.571428571428571</v>
      </c>
      <c r="AC115">
        <v>0.666666666666667</v>
      </c>
      <c r="AD115">
        <v>0.2</v>
      </c>
      <c r="AE115">
        <v>0.2</v>
      </c>
    </row>
    <row r="116" spans="1:31">
      <c r="A116" s="5">
        <v>21</v>
      </c>
      <c r="B116">
        <v>19</v>
      </c>
      <c r="C116">
        <v>1</v>
      </c>
      <c r="D116">
        <v>10</v>
      </c>
      <c r="E116">
        <v>10</v>
      </c>
      <c r="F116">
        <v>10</v>
      </c>
      <c r="G116">
        <v>0</v>
      </c>
      <c r="H116">
        <v>9</v>
      </c>
      <c r="I116">
        <v>1</v>
      </c>
      <c r="J116">
        <v>0.95</v>
      </c>
      <c r="K116" s="4">
        <v>9.37121963500977</v>
      </c>
      <c r="L116" s="9">
        <v>1.13102912902832</v>
      </c>
      <c r="M116">
        <v>1.03591918945312</v>
      </c>
      <c r="N116">
        <v>8.20464515686035</v>
      </c>
      <c r="O116">
        <v>5</v>
      </c>
      <c r="P116">
        <v>5</v>
      </c>
      <c r="Q116">
        <v>15</v>
      </c>
      <c r="R116" s="15">
        <v>0.3333</v>
      </c>
      <c r="S116" s="15">
        <f t="shared" si="1"/>
        <v>0.5</v>
      </c>
      <c r="T116">
        <v>3.33916091918945</v>
      </c>
      <c r="U116">
        <v>3.10058331489563</v>
      </c>
      <c r="V116">
        <v>2.9983983039856</v>
      </c>
      <c r="W116" s="11">
        <v>0.102185010910034</v>
      </c>
      <c r="X116">
        <v>0.340762615203857</v>
      </c>
      <c r="Y116">
        <v>0.340762615203857</v>
      </c>
      <c r="Z116">
        <v>0.5</v>
      </c>
      <c r="AA116">
        <v>1</v>
      </c>
      <c r="AB116">
        <v>0.666666666666667</v>
      </c>
      <c r="AC116">
        <v>0.8</v>
      </c>
      <c r="AD116">
        <v>0</v>
      </c>
      <c r="AE116">
        <v>0.5</v>
      </c>
    </row>
    <row r="117" spans="1:31">
      <c r="A117" s="5">
        <v>236</v>
      </c>
      <c r="B117">
        <v>18</v>
      </c>
      <c r="C117">
        <v>2</v>
      </c>
      <c r="D117">
        <v>10</v>
      </c>
      <c r="E117">
        <v>10</v>
      </c>
      <c r="F117">
        <v>10</v>
      </c>
      <c r="G117">
        <v>0</v>
      </c>
      <c r="H117">
        <v>8</v>
      </c>
      <c r="I117">
        <v>2</v>
      </c>
      <c r="J117">
        <v>0.9</v>
      </c>
      <c r="K117" s="4">
        <v>6.49496841430664</v>
      </c>
      <c r="L117" s="9">
        <v>1.13254737854004</v>
      </c>
      <c r="M117">
        <v>0.971038818359375</v>
      </c>
      <c r="N117">
        <v>5.89547729492187</v>
      </c>
      <c r="O117">
        <v>8</v>
      </c>
      <c r="P117">
        <v>8</v>
      </c>
      <c r="Q117">
        <v>18</v>
      </c>
      <c r="R117" s="15">
        <v>0.4444</v>
      </c>
      <c r="S117" s="15">
        <f t="shared" si="1"/>
        <v>0.8</v>
      </c>
      <c r="T117">
        <v>3.33448219299316</v>
      </c>
      <c r="U117">
        <v>3.04021692276001</v>
      </c>
      <c r="V117">
        <v>2.98546457290649</v>
      </c>
      <c r="W117" s="11">
        <v>0.0547523498535156</v>
      </c>
      <c r="X117">
        <v>0.34901762008667</v>
      </c>
      <c r="Y117">
        <v>0.34901762008667</v>
      </c>
      <c r="Z117">
        <v>0.8</v>
      </c>
      <c r="AA117">
        <v>1</v>
      </c>
      <c r="AB117">
        <v>0.555555555555556</v>
      </c>
      <c r="AC117">
        <v>0.714285714285714</v>
      </c>
      <c r="AD117">
        <v>0</v>
      </c>
      <c r="AE117">
        <v>0.2</v>
      </c>
    </row>
    <row r="118" spans="1:31">
      <c r="A118" s="5">
        <v>193</v>
      </c>
      <c r="B118">
        <v>19</v>
      </c>
      <c r="C118">
        <v>1</v>
      </c>
      <c r="D118">
        <v>10</v>
      </c>
      <c r="E118">
        <v>10</v>
      </c>
      <c r="F118">
        <v>10</v>
      </c>
      <c r="G118">
        <v>0</v>
      </c>
      <c r="H118">
        <v>9</v>
      </c>
      <c r="I118">
        <v>1</v>
      </c>
      <c r="J118">
        <v>0.95</v>
      </c>
      <c r="K118" s="4">
        <v>9.36824035644531</v>
      </c>
      <c r="L118" s="9">
        <v>1.13480186462402</v>
      </c>
      <c r="M118">
        <v>1.03891754150391</v>
      </c>
      <c r="N118">
        <v>8.18939781188965</v>
      </c>
      <c r="O118">
        <v>7</v>
      </c>
      <c r="P118">
        <v>7</v>
      </c>
      <c r="Q118">
        <v>14</v>
      </c>
      <c r="R118" s="15">
        <v>0.5</v>
      </c>
      <c r="S118" s="15">
        <f t="shared" si="1"/>
        <v>0.7</v>
      </c>
      <c r="T118">
        <v>3.83145141601562</v>
      </c>
      <c r="U118">
        <v>3.54616403579712</v>
      </c>
      <c r="V118">
        <v>3.44925928115845</v>
      </c>
      <c r="W118" s="11">
        <v>0.0969047546386719</v>
      </c>
      <c r="X118">
        <v>0.382192134857178</v>
      </c>
      <c r="Y118">
        <v>0.382192134857178</v>
      </c>
      <c r="Z118">
        <v>0.7</v>
      </c>
      <c r="AA118">
        <v>0.7</v>
      </c>
      <c r="AB118">
        <v>0.5</v>
      </c>
      <c r="AC118">
        <v>0.583333333333333</v>
      </c>
      <c r="AD118">
        <v>0.3</v>
      </c>
      <c r="AE118">
        <v>0</v>
      </c>
    </row>
    <row r="119" spans="1:31">
      <c r="A119" s="5">
        <v>209</v>
      </c>
      <c r="B119">
        <v>18</v>
      </c>
      <c r="C119">
        <v>2</v>
      </c>
      <c r="D119">
        <v>10</v>
      </c>
      <c r="E119">
        <v>10</v>
      </c>
      <c r="F119">
        <v>10</v>
      </c>
      <c r="G119">
        <v>0</v>
      </c>
      <c r="H119">
        <v>8</v>
      </c>
      <c r="I119">
        <v>2</v>
      </c>
      <c r="J119">
        <v>0.9</v>
      </c>
      <c r="K119" s="4">
        <v>7.41594505310059</v>
      </c>
      <c r="L119" s="9">
        <v>1.13733863830566</v>
      </c>
      <c r="M119">
        <v>0.814939498901367</v>
      </c>
      <c r="N119">
        <v>6.23627090454102</v>
      </c>
      <c r="O119">
        <v>6</v>
      </c>
      <c r="P119">
        <v>6</v>
      </c>
      <c r="Q119">
        <v>15</v>
      </c>
      <c r="R119" s="15">
        <v>0.4</v>
      </c>
      <c r="S119" s="15">
        <f t="shared" si="1"/>
        <v>0.6</v>
      </c>
      <c r="T119">
        <v>3.67108345031738</v>
      </c>
      <c r="U119">
        <v>3.3615939617157</v>
      </c>
      <c r="V119">
        <v>3.25683832168579</v>
      </c>
      <c r="W119" s="11">
        <v>0.104755640029907</v>
      </c>
      <c r="X119">
        <v>0.414245128631592</v>
      </c>
      <c r="Y119">
        <v>0.414245128631592</v>
      </c>
      <c r="Z119">
        <v>0.6</v>
      </c>
      <c r="AA119">
        <v>0.9</v>
      </c>
      <c r="AB119">
        <v>0.6</v>
      </c>
      <c r="AC119">
        <v>0.72</v>
      </c>
      <c r="AD119">
        <v>0.1</v>
      </c>
      <c r="AE119">
        <v>0.3</v>
      </c>
    </row>
    <row r="120" spans="1:31">
      <c r="A120" s="5">
        <v>80</v>
      </c>
      <c r="B120">
        <v>17</v>
      </c>
      <c r="C120">
        <v>3</v>
      </c>
      <c r="D120">
        <v>10</v>
      </c>
      <c r="E120">
        <v>10</v>
      </c>
      <c r="F120">
        <v>10</v>
      </c>
      <c r="G120">
        <v>0</v>
      </c>
      <c r="H120">
        <v>7</v>
      </c>
      <c r="I120">
        <v>3</v>
      </c>
      <c r="J120">
        <v>0.85</v>
      </c>
      <c r="K120" s="4">
        <v>7.32690238952637</v>
      </c>
      <c r="L120" s="9">
        <v>1.13946342468262</v>
      </c>
      <c r="M120">
        <v>0.499259948730469</v>
      </c>
      <c r="N120">
        <v>6.7051830291748</v>
      </c>
      <c r="O120">
        <v>6</v>
      </c>
      <c r="P120">
        <v>6</v>
      </c>
      <c r="Q120">
        <v>16</v>
      </c>
      <c r="R120" s="15">
        <v>0.375</v>
      </c>
      <c r="S120" s="15">
        <f t="shared" si="1"/>
        <v>0.6</v>
      </c>
      <c r="T120">
        <v>3.68622779846191</v>
      </c>
      <c r="U120">
        <v>3.28877472877502</v>
      </c>
      <c r="V120">
        <v>3.23111581802368</v>
      </c>
      <c r="W120" s="11">
        <v>0.0576589107513428</v>
      </c>
      <c r="X120">
        <v>0.455111980438232</v>
      </c>
      <c r="Y120">
        <v>0.455111980438232</v>
      </c>
      <c r="Z120">
        <v>0.6</v>
      </c>
      <c r="AA120">
        <v>1</v>
      </c>
      <c r="AB120">
        <v>0.625</v>
      </c>
      <c r="AC120">
        <v>0.769230769230769</v>
      </c>
      <c r="AD120">
        <v>0</v>
      </c>
      <c r="AE120">
        <v>0.4</v>
      </c>
    </row>
    <row r="121" spans="1:31">
      <c r="A121" s="5">
        <v>61</v>
      </c>
      <c r="B121">
        <v>19</v>
      </c>
      <c r="C121">
        <v>1</v>
      </c>
      <c r="D121">
        <v>10</v>
      </c>
      <c r="E121">
        <v>10</v>
      </c>
      <c r="F121">
        <v>10</v>
      </c>
      <c r="G121">
        <v>0</v>
      </c>
      <c r="H121">
        <v>9</v>
      </c>
      <c r="I121">
        <v>1</v>
      </c>
      <c r="J121">
        <v>0.95</v>
      </c>
      <c r="K121" s="4">
        <v>10.6257991790772</v>
      </c>
      <c r="L121" s="9">
        <v>1.14323806762695</v>
      </c>
      <c r="M121">
        <v>0.99237060546875</v>
      </c>
      <c r="N121">
        <v>9.02749633789062</v>
      </c>
      <c r="O121">
        <v>5</v>
      </c>
      <c r="P121">
        <v>5</v>
      </c>
      <c r="Q121">
        <v>14</v>
      </c>
      <c r="R121" s="15">
        <v>0.3571</v>
      </c>
      <c r="S121" s="15">
        <f t="shared" si="1"/>
        <v>0.5</v>
      </c>
      <c r="T121">
        <v>3.97028923034668</v>
      </c>
      <c r="U121">
        <v>3.67376279830933</v>
      </c>
      <c r="V121">
        <v>3.51807713508606</v>
      </c>
      <c r="W121" s="11">
        <v>0.155685663223267</v>
      </c>
      <c r="X121">
        <v>0.45221209526062</v>
      </c>
      <c r="Y121">
        <v>0.45221209526062</v>
      </c>
      <c r="Z121">
        <v>0.5</v>
      </c>
      <c r="AA121">
        <v>0.9</v>
      </c>
      <c r="AB121">
        <v>0.642857142857143</v>
      </c>
      <c r="AC121">
        <v>0.75</v>
      </c>
      <c r="AD121">
        <v>0.1</v>
      </c>
      <c r="AE121">
        <v>0.4</v>
      </c>
    </row>
    <row r="122" s="3" customFormat="1" spans="1:31">
      <c r="A122" s="7">
        <v>6</v>
      </c>
      <c r="B122" s="3">
        <v>17</v>
      </c>
      <c r="C122" s="3">
        <v>3</v>
      </c>
      <c r="D122" s="3">
        <v>10</v>
      </c>
      <c r="E122" s="3">
        <v>10</v>
      </c>
      <c r="F122" s="3">
        <v>10</v>
      </c>
      <c r="G122" s="3">
        <v>0</v>
      </c>
      <c r="H122" s="3">
        <v>7</v>
      </c>
      <c r="I122" s="3">
        <v>3</v>
      </c>
      <c r="J122" s="3">
        <v>0.85</v>
      </c>
      <c r="K122" s="11">
        <v>6.83151435852051</v>
      </c>
      <c r="L122" s="11">
        <v>1.14677047729492</v>
      </c>
      <c r="M122" s="3">
        <v>0.821332931518555</v>
      </c>
      <c r="N122" s="3">
        <v>7.0362663269043</v>
      </c>
      <c r="O122" s="3">
        <v>6</v>
      </c>
      <c r="P122" s="3">
        <v>6</v>
      </c>
      <c r="Q122" s="3">
        <v>14</v>
      </c>
      <c r="R122" s="17">
        <v>0.4286</v>
      </c>
      <c r="S122" s="17">
        <f t="shared" si="1"/>
        <v>0.6</v>
      </c>
      <c r="T122" s="3">
        <v>3.41982650756836</v>
      </c>
      <c r="U122" s="3">
        <v>3.0302300453186</v>
      </c>
      <c r="V122" s="3">
        <v>3.04015779495239</v>
      </c>
      <c r="W122" s="11">
        <v>0.00992774963378906</v>
      </c>
      <c r="X122" s="3">
        <v>0.379668712615967</v>
      </c>
      <c r="Y122" s="3">
        <v>0.379668712615967</v>
      </c>
      <c r="Z122" s="3">
        <v>0.6</v>
      </c>
      <c r="AA122" s="3">
        <v>0.8</v>
      </c>
      <c r="AB122" s="3">
        <v>0.571428571428571</v>
      </c>
      <c r="AC122" s="3">
        <v>0.666666666666667</v>
      </c>
      <c r="AD122" s="3">
        <v>0.2</v>
      </c>
      <c r="AE122" s="3">
        <v>0.2</v>
      </c>
    </row>
    <row r="123" spans="1:31">
      <c r="A123" s="5">
        <v>85</v>
      </c>
      <c r="B123">
        <v>19</v>
      </c>
      <c r="C123">
        <v>1</v>
      </c>
      <c r="D123">
        <v>10</v>
      </c>
      <c r="E123">
        <v>10</v>
      </c>
      <c r="F123">
        <v>10</v>
      </c>
      <c r="G123">
        <v>0</v>
      </c>
      <c r="H123">
        <v>9</v>
      </c>
      <c r="I123">
        <v>1</v>
      </c>
      <c r="J123">
        <v>0.95</v>
      </c>
      <c r="K123" s="4">
        <v>9.67426681518555</v>
      </c>
      <c r="L123" s="9">
        <v>1.15453147888184</v>
      </c>
      <c r="M123">
        <v>1.01817321777344</v>
      </c>
      <c r="N123">
        <v>8.10276222229004</v>
      </c>
      <c r="O123">
        <v>7</v>
      </c>
      <c r="P123">
        <v>7</v>
      </c>
      <c r="Q123">
        <v>17</v>
      </c>
      <c r="R123" s="15">
        <v>0.4118</v>
      </c>
      <c r="S123" s="15">
        <f t="shared" si="1"/>
        <v>0.7</v>
      </c>
      <c r="T123">
        <v>3.56271362304687</v>
      </c>
      <c r="U123">
        <v>3.31436419486999</v>
      </c>
      <c r="V123">
        <v>3.18829298019409</v>
      </c>
      <c r="W123" s="11">
        <v>0.126071214675903</v>
      </c>
      <c r="X123">
        <v>0.374420642852783</v>
      </c>
      <c r="Y123">
        <v>0.374420642852783</v>
      </c>
      <c r="Z123">
        <v>0.7</v>
      </c>
      <c r="AA123">
        <v>1</v>
      </c>
      <c r="AB123">
        <v>0.588235294117647</v>
      </c>
      <c r="AC123">
        <v>0.740740740740741</v>
      </c>
      <c r="AD123">
        <v>0</v>
      </c>
      <c r="AE123">
        <v>0.3</v>
      </c>
    </row>
    <row r="124" spans="1:31">
      <c r="A124" s="5">
        <v>176</v>
      </c>
      <c r="B124">
        <v>19</v>
      </c>
      <c r="C124">
        <v>1</v>
      </c>
      <c r="D124">
        <v>10</v>
      </c>
      <c r="E124">
        <v>10</v>
      </c>
      <c r="F124">
        <v>10</v>
      </c>
      <c r="G124">
        <v>0</v>
      </c>
      <c r="H124">
        <v>9</v>
      </c>
      <c r="I124">
        <v>1</v>
      </c>
      <c r="J124">
        <v>0.95</v>
      </c>
      <c r="K124" s="4">
        <v>10.4572334289551</v>
      </c>
      <c r="L124" s="9">
        <v>1.16953277587891</v>
      </c>
      <c r="M124">
        <v>1.03936386108398</v>
      </c>
      <c r="N124">
        <v>9.01800727844238</v>
      </c>
      <c r="O124">
        <v>6</v>
      </c>
      <c r="P124">
        <v>6</v>
      </c>
      <c r="Q124">
        <v>16</v>
      </c>
      <c r="R124" s="15">
        <v>0.375</v>
      </c>
      <c r="S124" s="15">
        <f t="shared" si="1"/>
        <v>0.6</v>
      </c>
      <c r="T124">
        <v>4.00309753417969</v>
      </c>
      <c r="U124">
        <v>3.70014786720276</v>
      </c>
      <c r="V124">
        <v>3.57346415519714</v>
      </c>
      <c r="W124" s="11">
        <v>0.126683712005615</v>
      </c>
      <c r="X124">
        <v>0.429633378982544</v>
      </c>
      <c r="Y124">
        <v>0.429633378982544</v>
      </c>
      <c r="Z124">
        <v>0.6</v>
      </c>
      <c r="AA124">
        <v>1</v>
      </c>
      <c r="AB124">
        <v>0.625</v>
      </c>
      <c r="AC124">
        <v>0.769230769230769</v>
      </c>
      <c r="AD124">
        <v>0</v>
      </c>
      <c r="AE124">
        <v>0.4</v>
      </c>
    </row>
    <row r="125" spans="1:31">
      <c r="A125" s="5">
        <v>161</v>
      </c>
      <c r="B125">
        <v>18</v>
      </c>
      <c r="C125">
        <v>2</v>
      </c>
      <c r="D125">
        <v>10</v>
      </c>
      <c r="E125">
        <v>10</v>
      </c>
      <c r="F125">
        <v>9</v>
      </c>
      <c r="G125">
        <v>1</v>
      </c>
      <c r="H125">
        <v>9</v>
      </c>
      <c r="I125">
        <v>1</v>
      </c>
      <c r="J125">
        <v>0.9</v>
      </c>
      <c r="K125" s="4">
        <v>9.90433120727539</v>
      </c>
      <c r="L125" s="9">
        <v>1.17045211791992</v>
      </c>
      <c r="M125">
        <v>1.12642097473145</v>
      </c>
      <c r="N125">
        <v>9.26404190063477</v>
      </c>
      <c r="O125">
        <v>8</v>
      </c>
      <c r="P125">
        <v>8</v>
      </c>
      <c r="Q125">
        <v>17</v>
      </c>
      <c r="R125" s="15">
        <v>0.4706</v>
      </c>
      <c r="S125" s="15">
        <f t="shared" si="1"/>
        <v>0.8</v>
      </c>
      <c r="T125">
        <v>3.59035682678223</v>
      </c>
      <c r="U125">
        <v>3.26594281196594</v>
      </c>
      <c r="V125">
        <v>3.26703786849976</v>
      </c>
      <c r="W125" s="11">
        <v>0.00109505653381348</v>
      </c>
      <c r="X125">
        <v>0.323318958282471</v>
      </c>
      <c r="Y125">
        <v>0.323318958282471</v>
      </c>
      <c r="Z125">
        <v>0.8</v>
      </c>
      <c r="AA125">
        <v>0.9</v>
      </c>
      <c r="AB125">
        <v>0.529411764705882</v>
      </c>
      <c r="AC125">
        <v>0.666666666666667</v>
      </c>
      <c r="AD125">
        <v>0.1</v>
      </c>
      <c r="AE125">
        <v>0.1</v>
      </c>
    </row>
    <row r="126" spans="1:31">
      <c r="A126" s="5">
        <v>223</v>
      </c>
      <c r="B126">
        <v>15</v>
      </c>
      <c r="C126">
        <v>5</v>
      </c>
      <c r="D126">
        <v>10</v>
      </c>
      <c r="E126">
        <v>10</v>
      </c>
      <c r="F126">
        <v>9</v>
      </c>
      <c r="G126">
        <v>1</v>
      </c>
      <c r="H126">
        <v>6</v>
      </c>
      <c r="I126">
        <v>4</v>
      </c>
      <c r="J126">
        <v>0.75</v>
      </c>
      <c r="K126" s="4">
        <v>5.68723106384277</v>
      </c>
      <c r="L126" s="9">
        <v>1.18531227111816</v>
      </c>
      <c r="M126">
        <v>0.736322402954102</v>
      </c>
      <c r="N126">
        <v>6.38072395324707</v>
      </c>
      <c r="O126">
        <v>6</v>
      </c>
      <c r="P126">
        <v>6</v>
      </c>
      <c r="Q126">
        <v>14</v>
      </c>
      <c r="R126" s="15">
        <v>0.4286</v>
      </c>
      <c r="S126" s="15">
        <f t="shared" si="1"/>
        <v>0.6</v>
      </c>
      <c r="T126">
        <v>3.14243507385254</v>
      </c>
      <c r="U126">
        <v>2.74427032470703</v>
      </c>
      <c r="V126">
        <v>2.82113647460937</v>
      </c>
      <c r="W126" s="11">
        <v>0.0768661499023437</v>
      </c>
      <c r="X126">
        <v>0.321298599243164</v>
      </c>
      <c r="Y126">
        <v>0.321298599243164</v>
      </c>
      <c r="Z126">
        <v>0.6</v>
      </c>
      <c r="AA126">
        <v>0.8</v>
      </c>
      <c r="AB126">
        <v>0.571428571428571</v>
      </c>
      <c r="AC126">
        <v>0.666666666666667</v>
      </c>
      <c r="AD126">
        <v>0.2</v>
      </c>
      <c r="AE126">
        <v>0.2</v>
      </c>
    </row>
    <row r="127" spans="1:31">
      <c r="A127" s="5">
        <v>244</v>
      </c>
      <c r="B127">
        <v>19</v>
      </c>
      <c r="C127">
        <v>1</v>
      </c>
      <c r="D127">
        <v>10</v>
      </c>
      <c r="E127">
        <v>10</v>
      </c>
      <c r="F127">
        <v>10</v>
      </c>
      <c r="G127">
        <v>0</v>
      </c>
      <c r="H127">
        <v>9</v>
      </c>
      <c r="I127">
        <v>1</v>
      </c>
      <c r="J127">
        <v>0.95</v>
      </c>
      <c r="K127" s="4">
        <v>10.961576461792</v>
      </c>
      <c r="L127" s="9">
        <v>1.18642616271973</v>
      </c>
      <c r="M127">
        <v>0.954240798950195</v>
      </c>
      <c r="N127">
        <v>8.53941345214844</v>
      </c>
      <c r="O127">
        <v>6</v>
      </c>
      <c r="P127">
        <v>6</v>
      </c>
      <c r="Q127">
        <v>15</v>
      </c>
      <c r="R127" s="15">
        <v>0.4</v>
      </c>
      <c r="S127" s="15">
        <f t="shared" si="1"/>
        <v>0.6</v>
      </c>
      <c r="T127">
        <v>4.47538566589355</v>
      </c>
      <c r="U127">
        <v>4.16669654846191</v>
      </c>
      <c r="V127">
        <v>3.9568190574646</v>
      </c>
      <c r="W127" s="11">
        <v>0.209877490997315</v>
      </c>
      <c r="X127">
        <v>0.518566608428955</v>
      </c>
      <c r="Y127">
        <v>0.518566608428955</v>
      </c>
      <c r="Z127">
        <v>0.6</v>
      </c>
      <c r="AA127">
        <v>0.9</v>
      </c>
      <c r="AB127">
        <v>0.6</v>
      </c>
      <c r="AC127">
        <v>0.72</v>
      </c>
      <c r="AD127">
        <v>0.1</v>
      </c>
      <c r="AE127">
        <v>0.3</v>
      </c>
    </row>
    <row r="128" spans="1:31">
      <c r="A128" s="5">
        <v>3</v>
      </c>
      <c r="B128">
        <v>17</v>
      </c>
      <c r="C128">
        <v>3</v>
      </c>
      <c r="D128">
        <v>10</v>
      </c>
      <c r="E128">
        <v>10</v>
      </c>
      <c r="F128">
        <v>10</v>
      </c>
      <c r="G128">
        <v>0</v>
      </c>
      <c r="H128">
        <v>7</v>
      </c>
      <c r="I128">
        <v>3</v>
      </c>
      <c r="J128">
        <v>0.85</v>
      </c>
      <c r="K128" s="4">
        <v>5.85375022888184</v>
      </c>
      <c r="L128" s="9">
        <v>1.19105339050293</v>
      </c>
      <c r="M128">
        <v>0.674943923950195</v>
      </c>
      <c r="N128">
        <v>4.94062995910645</v>
      </c>
      <c r="O128">
        <v>5</v>
      </c>
      <c r="P128">
        <v>5</v>
      </c>
      <c r="Q128">
        <v>14</v>
      </c>
      <c r="R128" s="15">
        <v>0.3571</v>
      </c>
      <c r="S128" s="15">
        <f t="shared" si="1"/>
        <v>0.5</v>
      </c>
      <c r="T128">
        <v>3.20964241027832</v>
      </c>
      <c r="U128">
        <v>2.90623354911804</v>
      </c>
      <c r="V128">
        <v>2.83291578292847</v>
      </c>
      <c r="W128" s="11">
        <v>0.0733177661895752</v>
      </c>
      <c r="X128">
        <v>0.376726627349854</v>
      </c>
      <c r="Y128">
        <v>0.376726627349854</v>
      </c>
      <c r="Z128">
        <v>0.5</v>
      </c>
      <c r="AA128">
        <v>0.9</v>
      </c>
      <c r="AB128">
        <v>0.642857142857143</v>
      </c>
      <c r="AC128">
        <v>0.75</v>
      </c>
      <c r="AD128">
        <v>0.1</v>
      </c>
      <c r="AE128">
        <v>0.4</v>
      </c>
    </row>
    <row r="129" spans="1:31">
      <c r="A129" s="5">
        <v>72</v>
      </c>
      <c r="B129">
        <v>19</v>
      </c>
      <c r="C129">
        <v>1</v>
      </c>
      <c r="D129">
        <v>10</v>
      </c>
      <c r="E129">
        <v>10</v>
      </c>
      <c r="F129">
        <v>10</v>
      </c>
      <c r="G129">
        <v>0</v>
      </c>
      <c r="H129">
        <v>9</v>
      </c>
      <c r="I129">
        <v>1</v>
      </c>
      <c r="J129">
        <v>0.95</v>
      </c>
      <c r="K129" s="4">
        <v>10.280424118042</v>
      </c>
      <c r="L129" s="9">
        <v>1.19344139099121</v>
      </c>
      <c r="M129">
        <v>1.01746940612793</v>
      </c>
      <c r="N129">
        <v>8.33690643310547</v>
      </c>
      <c r="O129">
        <v>7</v>
      </c>
      <c r="P129">
        <v>7</v>
      </c>
      <c r="Q129">
        <v>15</v>
      </c>
      <c r="R129" s="15">
        <v>0.4667</v>
      </c>
      <c r="S129" s="15">
        <f t="shared" si="1"/>
        <v>0.7</v>
      </c>
      <c r="T129">
        <v>4.19150733947754</v>
      </c>
      <c r="U129">
        <v>3.89750242233276</v>
      </c>
      <c r="V129">
        <v>3.73928308486938</v>
      </c>
      <c r="W129" s="11">
        <v>0.158219337463379</v>
      </c>
      <c r="X129">
        <v>0.452224254608154</v>
      </c>
      <c r="Y129">
        <v>0.452224254608154</v>
      </c>
      <c r="Z129">
        <v>0.7</v>
      </c>
      <c r="AA129">
        <v>0.8</v>
      </c>
      <c r="AB129">
        <v>0.533333333333333</v>
      </c>
      <c r="AC129">
        <v>0.64</v>
      </c>
      <c r="AD129">
        <v>0.2</v>
      </c>
      <c r="AE129">
        <v>0.1</v>
      </c>
    </row>
    <row r="130" spans="1:31">
      <c r="A130" s="5">
        <v>106</v>
      </c>
      <c r="B130">
        <v>19</v>
      </c>
      <c r="C130">
        <v>1</v>
      </c>
      <c r="D130">
        <v>10</v>
      </c>
      <c r="E130">
        <v>10</v>
      </c>
      <c r="F130">
        <v>10</v>
      </c>
      <c r="G130">
        <v>0</v>
      </c>
      <c r="H130">
        <v>9</v>
      </c>
      <c r="I130">
        <v>1</v>
      </c>
      <c r="J130">
        <v>0.95</v>
      </c>
      <c r="K130" s="4">
        <v>11.0809917449951</v>
      </c>
      <c r="L130" s="9">
        <v>1.19580459594727</v>
      </c>
      <c r="M130">
        <v>0.999795913696289</v>
      </c>
      <c r="N130">
        <v>9.0234489440918</v>
      </c>
      <c r="O130">
        <v>6</v>
      </c>
      <c r="P130">
        <v>6</v>
      </c>
      <c r="Q130">
        <v>16</v>
      </c>
      <c r="R130" s="15">
        <v>0.375</v>
      </c>
      <c r="S130" s="15">
        <f t="shared" ref="S130:S193" si="2">O130/E130</f>
        <v>0.6</v>
      </c>
      <c r="T130">
        <v>4.2790470123291</v>
      </c>
      <c r="U130">
        <v>3.97639465332031</v>
      </c>
      <c r="V130">
        <v>3.77619099617004</v>
      </c>
      <c r="W130" s="11">
        <v>0.200203657150269</v>
      </c>
      <c r="X130">
        <v>0.502856016159058</v>
      </c>
      <c r="Y130">
        <v>0.502856016159058</v>
      </c>
      <c r="Z130">
        <v>0.6</v>
      </c>
      <c r="AA130">
        <v>1</v>
      </c>
      <c r="AB130">
        <v>0.625</v>
      </c>
      <c r="AC130">
        <v>0.769230769230769</v>
      </c>
      <c r="AD130">
        <v>0</v>
      </c>
      <c r="AE130">
        <v>0.4</v>
      </c>
    </row>
    <row r="131" spans="1:31">
      <c r="A131" s="5">
        <v>142</v>
      </c>
      <c r="B131">
        <v>20</v>
      </c>
      <c r="C131">
        <v>0</v>
      </c>
      <c r="D131">
        <v>10</v>
      </c>
      <c r="E131">
        <v>10</v>
      </c>
      <c r="F131">
        <v>10</v>
      </c>
      <c r="G131">
        <v>0</v>
      </c>
      <c r="H131">
        <v>10</v>
      </c>
      <c r="I131">
        <v>0</v>
      </c>
      <c r="J131">
        <v>1</v>
      </c>
      <c r="K131" s="4">
        <v>9999</v>
      </c>
      <c r="L131" s="9">
        <v>1.2095832824707</v>
      </c>
      <c r="M131">
        <v>9999</v>
      </c>
      <c r="N131">
        <v>9999</v>
      </c>
      <c r="O131">
        <v>8</v>
      </c>
      <c r="P131">
        <v>8</v>
      </c>
      <c r="Q131">
        <v>18</v>
      </c>
      <c r="R131" s="15">
        <v>0.4444</v>
      </c>
      <c r="S131" s="15">
        <f t="shared" si="2"/>
        <v>0.8</v>
      </c>
      <c r="T131">
        <v>4.09828186035156</v>
      </c>
      <c r="U131">
        <v>3.84790658950806</v>
      </c>
      <c r="V131">
        <v>3.66571497917175</v>
      </c>
      <c r="W131" s="11">
        <v>0.182191610336304</v>
      </c>
      <c r="X131">
        <v>0.43256688117981</v>
      </c>
      <c r="Y131">
        <v>0.43256688117981</v>
      </c>
      <c r="Z131">
        <v>0.8</v>
      </c>
      <c r="AA131">
        <v>1</v>
      </c>
      <c r="AB131">
        <v>0.555555555555556</v>
      </c>
      <c r="AC131">
        <v>0.714285714285714</v>
      </c>
      <c r="AD131">
        <v>0</v>
      </c>
      <c r="AE131">
        <v>0.2</v>
      </c>
    </row>
    <row r="132" spans="1:31">
      <c r="A132" s="5">
        <v>195</v>
      </c>
      <c r="B132">
        <v>18</v>
      </c>
      <c r="C132">
        <v>2</v>
      </c>
      <c r="D132">
        <v>10</v>
      </c>
      <c r="E132">
        <v>10</v>
      </c>
      <c r="F132">
        <v>10</v>
      </c>
      <c r="G132">
        <v>0</v>
      </c>
      <c r="H132">
        <v>8</v>
      </c>
      <c r="I132">
        <v>2</v>
      </c>
      <c r="J132">
        <v>0.9</v>
      </c>
      <c r="K132" s="4">
        <v>6.02360534667969</v>
      </c>
      <c r="L132" s="9">
        <v>1.21777153015137</v>
      </c>
      <c r="M132">
        <v>1.0475025177002</v>
      </c>
      <c r="N132">
        <v>5.15594482421875</v>
      </c>
      <c r="O132">
        <v>5</v>
      </c>
      <c r="P132">
        <v>5</v>
      </c>
      <c r="Q132">
        <v>14</v>
      </c>
      <c r="R132" s="15">
        <v>0.3571</v>
      </c>
      <c r="S132" s="15">
        <f t="shared" si="2"/>
        <v>0.5</v>
      </c>
      <c r="T132">
        <v>2.83910751342773</v>
      </c>
      <c r="U132">
        <v>2.61378049850464</v>
      </c>
      <c r="V132">
        <v>2.52981948852539</v>
      </c>
      <c r="W132" s="11">
        <v>0.083961009979248</v>
      </c>
      <c r="X132">
        <v>0.309288024902344</v>
      </c>
      <c r="Y132">
        <v>0.309288024902344</v>
      </c>
      <c r="Z132">
        <v>0.5</v>
      </c>
      <c r="AA132">
        <v>0.9</v>
      </c>
      <c r="AB132">
        <v>0.642857142857143</v>
      </c>
      <c r="AC132">
        <v>0.75</v>
      </c>
      <c r="AD132">
        <v>0.1</v>
      </c>
      <c r="AE132">
        <v>0.4</v>
      </c>
    </row>
    <row r="133" spans="1:31">
      <c r="A133" s="5">
        <v>18</v>
      </c>
      <c r="B133">
        <v>17</v>
      </c>
      <c r="C133">
        <v>3</v>
      </c>
      <c r="D133">
        <v>10</v>
      </c>
      <c r="E133">
        <v>10</v>
      </c>
      <c r="F133">
        <v>9</v>
      </c>
      <c r="G133">
        <v>1</v>
      </c>
      <c r="H133">
        <v>8</v>
      </c>
      <c r="I133">
        <v>2</v>
      </c>
      <c r="J133">
        <v>0.85</v>
      </c>
      <c r="K133" s="4">
        <v>9.04955291748047</v>
      </c>
      <c r="L133" s="9">
        <v>1.21954345703125</v>
      </c>
      <c r="M133">
        <v>0.910530090332031</v>
      </c>
      <c r="N133">
        <v>8.24246215820312</v>
      </c>
      <c r="O133">
        <v>6</v>
      </c>
      <c r="P133">
        <v>6</v>
      </c>
      <c r="Q133">
        <v>15</v>
      </c>
      <c r="R133" s="15">
        <v>0.4</v>
      </c>
      <c r="S133" s="15">
        <f t="shared" si="2"/>
        <v>0.6</v>
      </c>
      <c r="T133">
        <v>3.25093460083008</v>
      </c>
      <c r="U133">
        <v>2.92154550552368</v>
      </c>
      <c r="V133">
        <v>2.91307401657104</v>
      </c>
      <c r="W133" s="11">
        <v>0.00847148895263672</v>
      </c>
      <c r="X133">
        <v>0.337860584259033</v>
      </c>
      <c r="Y133">
        <v>0.337860584259033</v>
      </c>
      <c r="Z133">
        <v>0.6</v>
      </c>
      <c r="AA133">
        <v>0.9</v>
      </c>
      <c r="AB133">
        <v>0.6</v>
      </c>
      <c r="AC133">
        <v>0.72</v>
      </c>
      <c r="AD133">
        <v>0.1</v>
      </c>
      <c r="AE133">
        <v>0.3</v>
      </c>
    </row>
    <row r="134" spans="1:31">
      <c r="A134" s="5">
        <v>242</v>
      </c>
      <c r="B134">
        <v>18</v>
      </c>
      <c r="C134">
        <v>2</v>
      </c>
      <c r="D134">
        <v>10</v>
      </c>
      <c r="E134">
        <v>10</v>
      </c>
      <c r="F134">
        <v>10</v>
      </c>
      <c r="G134">
        <v>0</v>
      </c>
      <c r="H134">
        <v>8</v>
      </c>
      <c r="I134">
        <v>2</v>
      </c>
      <c r="J134">
        <v>0.9</v>
      </c>
      <c r="K134" s="4">
        <v>6.32823753356934</v>
      </c>
      <c r="L134" s="9">
        <v>1.22046852111816</v>
      </c>
      <c r="M134">
        <v>1.00446891784668</v>
      </c>
      <c r="N134">
        <v>5.30471992492676</v>
      </c>
      <c r="O134">
        <v>6</v>
      </c>
      <c r="P134">
        <v>6</v>
      </c>
      <c r="Q134">
        <v>14</v>
      </c>
      <c r="R134" s="15">
        <v>0.4286</v>
      </c>
      <c r="S134" s="15">
        <f t="shared" si="2"/>
        <v>0.6</v>
      </c>
      <c r="T134">
        <v>3.06415939331055</v>
      </c>
      <c r="U134">
        <v>2.81667304039001</v>
      </c>
      <c r="V134">
        <v>2.72687673568726</v>
      </c>
      <c r="W134" s="11">
        <v>0.0897963047027588</v>
      </c>
      <c r="X134">
        <v>0.337282657623291</v>
      </c>
      <c r="Y134">
        <v>0.337282657623291</v>
      </c>
      <c r="Z134">
        <v>0.6</v>
      </c>
      <c r="AA134">
        <v>0.8</v>
      </c>
      <c r="AB134">
        <v>0.571428571428571</v>
      </c>
      <c r="AC134">
        <v>0.666666666666667</v>
      </c>
      <c r="AD134">
        <v>0.2</v>
      </c>
      <c r="AE134">
        <v>0.2</v>
      </c>
    </row>
    <row r="135" spans="1:31">
      <c r="A135" s="5">
        <v>45</v>
      </c>
      <c r="B135">
        <v>19</v>
      </c>
      <c r="C135">
        <v>1</v>
      </c>
      <c r="D135">
        <v>10</v>
      </c>
      <c r="E135">
        <v>10</v>
      </c>
      <c r="F135">
        <v>10</v>
      </c>
      <c r="G135">
        <v>0</v>
      </c>
      <c r="H135">
        <v>9</v>
      </c>
      <c r="I135">
        <v>1</v>
      </c>
      <c r="J135">
        <v>0.95</v>
      </c>
      <c r="K135" s="4">
        <v>8.37756729125977</v>
      </c>
      <c r="L135" s="9">
        <v>1.22539138793945</v>
      </c>
      <c r="M135">
        <v>1.17762565612793</v>
      </c>
      <c r="N135">
        <v>7.46917343139648</v>
      </c>
      <c r="O135">
        <v>8</v>
      </c>
      <c r="P135">
        <v>8</v>
      </c>
      <c r="Q135">
        <v>18</v>
      </c>
      <c r="R135" s="15">
        <v>0.4444</v>
      </c>
      <c r="S135" s="15">
        <f t="shared" si="2"/>
        <v>0.8</v>
      </c>
      <c r="T135">
        <v>3.24771308898926</v>
      </c>
      <c r="U135">
        <v>3.00037550926208</v>
      </c>
      <c r="V135">
        <v>2.95997405052185</v>
      </c>
      <c r="W135" s="11">
        <v>0.0404014587402344</v>
      </c>
      <c r="X135">
        <v>0.287739038467407</v>
      </c>
      <c r="Y135">
        <v>0.287739038467407</v>
      </c>
      <c r="Z135">
        <v>0.8</v>
      </c>
      <c r="AA135">
        <v>1</v>
      </c>
      <c r="AB135">
        <v>0.555555555555556</v>
      </c>
      <c r="AC135">
        <v>0.714285714285714</v>
      </c>
      <c r="AD135">
        <v>0</v>
      </c>
      <c r="AE135">
        <v>0.2</v>
      </c>
    </row>
    <row r="136" spans="1:31">
      <c r="A136" s="5">
        <v>216</v>
      </c>
      <c r="B136">
        <v>18</v>
      </c>
      <c r="C136">
        <v>2</v>
      </c>
      <c r="D136">
        <v>10</v>
      </c>
      <c r="E136">
        <v>10</v>
      </c>
      <c r="F136">
        <v>9</v>
      </c>
      <c r="G136">
        <v>1</v>
      </c>
      <c r="H136">
        <v>9</v>
      </c>
      <c r="I136">
        <v>1</v>
      </c>
      <c r="J136">
        <v>0.9</v>
      </c>
      <c r="K136" s="4">
        <v>10.3514099121094</v>
      </c>
      <c r="L136" s="9">
        <v>1.22949409484863</v>
      </c>
      <c r="M136">
        <v>1.07977104187012</v>
      </c>
      <c r="N136">
        <v>8.63826370239258</v>
      </c>
      <c r="O136">
        <v>7</v>
      </c>
      <c r="P136">
        <v>7</v>
      </c>
      <c r="Q136">
        <v>16</v>
      </c>
      <c r="R136" s="15">
        <v>0.4375</v>
      </c>
      <c r="S136" s="15">
        <f t="shared" si="2"/>
        <v>0.7</v>
      </c>
      <c r="T136">
        <v>4.06588554382324</v>
      </c>
      <c r="U136">
        <v>3.74428725242615</v>
      </c>
      <c r="V136">
        <v>3.66696810722351</v>
      </c>
      <c r="W136" s="11">
        <v>0.0773191452026367</v>
      </c>
      <c r="X136">
        <v>0.398917436599731</v>
      </c>
      <c r="Y136">
        <v>0.398917436599731</v>
      </c>
      <c r="Z136">
        <v>0.7</v>
      </c>
      <c r="AA136">
        <v>0.9</v>
      </c>
      <c r="AB136">
        <v>0.5625</v>
      </c>
      <c r="AC136">
        <v>0.692307692307692</v>
      </c>
      <c r="AD136">
        <v>0.1</v>
      </c>
      <c r="AE136">
        <v>0.2</v>
      </c>
    </row>
    <row r="137" spans="1:31">
      <c r="A137" s="5">
        <v>247</v>
      </c>
      <c r="B137">
        <v>17</v>
      </c>
      <c r="C137">
        <v>3</v>
      </c>
      <c r="D137">
        <v>10</v>
      </c>
      <c r="E137">
        <v>10</v>
      </c>
      <c r="F137">
        <v>10</v>
      </c>
      <c r="G137">
        <v>0</v>
      </c>
      <c r="H137">
        <v>7</v>
      </c>
      <c r="I137">
        <v>3</v>
      </c>
      <c r="J137">
        <v>0.85</v>
      </c>
      <c r="K137" s="4">
        <v>6.15678977966309</v>
      </c>
      <c r="L137" s="9">
        <v>1.23169898986816</v>
      </c>
      <c r="M137">
        <v>0.800302505493164</v>
      </c>
      <c r="N137">
        <v>5.59785652160645</v>
      </c>
      <c r="O137">
        <v>6</v>
      </c>
      <c r="P137">
        <v>6</v>
      </c>
      <c r="Q137">
        <v>16</v>
      </c>
      <c r="R137" s="15">
        <v>0.375</v>
      </c>
      <c r="S137" s="15">
        <f t="shared" si="2"/>
        <v>0.6</v>
      </c>
      <c r="T137">
        <v>3.23459434509277</v>
      </c>
      <c r="U137">
        <v>2.90761804580689</v>
      </c>
      <c r="V137">
        <v>2.84842491149902</v>
      </c>
      <c r="W137" s="11">
        <v>0.0591931343078613</v>
      </c>
      <c r="X137">
        <v>0.38616943359375</v>
      </c>
      <c r="Y137">
        <v>0.38616943359375</v>
      </c>
      <c r="Z137">
        <v>0.6</v>
      </c>
      <c r="AA137">
        <v>1</v>
      </c>
      <c r="AB137">
        <v>0.625</v>
      </c>
      <c r="AC137">
        <v>0.769230769230769</v>
      </c>
      <c r="AD137">
        <v>0</v>
      </c>
      <c r="AE137">
        <v>0.4</v>
      </c>
    </row>
    <row r="138" spans="1:31">
      <c r="A138" s="5">
        <v>50</v>
      </c>
      <c r="B138">
        <v>19</v>
      </c>
      <c r="C138">
        <v>1</v>
      </c>
      <c r="D138">
        <v>10</v>
      </c>
      <c r="E138">
        <v>10</v>
      </c>
      <c r="F138">
        <v>10</v>
      </c>
      <c r="G138">
        <v>0</v>
      </c>
      <c r="H138">
        <v>9</v>
      </c>
      <c r="I138">
        <v>1</v>
      </c>
      <c r="J138">
        <v>0.95</v>
      </c>
      <c r="K138" s="4">
        <v>9.89748001098633</v>
      </c>
      <c r="L138" s="9">
        <v>1.23304557800293</v>
      </c>
      <c r="M138">
        <v>1.13738632202148</v>
      </c>
      <c r="N138">
        <v>8.67059707641602</v>
      </c>
      <c r="O138">
        <v>7</v>
      </c>
      <c r="P138">
        <v>7</v>
      </c>
      <c r="Q138">
        <v>17</v>
      </c>
      <c r="R138" s="15">
        <v>0.4118</v>
      </c>
      <c r="S138" s="15">
        <f t="shared" si="2"/>
        <v>0.7</v>
      </c>
      <c r="T138">
        <v>3.56963539123535</v>
      </c>
      <c r="U138">
        <v>3.30868244171143</v>
      </c>
      <c r="V138">
        <v>3.18236184120178</v>
      </c>
      <c r="W138" s="11">
        <v>0.126320600509644</v>
      </c>
      <c r="X138">
        <v>0.387273550033569</v>
      </c>
      <c r="Y138">
        <v>0.387273550033569</v>
      </c>
      <c r="Z138">
        <v>0.7</v>
      </c>
      <c r="AA138">
        <v>1</v>
      </c>
      <c r="AB138">
        <v>0.588235294117647</v>
      </c>
      <c r="AC138">
        <v>0.740740740740741</v>
      </c>
      <c r="AD138">
        <v>0</v>
      </c>
      <c r="AE138">
        <v>0.3</v>
      </c>
    </row>
    <row r="139" spans="1:31">
      <c r="A139" s="5">
        <v>120</v>
      </c>
      <c r="B139">
        <v>18</v>
      </c>
      <c r="C139">
        <v>2</v>
      </c>
      <c r="D139">
        <v>10</v>
      </c>
      <c r="E139">
        <v>10</v>
      </c>
      <c r="F139">
        <v>10</v>
      </c>
      <c r="G139">
        <v>0</v>
      </c>
      <c r="H139">
        <v>8</v>
      </c>
      <c r="I139">
        <v>2</v>
      </c>
      <c r="J139">
        <v>0.9</v>
      </c>
      <c r="K139" s="4">
        <v>6.93556594848633</v>
      </c>
      <c r="L139" s="9">
        <v>1.24688911437988</v>
      </c>
      <c r="M139">
        <v>1.02820205688477</v>
      </c>
      <c r="N139">
        <v>6.01740264892578</v>
      </c>
      <c r="O139">
        <v>8</v>
      </c>
      <c r="P139">
        <v>8</v>
      </c>
      <c r="Q139">
        <v>18</v>
      </c>
      <c r="R139" s="15">
        <v>0.4444</v>
      </c>
      <c r="S139" s="15">
        <f t="shared" si="2"/>
        <v>0.8</v>
      </c>
      <c r="T139">
        <v>3.63002395629883</v>
      </c>
      <c r="U139">
        <v>3.32382535934448</v>
      </c>
      <c r="V139">
        <v>3.24284887313843</v>
      </c>
      <c r="W139" s="11">
        <v>0.0809764862060547</v>
      </c>
      <c r="X139">
        <v>0.3871750831604</v>
      </c>
      <c r="Y139">
        <v>0.3871750831604</v>
      </c>
      <c r="Z139">
        <v>0.8</v>
      </c>
      <c r="AA139">
        <v>1</v>
      </c>
      <c r="AB139">
        <v>0.555555555555556</v>
      </c>
      <c r="AC139">
        <v>0.714285714285714</v>
      </c>
      <c r="AD139">
        <v>0</v>
      </c>
      <c r="AE139">
        <v>0.2</v>
      </c>
    </row>
    <row r="140" spans="1:31">
      <c r="A140" s="5">
        <v>9</v>
      </c>
      <c r="B140">
        <v>17</v>
      </c>
      <c r="C140">
        <v>3</v>
      </c>
      <c r="D140">
        <v>10</v>
      </c>
      <c r="E140">
        <v>10</v>
      </c>
      <c r="F140">
        <v>10</v>
      </c>
      <c r="G140">
        <v>0</v>
      </c>
      <c r="H140">
        <v>7</v>
      </c>
      <c r="I140">
        <v>3</v>
      </c>
      <c r="J140">
        <v>0.85</v>
      </c>
      <c r="K140" s="4">
        <v>6.53900337219238</v>
      </c>
      <c r="L140" s="9">
        <v>1.25845336914062</v>
      </c>
      <c r="M140">
        <v>0.709737777709961</v>
      </c>
      <c r="N140">
        <v>5.7145824432373</v>
      </c>
      <c r="O140">
        <v>5</v>
      </c>
      <c r="P140">
        <v>5</v>
      </c>
      <c r="Q140">
        <v>15</v>
      </c>
      <c r="R140" s="15">
        <v>0.3333</v>
      </c>
      <c r="S140" s="15">
        <f t="shared" si="2"/>
        <v>0.5</v>
      </c>
      <c r="T140">
        <v>3.20004653930664</v>
      </c>
      <c r="U140">
        <v>2.88882875442505</v>
      </c>
      <c r="V140">
        <v>2.80998182296753</v>
      </c>
      <c r="W140" s="11">
        <v>0.0788469314575195</v>
      </c>
      <c r="X140">
        <v>0.390064716339111</v>
      </c>
      <c r="Y140">
        <v>0.390064716339111</v>
      </c>
      <c r="Z140">
        <v>0.5</v>
      </c>
      <c r="AA140">
        <v>1</v>
      </c>
      <c r="AB140">
        <v>0.666666666666667</v>
      </c>
      <c r="AC140">
        <v>0.8</v>
      </c>
      <c r="AD140">
        <v>0</v>
      </c>
      <c r="AE140">
        <v>0.5</v>
      </c>
    </row>
    <row r="141" spans="1:31">
      <c r="A141" s="5">
        <v>35</v>
      </c>
      <c r="B141">
        <v>19</v>
      </c>
      <c r="C141">
        <v>1</v>
      </c>
      <c r="D141">
        <v>10</v>
      </c>
      <c r="E141">
        <v>10</v>
      </c>
      <c r="F141">
        <v>10</v>
      </c>
      <c r="G141">
        <v>0</v>
      </c>
      <c r="H141">
        <v>9</v>
      </c>
      <c r="I141">
        <v>1</v>
      </c>
      <c r="J141">
        <v>0.95</v>
      </c>
      <c r="K141" s="4">
        <v>10.0861263275147</v>
      </c>
      <c r="L141" s="9">
        <v>1.25870513916016</v>
      </c>
      <c r="M141">
        <v>1.19042015075684</v>
      </c>
      <c r="N141">
        <v>9.12538146972656</v>
      </c>
      <c r="O141">
        <v>9</v>
      </c>
      <c r="P141">
        <v>9</v>
      </c>
      <c r="Q141">
        <v>18</v>
      </c>
      <c r="R141" s="15">
        <v>0.5</v>
      </c>
      <c r="S141" s="15">
        <f t="shared" si="2"/>
        <v>0.9</v>
      </c>
      <c r="T141">
        <v>3.88026809692383</v>
      </c>
      <c r="U141">
        <v>3.56421184539795</v>
      </c>
      <c r="V141">
        <v>3.4779007434845</v>
      </c>
      <c r="W141" s="11">
        <v>0.0863111019134521</v>
      </c>
      <c r="X141">
        <v>0.402367353439331</v>
      </c>
      <c r="Y141">
        <v>0.402367353439331</v>
      </c>
      <c r="Z141">
        <v>0.9</v>
      </c>
      <c r="AA141">
        <v>0.9</v>
      </c>
      <c r="AB141">
        <v>0.5</v>
      </c>
      <c r="AC141">
        <v>0.642857142857143</v>
      </c>
      <c r="AD141">
        <v>0.1</v>
      </c>
      <c r="AE141">
        <v>0</v>
      </c>
    </row>
    <row r="142" spans="1:31">
      <c r="A142" s="5">
        <v>201</v>
      </c>
      <c r="B142">
        <v>19</v>
      </c>
      <c r="C142">
        <v>1</v>
      </c>
      <c r="D142">
        <v>10</v>
      </c>
      <c r="E142">
        <v>10</v>
      </c>
      <c r="F142">
        <v>10</v>
      </c>
      <c r="G142">
        <v>0</v>
      </c>
      <c r="H142">
        <v>9</v>
      </c>
      <c r="I142">
        <v>1</v>
      </c>
      <c r="J142">
        <v>0.95</v>
      </c>
      <c r="K142" s="4">
        <v>10.1663208007812</v>
      </c>
      <c r="L142" s="9">
        <v>1.26898002624512</v>
      </c>
      <c r="M142">
        <v>1.13109588623047</v>
      </c>
      <c r="N142">
        <v>8.50712966918945</v>
      </c>
      <c r="O142">
        <v>4</v>
      </c>
      <c r="P142">
        <v>4</v>
      </c>
      <c r="Q142">
        <v>13</v>
      </c>
      <c r="R142" s="15">
        <v>0.3077</v>
      </c>
      <c r="S142" s="15">
        <f t="shared" si="2"/>
        <v>0.4</v>
      </c>
      <c r="T142">
        <v>3.54694366455078</v>
      </c>
      <c r="U142">
        <v>3.30650043487549</v>
      </c>
      <c r="V142">
        <v>3.14219617843628</v>
      </c>
      <c r="W142" s="11">
        <v>0.164304256439209</v>
      </c>
      <c r="X142">
        <v>0.404747486114502</v>
      </c>
      <c r="Y142">
        <v>0.404747486114502</v>
      </c>
      <c r="Z142">
        <v>0.4</v>
      </c>
      <c r="AA142">
        <v>0.9</v>
      </c>
      <c r="AB142">
        <v>0.692307692307692</v>
      </c>
      <c r="AC142">
        <v>0.782608695652174</v>
      </c>
      <c r="AD142">
        <v>0.1</v>
      </c>
      <c r="AE142">
        <v>0.5</v>
      </c>
    </row>
    <row r="143" spans="1:31">
      <c r="A143" s="5">
        <v>226</v>
      </c>
      <c r="B143">
        <v>17</v>
      </c>
      <c r="C143">
        <v>3</v>
      </c>
      <c r="D143">
        <v>10</v>
      </c>
      <c r="E143">
        <v>10</v>
      </c>
      <c r="F143">
        <v>10</v>
      </c>
      <c r="G143">
        <v>0</v>
      </c>
      <c r="H143">
        <v>7</v>
      </c>
      <c r="I143">
        <v>3</v>
      </c>
      <c r="J143">
        <v>0.85</v>
      </c>
      <c r="K143" s="4">
        <v>6.30370903015137</v>
      </c>
      <c r="L143" s="9">
        <v>1.27000999450684</v>
      </c>
      <c r="M143">
        <v>1.00218772888184</v>
      </c>
      <c r="N143">
        <v>6.29825973510742</v>
      </c>
      <c r="O143">
        <v>7</v>
      </c>
      <c r="P143">
        <v>7</v>
      </c>
      <c r="Q143">
        <v>17</v>
      </c>
      <c r="R143" s="15">
        <v>0.4118</v>
      </c>
      <c r="S143" s="15">
        <f t="shared" si="2"/>
        <v>0.7</v>
      </c>
      <c r="T143">
        <v>3.48395156860352</v>
      </c>
      <c r="U143">
        <v>3.09846258163452</v>
      </c>
      <c r="V143">
        <v>3.09269952774048</v>
      </c>
      <c r="W143" s="11">
        <v>0.00576305389404297</v>
      </c>
      <c r="X143">
        <v>0.391252040863037</v>
      </c>
      <c r="Y143">
        <v>0.391252040863037</v>
      </c>
      <c r="Z143">
        <v>0.7</v>
      </c>
      <c r="AA143">
        <v>1</v>
      </c>
      <c r="AB143">
        <v>0.588235294117647</v>
      </c>
      <c r="AC143">
        <v>0.740740740740741</v>
      </c>
      <c r="AD143">
        <v>0</v>
      </c>
      <c r="AE143">
        <v>0.3</v>
      </c>
    </row>
    <row r="144" spans="1:31">
      <c r="A144" s="5">
        <v>103</v>
      </c>
      <c r="B144">
        <v>17</v>
      </c>
      <c r="C144">
        <v>3</v>
      </c>
      <c r="D144">
        <v>10</v>
      </c>
      <c r="E144">
        <v>10</v>
      </c>
      <c r="F144">
        <v>10</v>
      </c>
      <c r="G144">
        <v>0</v>
      </c>
      <c r="H144">
        <v>7</v>
      </c>
      <c r="I144">
        <v>3</v>
      </c>
      <c r="J144">
        <v>0.85</v>
      </c>
      <c r="K144" s="4">
        <v>6.86710739135742</v>
      </c>
      <c r="L144" s="9">
        <v>1.27258682250977</v>
      </c>
      <c r="M144">
        <v>0.720121383666992</v>
      </c>
      <c r="N144">
        <v>6.15061950683594</v>
      </c>
      <c r="O144">
        <v>6</v>
      </c>
      <c r="P144">
        <v>6</v>
      </c>
      <c r="Q144">
        <v>16</v>
      </c>
      <c r="R144" s="15">
        <v>0.375</v>
      </c>
      <c r="S144" s="15">
        <f t="shared" si="2"/>
        <v>0.6</v>
      </c>
      <c r="T144">
        <v>3.94917678833008</v>
      </c>
      <c r="U144">
        <v>3.54741358757019</v>
      </c>
      <c r="V144">
        <v>3.47806811332703</v>
      </c>
      <c r="W144" s="11">
        <v>0.0693454742431641</v>
      </c>
      <c r="X144">
        <v>0.471108675003052</v>
      </c>
      <c r="Y144">
        <v>0.471108675003052</v>
      </c>
      <c r="Z144">
        <v>0.6</v>
      </c>
      <c r="AA144">
        <v>1</v>
      </c>
      <c r="AB144">
        <v>0.625</v>
      </c>
      <c r="AC144">
        <v>0.769230769230769</v>
      </c>
      <c r="AD144">
        <v>0</v>
      </c>
      <c r="AE144">
        <v>0.4</v>
      </c>
    </row>
    <row r="145" spans="1:31">
      <c r="A145" s="5">
        <v>83</v>
      </c>
      <c r="B145">
        <v>18</v>
      </c>
      <c r="C145">
        <v>2</v>
      </c>
      <c r="D145">
        <v>10</v>
      </c>
      <c r="E145">
        <v>10</v>
      </c>
      <c r="F145">
        <v>10</v>
      </c>
      <c r="G145">
        <v>0</v>
      </c>
      <c r="H145">
        <v>8</v>
      </c>
      <c r="I145">
        <v>2</v>
      </c>
      <c r="J145">
        <v>0.9</v>
      </c>
      <c r="K145" s="4">
        <v>7.67514991760254</v>
      </c>
      <c r="L145" s="9">
        <v>1.27358245849609</v>
      </c>
      <c r="M145">
        <v>0.930805206298828</v>
      </c>
      <c r="N145">
        <v>6.28809356689453</v>
      </c>
      <c r="O145">
        <v>7</v>
      </c>
      <c r="P145">
        <v>7</v>
      </c>
      <c r="Q145">
        <v>17</v>
      </c>
      <c r="R145" s="15">
        <v>0.4118</v>
      </c>
      <c r="S145" s="15">
        <f t="shared" si="2"/>
        <v>0.7</v>
      </c>
      <c r="T145">
        <v>3.68362808227539</v>
      </c>
      <c r="U145">
        <v>3.38397908210754</v>
      </c>
      <c r="V145">
        <v>3.26483154296875</v>
      </c>
      <c r="W145" s="11">
        <v>0.119147539138794</v>
      </c>
      <c r="X145">
        <v>0.418796539306641</v>
      </c>
      <c r="Y145">
        <v>0.418796539306641</v>
      </c>
      <c r="Z145">
        <v>0.7</v>
      </c>
      <c r="AA145">
        <v>1</v>
      </c>
      <c r="AB145">
        <v>0.588235294117647</v>
      </c>
      <c r="AC145">
        <v>0.740740740740741</v>
      </c>
      <c r="AD145">
        <v>0</v>
      </c>
      <c r="AE145">
        <v>0.3</v>
      </c>
    </row>
    <row r="146" s="3" customFormat="1" spans="1:31">
      <c r="A146" s="7">
        <v>91</v>
      </c>
      <c r="B146" s="3">
        <v>20</v>
      </c>
      <c r="C146" s="3">
        <v>0</v>
      </c>
      <c r="D146" s="3">
        <v>10</v>
      </c>
      <c r="E146" s="3">
        <v>10</v>
      </c>
      <c r="F146" s="3">
        <v>10</v>
      </c>
      <c r="G146" s="3">
        <v>0</v>
      </c>
      <c r="H146" s="3">
        <v>10</v>
      </c>
      <c r="I146" s="3">
        <v>0</v>
      </c>
      <c r="J146" s="3">
        <v>1</v>
      </c>
      <c r="K146" s="11">
        <v>9999</v>
      </c>
      <c r="L146" s="11">
        <v>1.27597808837891</v>
      </c>
      <c r="M146" s="3">
        <v>9999</v>
      </c>
      <c r="N146" s="3">
        <v>9999</v>
      </c>
      <c r="O146" s="3">
        <v>10</v>
      </c>
      <c r="P146" s="3">
        <v>10</v>
      </c>
      <c r="Q146" s="3">
        <v>20</v>
      </c>
      <c r="R146" s="17">
        <v>0.5</v>
      </c>
      <c r="S146" s="17">
        <f t="shared" si="2"/>
        <v>1</v>
      </c>
      <c r="T146" s="3">
        <v>4.20392990112305</v>
      </c>
      <c r="U146" s="3">
        <v>3.93733978271484</v>
      </c>
      <c r="V146" s="3">
        <v>3.76677012443542</v>
      </c>
      <c r="W146" s="11">
        <v>0.170569658279419</v>
      </c>
      <c r="X146" s="3">
        <v>0.437159776687622</v>
      </c>
      <c r="Y146" s="3">
        <v>0.437159776687622</v>
      </c>
      <c r="Z146" s="3">
        <v>1</v>
      </c>
      <c r="AA146" s="3">
        <v>1</v>
      </c>
      <c r="AB146" s="3">
        <v>0.5</v>
      </c>
      <c r="AC146" s="3">
        <v>0.666666666666667</v>
      </c>
      <c r="AD146" s="3">
        <v>0</v>
      </c>
      <c r="AE146" s="3">
        <v>0</v>
      </c>
    </row>
    <row r="147" spans="1:31">
      <c r="A147" s="5">
        <v>183</v>
      </c>
      <c r="B147">
        <v>16</v>
      </c>
      <c r="C147">
        <v>4</v>
      </c>
      <c r="D147">
        <v>10</v>
      </c>
      <c r="E147">
        <v>10</v>
      </c>
      <c r="F147">
        <v>10</v>
      </c>
      <c r="G147">
        <v>0</v>
      </c>
      <c r="H147">
        <v>6</v>
      </c>
      <c r="I147">
        <v>4</v>
      </c>
      <c r="J147">
        <v>0.8</v>
      </c>
      <c r="K147" s="4">
        <v>5.10199356079102</v>
      </c>
      <c r="L147" s="9">
        <v>1.28178596496582</v>
      </c>
      <c r="M147">
        <v>0.811515808105469</v>
      </c>
      <c r="N147">
        <v>5.19133567810059</v>
      </c>
      <c r="O147">
        <v>6</v>
      </c>
      <c r="P147">
        <v>6</v>
      </c>
      <c r="Q147">
        <v>15</v>
      </c>
      <c r="R147" s="15">
        <v>0.4</v>
      </c>
      <c r="S147" s="15">
        <f t="shared" si="2"/>
        <v>0.6</v>
      </c>
      <c r="T147">
        <v>2.89971923828125</v>
      </c>
      <c r="U147">
        <v>2.59655570983887</v>
      </c>
      <c r="V147">
        <v>2.59326696395874</v>
      </c>
      <c r="W147" s="11">
        <v>0.00328874588012695</v>
      </c>
      <c r="X147">
        <v>0.30645227432251</v>
      </c>
      <c r="Y147">
        <v>0.30645227432251</v>
      </c>
      <c r="Z147">
        <v>0.6</v>
      </c>
      <c r="AA147">
        <v>0.9</v>
      </c>
      <c r="AB147">
        <v>0.6</v>
      </c>
      <c r="AC147">
        <v>0.72</v>
      </c>
      <c r="AD147">
        <v>0.1</v>
      </c>
      <c r="AE147">
        <v>0.3</v>
      </c>
    </row>
    <row r="148" spans="1:31">
      <c r="A148" s="5">
        <v>93</v>
      </c>
      <c r="B148">
        <v>19</v>
      </c>
      <c r="C148">
        <v>1</v>
      </c>
      <c r="D148">
        <v>10</v>
      </c>
      <c r="E148">
        <v>10</v>
      </c>
      <c r="F148">
        <v>10</v>
      </c>
      <c r="G148">
        <v>0</v>
      </c>
      <c r="H148">
        <v>9</v>
      </c>
      <c r="I148">
        <v>1</v>
      </c>
      <c r="J148">
        <v>0.95</v>
      </c>
      <c r="K148" s="4">
        <v>10.4066944122315</v>
      </c>
      <c r="L148" s="9">
        <v>1.28925704956055</v>
      </c>
      <c r="M148">
        <v>1.12779426574707</v>
      </c>
      <c r="N148">
        <v>8.51591873168945</v>
      </c>
      <c r="O148">
        <v>6</v>
      </c>
      <c r="P148">
        <v>6</v>
      </c>
      <c r="Q148">
        <v>16</v>
      </c>
      <c r="R148" s="15">
        <v>0.375</v>
      </c>
      <c r="S148" s="15">
        <f t="shared" si="2"/>
        <v>0.6</v>
      </c>
      <c r="T148">
        <v>3.78498268127441</v>
      </c>
      <c r="U148">
        <v>3.53165054321289</v>
      </c>
      <c r="V148">
        <v>3.34699487686157</v>
      </c>
      <c r="W148" s="11">
        <v>0.184655666351318</v>
      </c>
      <c r="X148">
        <v>0.437987804412842</v>
      </c>
      <c r="Y148">
        <v>0.437987804412842</v>
      </c>
      <c r="Z148">
        <v>0.6</v>
      </c>
      <c r="AA148">
        <v>1</v>
      </c>
      <c r="AB148">
        <v>0.625</v>
      </c>
      <c r="AC148">
        <v>0.769230769230769</v>
      </c>
      <c r="AD148">
        <v>0</v>
      </c>
      <c r="AE148">
        <v>0.4</v>
      </c>
    </row>
    <row r="149" spans="1:31">
      <c r="A149" s="5">
        <v>64</v>
      </c>
      <c r="B149">
        <v>19</v>
      </c>
      <c r="C149">
        <v>1</v>
      </c>
      <c r="D149">
        <v>10</v>
      </c>
      <c r="E149">
        <v>10</v>
      </c>
      <c r="F149">
        <v>10</v>
      </c>
      <c r="G149">
        <v>0</v>
      </c>
      <c r="H149">
        <v>9</v>
      </c>
      <c r="I149">
        <v>1</v>
      </c>
      <c r="J149">
        <v>0.95</v>
      </c>
      <c r="K149" s="4">
        <v>9.65124130249023</v>
      </c>
      <c r="L149" s="9">
        <v>1.28952598571777</v>
      </c>
      <c r="M149">
        <v>1.15951538085937</v>
      </c>
      <c r="N149">
        <v>7.99066734313965</v>
      </c>
      <c r="O149">
        <v>5</v>
      </c>
      <c r="P149">
        <v>5</v>
      </c>
      <c r="Q149">
        <v>14</v>
      </c>
      <c r="R149" s="15">
        <v>0.3571</v>
      </c>
      <c r="S149" s="15">
        <f t="shared" si="2"/>
        <v>0.5</v>
      </c>
      <c r="T149">
        <v>3.68314933776855</v>
      </c>
      <c r="U149">
        <v>3.42205047607422</v>
      </c>
      <c r="V149">
        <v>3.30166482925415</v>
      </c>
      <c r="W149" s="11">
        <v>0.120385646820068</v>
      </c>
      <c r="X149">
        <v>0.381484508514404</v>
      </c>
      <c r="Y149">
        <v>0.381484508514404</v>
      </c>
      <c r="Z149">
        <v>0.5</v>
      </c>
      <c r="AA149">
        <v>0.9</v>
      </c>
      <c r="AB149">
        <v>0.642857142857143</v>
      </c>
      <c r="AC149">
        <v>0.75</v>
      </c>
      <c r="AD149">
        <v>0.1</v>
      </c>
      <c r="AE149">
        <v>0.4</v>
      </c>
    </row>
    <row r="150" spans="1:31">
      <c r="A150" s="5">
        <v>60</v>
      </c>
      <c r="B150">
        <v>17</v>
      </c>
      <c r="C150">
        <v>3</v>
      </c>
      <c r="D150">
        <v>10</v>
      </c>
      <c r="E150">
        <v>10</v>
      </c>
      <c r="F150">
        <v>10</v>
      </c>
      <c r="G150">
        <v>0</v>
      </c>
      <c r="H150">
        <v>7</v>
      </c>
      <c r="I150">
        <v>3</v>
      </c>
      <c r="J150">
        <v>0.85</v>
      </c>
      <c r="K150" s="4">
        <v>6.0510196685791</v>
      </c>
      <c r="L150" s="9">
        <v>1.29405403137207</v>
      </c>
      <c r="M150">
        <v>0.840627670288086</v>
      </c>
      <c r="N150">
        <v>5.28425025939941</v>
      </c>
      <c r="O150">
        <v>6</v>
      </c>
      <c r="P150">
        <v>6</v>
      </c>
      <c r="Q150">
        <v>16</v>
      </c>
      <c r="R150" s="15">
        <v>0.375</v>
      </c>
      <c r="S150" s="15">
        <f t="shared" si="2"/>
        <v>0.6</v>
      </c>
      <c r="T150">
        <v>3.63797187805176</v>
      </c>
      <c r="U150">
        <v>3.29317140579224</v>
      </c>
      <c r="V150">
        <v>3.23995590209961</v>
      </c>
      <c r="W150" s="11">
        <v>0.053215503692627</v>
      </c>
      <c r="X150">
        <v>0.398015975952148</v>
      </c>
      <c r="Y150">
        <v>0.398015975952148</v>
      </c>
      <c r="Z150">
        <v>0.6</v>
      </c>
      <c r="AA150">
        <v>1</v>
      </c>
      <c r="AB150">
        <v>0.625</v>
      </c>
      <c r="AC150">
        <v>0.769230769230769</v>
      </c>
      <c r="AD150">
        <v>0</v>
      </c>
      <c r="AE150">
        <v>0.4</v>
      </c>
    </row>
    <row r="151" spans="1:31">
      <c r="A151" s="5">
        <v>243</v>
      </c>
      <c r="B151">
        <v>19</v>
      </c>
      <c r="C151">
        <v>1</v>
      </c>
      <c r="D151">
        <v>10</v>
      </c>
      <c r="E151">
        <v>10</v>
      </c>
      <c r="F151">
        <v>10</v>
      </c>
      <c r="G151">
        <v>0</v>
      </c>
      <c r="H151">
        <v>9</v>
      </c>
      <c r="I151">
        <v>1</v>
      </c>
      <c r="J151">
        <v>0.95</v>
      </c>
      <c r="K151" s="4">
        <v>9.80090713500977</v>
      </c>
      <c r="L151" s="9">
        <v>1.29490089416504</v>
      </c>
      <c r="M151">
        <v>1.34233665466309</v>
      </c>
      <c r="N151">
        <v>9.92547225952148</v>
      </c>
      <c r="O151">
        <v>7</v>
      </c>
      <c r="P151">
        <v>7</v>
      </c>
      <c r="Q151">
        <v>17</v>
      </c>
      <c r="R151" s="15">
        <v>0.4118</v>
      </c>
      <c r="S151" s="15">
        <f t="shared" si="2"/>
        <v>0.7</v>
      </c>
      <c r="T151">
        <v>4.18098068237305</v>
      </c>
      <c r="U151">
        <v>3.79029202461243</v>
      </c>
      <c r="V151">
        <v>3.7947883605957</v>
      </c>
      <c r="W151" s="11">
        <v>0.00449633598327637</v>
      </c>
      <c r="X151">
        <v>0.386192321777344</v>
      </c>
      <c r="Y151">
        <v>0.386192321777344</v>
      </c>
      <c r="Z151">
        <v>0.7</v>
      </c>
      <c r="AA151">
        <v>1</v>
      </c>
      <c r="AB151">
        <v>0.588235294117647</v>
      </c>
      <c r="AC151">
        <v>0.740740740740741</v>
      </c>
      <c r="AD151">
        <v>0</v>
      </c>
      <c r="AE151">
        <v>0.3</v>
      </c>
    </row>
    <row r="152" spans="1:31">
      <c r="A152" s="5">
        <v>73</v>
      </c>
      <c r="B152">
        <v>16</v>
      </c>
      <c r="C152">
        <v>4</v>
      </c>
      <c r="D152">
        <v>10</v>
      </c>
      <c r="E152">
        <v>10</v>
      </c>
      <c r="F152">
        <v>10</v>
      </c>
      <c r="G152">
        <v>0</v>
      </c>
      <c r="H152">
        <v>6</v>
      </c>
      <c r="I152">
        <v>4</v>
      </c>
      <c r="J152">
        <v>0.8</v>
      </c>
      <c r="K152" s="4">
        <v>6.37898635864258</v>
      </c>
      <c r="L152" s="9">
        <v>1.3029842376709</v>
      </c>
      <c r="M152">
        <v>0.837583541870117</v>
      </c>
      <c r="N152">
        <v>7.2965145111084</v>
      </c>
      <c r="O152">
        <v>6</v>
      </c>
      <c r="P152">
        <v>6</v>
      </c>
      <c r="Q152">
        <v>16</v>
      </c>
      <c r="R152" s="15">
        <v>0.375</v>
      </c>
      <c r="S152" s="15">
        <f t="shared" si="2"/>
        <v>0.6</v>
      </c>
      <c r="T152">
        <v>3.37005996704102</v>
      </c>
      <c r="U152">
        <v>2.91171383857727</v>
      </c>
      <c r="V152">
        <v>2.95935487747192</v>
      </c>
      <c r="W152" s="11">
        <v>0.0476410388946533</v>
      </c>
      <c r="X152">
        <v>0.410705089569092</v>
      </c>
      <c r="Y152">
        <v>0.410705089569092</v>
      </c>
      <c r="Z152">
        <v>0.6</v>
      </c>
      <c r="AA152">
        <v>1</v>
      </c>
      <c r="AB152">
        <v>0.625</v>
      </c>
      <c r="AC152">
        <v>0.769230769230769</v>
      </c>
      <c r="AD152">
        <v>0</v>
      </c>
      <c r="AE152">
        <v>0.4</v>
      </c>
    </row>
    <row r="153" spans="1:31">
      <c r="A153" s="5">
        <v>205</v>
      </c>
      <c r="B153">
        <v>18</v>
      </c>
      <c r="C153">
        <v>2</v>
      </c>
      <c r="D153">
        <v>10</v>
      </c>
      <c r="E153">
        <v>10</v>
      </c>
      <c r="F153">
        <v>10</v>
      </c>
      <c r="G153">
        <v>0</v>
      </c>
      <c r="H153">
        <v>8</v>
      </c>
      <c r="I153">
        <v>2</v>
      </c>
      <c r="J153">
        <v>0.9</v>
      </c>
      <c r="K153" s="4">
        <v>7.59420585632324</v>
      </c>
      <c r="L153" s="9">
        <v>1.31899452209473</v>
      </c>
      <c r="M153">
        <v>1.07002258300781</v>
      </c>
      <c r="N153">
        <v>6.59915542602539</v>
      </c>
      <c r="O153">
        <v>7</v>
      </c>
      <c r="P153">
        <v>7</v>
      </c>
      <c r="Q153">
        <v>16</v>
      </c>
      <c r="R153" s="15">
        <v>0.4375</v>
      </c>
      <c r="S153" s="15">
        <f t="shared" si="2"/>
        <v>0.7</v>
      </c>
      <c r="T153">
        <v>3.75983238220215</v>
      </c>
      <c r="U153">
        <v>3.43183302879333</v>
      </c>
      <c r="V153">
        <v>3.34061288833618</v>
      </c>
      <c r="W153" s="11">
        <v>0.0912201404571533</v>
      </c>
      <c r="X153">
        <v>0.419219493865967</v>
      </c>
      <c r="Y153">
        <v>0.419219493865967</v>
      </c>
      <c r="Z153">
        <v>0.7</v>
      </c>
      <c r="AA153">
        <v>0.9</v>
      </c>
      <c r="AB153">
        <v>0.5625</v>
      </c>
      <c r="AC153">
        <v>0.692307692307692</v>
      </c>
      <c r="AD153">
        <v>0.1</v>
      </c>
      <c r="AE153">
        <v>0.2</v>
      </c>
    </row>
    <row r="154" spans="1:31">
      <c r="A154" s="5">
        <v>54</v>
      </c>
      <c r="B154">
        <v>19</v>
      </c>
      <c r="C154">
        <v>1</v>
      </c>
      <c r="D154">
        <v>10</v>
      </c>
      <c r="E154">
        <v>10</v>
      </c>
      <c r="F154">
        <v>10</v>
      </c>
      <c r="G154">
        <v>0</v>
      </c>
      <c r="H154">
        <v>9</v>
      </c>
      <c r="I154">
        <v>1</v>
      </c>
      <c r="J154">
        <v>0.95</v>
      </c>
      <c r="K154" s="4">
        <v>9.97076606750488</v>
      </c>
      <c r="L154" s="9">
        <v>1.32061004638672</v>
      </c>
      <c r="M154">
        <v>1.17691421508789</v>
      </c>
      <c r="N154">
        <v>8.17433166503906</v>
      </c>
      <c r="O154">
        <v>7</v>
      </c>
      <c r="P154">
        <v>7</v>
      </c>
      <c r="Q154">
        <v>17</v>
      </c>
      <c r="R154" s="15">
        <v>0.4118</v>
      </c>
      <c r="S154" s="15">
        <f t="shared" si="2"/>
        <v>0.7</v>
      </c>
      <c r="T154">
        <v>3.92732238769531</v>
      </c>
      <c r="U154">
        <v>3.65288639068603</v>
      </c>
      <c r="V154">
        <v>3.50164794921875</v>
      </c>
      <c r="W154" s="11">
        <v>0.151238441467285</v>
      </c>
      <c r="X154">
        <v>0.425674438476562</v>
      </c>
      <c r="Y154">
        <v>0.425674438476562</v>
      </c>
      <c r="Z154">
        <v>0.7</v>
      </c>
      <c r="AA154">
        <v>1</v>
      </c>
      <c r="AB154">
        <v>0.588235294117647</v>
      </c>
      <c r="AC154">
        <v>0.740740740740741</v>
      </c>
      <c r="AD154">
        <v>0</v>
      </c>
      <c r="AE154">
        <v>0.3</v>
      </c>
    </row>
    <row r="155" spans="1:31">
      <c r="A155" s="5">
        <v>82</v>
      </c>
      <c r="B155">
        <v>18</v>
      </c>
      <c r="C155">
        <v>2</v>
      </c>
      <c r="D155">
        <v>10</v>
      </c>
      <c r="E155">
        <v>10</v>
      </c>
      <c r="F155">
        <v>10</v>
      </c>
      <c r="G155">
        <v>0</v>
      </c>
      <c r="H155">
        <v>8</v>
      </c>
      <c r="I155">
        <v>2</v>
      </c>
      <c r="J155">
        <v>0.9</v>
      </c>
      <c r="K155" s="4">
        <v>7.04624176025391</v>
      </c>
      <c r="L155" s="9">
        <v>1.33107566833496</v>
      </c>
      <c r="M155">
        <v>1.06509590148926</v>
      </c>
      <c r="N155">
        <v>5.81407356262207</v>
      </c>
      <c r="O155">
        <v>6</v>
      </c>
      <c r="P155">
        <v>6</v>
      </c>
      <c r="Q155">
        <v>16</v>
      </c>
      <c r="R155" s="15">
        <v>0.375</v>
      </c>
      <c r="S155" s="15">
        <f t="shared" si="2"/>
        <v>0.6</v>
      </c>
      <c r="T155">
        <v>3.41574859619141</v>
      </c>
      <c r="U155">
        <v>3.13605880737305</v>
      </c>
      <c r="V155">
        <v>3.02554988861084</v>
      </c>
      <c r="W155" s="11">
        <v>0.110508918762207</v>
      </c>
      <c r="X155">
        <v>0.390198707580566</v>
      </c>
      <c r="Y155">
        <v>0.390198707580566</v>
      </c>
      <c r="Z155">
        <v>0.6</v>
      </c>
      <c r="AA155">
        <v>1</v>
      </c>
      <c r="AB155">
        <v>0.625</v>
      </c>
      <c r="AC155">
        <v>0.769230769230769</v>
      </c>
      <c r="AD155">
        <v>0</v>
      </c>
      <c r="AE155">
        <v>0.4</v>
      </c>
    </row>
    <row r="156" spans="1:31">
      <c r="A156" s="5">
        <v>66</v>
      </c>
      <c r="B156">
        <v>17</v>
      </c>
      <c r="C156">
        <v>3</v>
      </c>
      <c r="D156">
        <v>10</v>
      </c>
      <c r="E156">
        <v>10</v>
      </c>
      <c r="F156">
        <v>10</v>
      </c>
      <c r="G156">
        <v>0</v>
      </c>
      <c r="H156">
        <v>7</v>
      </c>
      <c r="I156">
        <v>3</v>
      </c>
      <c r="J156">
        <v>0.85</v>
      </c>
      <c r="K156" s="4">
        <v>7.23930549621582</v>
      </c>
      <c r="L156" s="9">
        <v>1.33141899108887</v>
      </c>
      <c r="M156">
        <v>0.733076095581055</v>
      </c>
      <c r="N156">
        <v>6.44536018371582</v>
      </c>
      <c r="O156">
        <v>6</v>
      </c>
      <c r="P156">
        <v>6</v>
      </c>
      <c r="Q156">
        <v>16</v>
      </c>
      <c r="R156" s="15">
        <v>0.375</v>
      </c>
      <c r="S156" s="15">
        <f t="shared" si="2"/>
        <v>0.6</v>
      </c>
      <c r="T156">
        <v>3.76811218261719</v>
      </c>
      <c r="U156">
        <v>3.37094306945801</v>
      </c>
      <c r="V156">
        <v>3.29817509651184</v>
      </c>
      <c r="W156" s="11">
        <v>0.072767972946167</v>
      </c>
      <c r="X156">
        <v>0.469937086105347</v>
      </c>
      <c r="Y156">
        <v>0.469937086105347</v>
      </c>
      <c r="Z156">
        <v>0.6</v>
      </c>
      <c r="AA156">
        <v>1</v>
      </c>
      <c r="AB156">
        <v>0.625</v>
      </c>
      <c r="AC156">
        <v>0.769230769230769</v>
      </c>
      <c r="AD156">
        <v>0</v>
      </c>
      <c r="AE156">
        <v>0.4</v>
      </c>
    </row>
    <row r="157" spans="1:31">
      <c r="A157" s="5">
        <v>188</v>
      </c>
      <c r="B157">
        <v>20</v>
      </c>
      <c r="C157">
        <v>0</v>
      </c>
      <c r="D157">
        <v>10</v>
      </c>
      <c r="E157">
        <v>10</v>
      </c>
      <c r="F157">
        <v>10</v>
      </c>
      <c r="G157">
        <v>0</v>
      </c>
      <c r="H157">
        <v>10</v>
      </c>
      <c r="I157">
        <v>0</v>
      </c>
      <c r="J157">
        <v>1</v>
      </c>
      <c r="K157" s="4">
        <v>9999</v>
      </c>
      <c r="L157" s="9">
        <v>1.34126472473145</v>
      </c>
      <c r="M157">
        <v>9999</v>
      </c>
      <c r="N157">
        <v>9999</v>
      </c>
      <c r="O157">
        <v>8</v>
      </c>
      <c r="P157">
        <v>8</v>
      </c>
      <c r="Q157">
        <v>17</v>
      </c>
      <c r="R157" s="15">
        <v>0.4706</v>
      </c>
      <c r="S157" s="15">
        <f t="shared" si="2"/>
        <v>0.8</v>
      </c>
      <c r="T157">
        <v>3.77222633361816</v>
      </c>
      <c r="U157">
        <v>3.54594349861145</v>
      </c>
      <c r="V157">
        <v>3.38164401054382</v>
      </c>
      <c r="W157" s="11">
        <v>0.164299488067627</v>
      </c>
      <c r="X157">
        <v>0.390582323074341</v>
      </c>
      <c r="Y157">
        <v>0.390582323074341</v>
      </c>
      <c r="Z157">
        <v>0.8</v>
      </c>
      <c r="AA157">
        <v>0.9</v>
      </c>
      <c r="AB157">
        <v>0.529411764705882</v>
      </c>
      <c r="AC157">
        <v>0.666666666666667</v>
      </c>
      <c r="AD157">
        <v>0.1</v>
      </c>
      <c r="AE157">
        <v>0.1</v>
      </c>
    </row>
    <row r="158" spans="1:31">
      <c r="A158" s="5">
        <v>199</v>
      </c>
      <c r="B158">
        <v>16</v>
      </c>
      <c r="C158">
        <v>4</v>
      </c>
      <c r="D158">
        <v>10</v>
      </c>
      <c r="E158">
        <v>10</v>
      </c>
      <c r="F158">
        <v>10</v>
      </c>
      <c r="G158">
        <v>0</v>
      </c>
      <c r="H158">
        <v>6</v>
      </c>
      <c r="I158">
        <v>4</v>
      </c>
      <c r="J158">
        <v>0.8</v>
      </c>
      <c r="K158" s="4">
        <v>4.75215721130371</v>
      </c>
      <c r="L158" s="9">
        <v>1.34195899963379</v>
      </c>
      <c r="M158">
        <v>1.08642959594727</v>
      </c>
      <c r="N158">
        <v>5.04485130310059</v>
      </c>
      <c r="O158">
        <v>5</v>
      </c>
      <c r="P158">
        <v>5</v>
      </c>
      <c r="Q158">
        <v>12</v>
      </c>
      <c r="R158" s="15">
        <v>0.4167</v>
      </c>
      <c r="S158" s="15">
        <f t="shared" si="2"/>
        <v>0.5</v>
      </c>
      <c r="T158">
        <v>2.68381881713867</v>
      </c>
      <c r="U158">
        <v>2.37830376625061</v>
      </c>
      <c r="V158">
        <v>2.37785029411316</v>
      </c>
      <c r="W158" s="11">
        <v>0.000453472137451172</v>
      </c>
      <c r="X158">
        <v>0.305968523025513</v>
      </c>
      <c r="Y158">
        <v>0.305968523025513</v>
      </c>
      <c r="Z158">
        <v>0.5</v>
      </c>
      <c r="AA158">
        <v>0.7</v>
      </c>
      <c r="AB158">
        <v>0.583333333333333</v>
      </c>
      <c r="AC158">
        <v>0.636363636363636</v>
      </c>
      <c r="AD158">
        <v>0.3</v>
      </c>
      <c r="AE158">
        <v>0.2</v>
      </c>
    </row>
    <row r="159" spans="1:31">
      <c r="A159" s="5">
        <v>7</v>
      </c>
      <c r="B159">
        <v>17</v>
      </c>
      <c r="C159">
        <v>3</v>
      </c>
      <c r="D159">
        <v>10</v>
      </c>
      <c r="E159">
        <v>10</v>
      </c>
      <c r="F159">
        <v>10</v>
      </c>
      <c r="G159">
        <v>0</v>
      </c>
      <c r="H159">
        <v>7</v>
      </c>
      <c r="I159">
        <v>3</v>
      </c>
      <c r="J159">
        <v>0.85</v>
      </c>
      <c r="K159" s="4">
        <v>6.0123176574707</v>
      </c>
      <c r="L159" s="9">
        <v>1.34359741210937</v>
      </c>
      <c r="M159">
        <v>1.06707000732422</v>
      </c>
      <c r="N159">
        <v>5.74783706665039</v>
      </c>
      <c r="O159">
        <v>7</v>
      </c>
      <c r="P159">
        <v>7</v>
      </c>
      <c r="Q159">
        <v>16</v>
      </c>
      <c r="R159" s="15">
        <v>0.4375</v>
      </c>
      <c r="S159" s="15">
        <f t="shared" si="2"/>
        <v>0.7</v>
      </c>
      <c r="T159">
        <v>3.01629066467285</v>
      </c>
      <c r="U159">
        <v>2.70718932151794</v>
      </c>
      <c r="V159">
        <v>2.66651511192322</v>
      </c>
      <c r="W159" s="11">
        <v>0.0406742095947266</v>
      </c>
      <c r="X159">
        <v>0.349775552749634</v>
      </c>
      <c r="Y159">
        <v>0.349775552749634</v>
      </c>
      <c r="Z159">
        <v>0.7</v>
      </c>
      <c r="AA159">
        <v>0.9</v>
      </c>
      <c r="AB159">
        <v>0.5625</v>
      </c>
      <c r="AC159">
        <v>0.692307692307692</v>
      </c>
      <c r="AD159">
        <v>0.1</v>
      </c>
      <c r="AE159">
        <v>0.2</v>
      </c>
    </row>
    <row r="160" spans="1:31">
      <c r="A160" s="5">
        <v>33</v>
      </c>
      <c r="B160">
        <v>17</v>
      </c>
      <c r="C160">
        <v>3</v>
      </c>
      <c r="D160">
        <v>10</v>
      </c>
      <c r="E160">
        <v>10</v>
      </c>
      <c r="F160">
        <v>10</v>
      </c>
      <c r="G160">
        <v>0</v>
      </c>
      <c r="H160">
        <v>7</v>
      </c>
      <c r="I160">
        <v>3</v>
      </c>
      <c r="J160">
        <v>0.85</v>
      </c>
      <c r="K160" s="4">
        <v>5.81960868835449</v>
      </c>
      <c r="L160" s="9">
        <v>1.34465789794922</v>
      </c>
      <c r="M160">
        <v>0.934164047241211</v>
      </c>
      <c r="N160">
        <v>5.02447509765625</v>
      </c>
      <c r="O160">
        <v>5</v>
      </c>
      <c r="P160">
        <v>5</v>
      </c>
      <c r="Q160">
        <v>15</v>
      </c>
      <c r="R160" s="15">
        <v>0.3333</v>
      </c>
      <c r="S160" s="15">
        <f t="shared" si="2"/>
        <v>0.5</v>
      </c>
      <c r="T160">
        <v>3.2437686920166</v>
      </c>
      <c r="U160">
        <v>2.93474769592285</v>
      </c>
      <c r="V160">
        <v>2.86672186851501</v>
      </c>
      <c r="W160" s="11">
        <v>0.0680258274078369</v>
      </c>
      <c r="X160">
        <v>0.377046823501587</v>
      </c>
      <c r="Y160">
        <v>0.377046823501587</v>
      </c>
      <c r="Z160">
        <v>0.5</v>
      </c>
      <c r="AA160">
        <v>1</v>
      </c>
      <c r="AB160">
        <v>0.666666666666667</v>
      </c>
      <c r="AC160">
        <v>0.8</v>
      </c>
      <c r="AD160">
        <v>0</v>
      </c>
      <c r="AE160">
        <v>0.5</v>
      </c>
    </row>
    <row r="161" spans="1:31">
      <c r="A161" s="5">
        <v>162</v>
      </c>
      <c r="B161">
        <v>19</v>
      </c>
      <c r="C161">
        <v>1</v>
      </c>
      <c r="D161">
        <v>10</v>
      </c>
      <c r="E161">
        <v>10</v>
      </c>
      <c r="F161">
        <v>10</v>
      </c>
      <c r="G161">
        <v>0</v>
      </c>
      <c r="H161">
        <v>9</v>
      </c>
      <c r="I161">
        <v>1</v>
      </c>
      <c r="J161">
        <v>0.95</v>
      </c>
      <c r="K161" s="4">
        <v>10.7579803466797</v>
      </c>
      <c r="L161" s="9">
        <v>1.37002182006836</v>
      </c>
      <c r="M161">
        <v>1.20212936401367</v>
      </c>
      <c r="N161">
        <v>8.75213050842285</v>
      </c>
      <c r="O161">
        <v>6</v>
      </c>
      <c r="P161">
        <v>6</v>
      </c>
      <c r="Q161">
        <v>16</v>
      </c>
      <c r="R161" s="15">
        <v>0.375</v>
      </c>
      <c r="S161" s="15">
        <f t="shared" si="2"/>
        <v>0.6</v>
      </c>
      <c r="T161">
        <v>3.88055229187012</v>
      </c>
      <c r="U161">
        <v>3.61583542823791</v>
      </c>
      <c r="V161">
        <v>3.45544862747192</v>
      </c>
      <c r="W161" s="11">
        <v>0.160386800765991</v>
      </c>
      <c r="X161">
        <v>0.425103664398193</v>
      </c>
      <c r="Y161">
        <v>0.425103664398193</v>
      </c>
      <c r="Z161">
        <v>0.6</v>
      </c>
      <c r="AA161">
        <v>1</v>
      </c>
      <c r="AB161">
        <v>0.625</v>
      </c>
      <c r="AC161">
        <v>0.769230769230769</v>
      </c>
      <c r="AD161">
        <v>0</v>
      </c>
      <c r="AE161">
        <v>0.4</v>
      </c>
    </row>
    <row r="162" spans="1:31">
      <c r="A162" s="5">
        <v>123</v>
      </c>
      <c r="B162">
        <v>19</v>
      </c>
      <c r="C162">
        <v>1</v>
      </c>
      <c r="D162">
        <v>10</v>
      </c>
      <c r="E162">
        <v>10</v>
      </c>
      <c r="F162">
        <v>10</v>
      </c>
      <c r="G162">
        <v>0</v>
      </c>
      <c r="H162">
        <v>9</v>
      </c>
      <c r="I162">
        <v>1</v>
      </c>
      <c r="J162">
        <v>0.95</v>
      </c>
      <c r="K162" s="4">
        <v>10.2804927825928</v>
      </c>
      <c r="L162" s="9">
        <v>1.37059211730957</v>
      </c>
      <c r="M162">
        <v>1.26760673522949</v>
      </c>
      <c r="N162">
        <v>8.87008094787598</v>
      </c>
      <c r="O162">
        <v>7</v>
      </c>
      <c r="P162">
        <v>7</v>
      </c>
      <c r="Q162">
        <v>16</v>
      </c>
      <c r="R162" s="15">
        <v>0.4375</v>
      </c>
      <c r="S162" s="15">
        <f t="shared" si="2"/>
        <v>0.7</v>
      </c>
      <c r="T162">
        <v>3.78572463989258</v>
      </c>
      <c r="U162">
        <v>3.51028919219971</v>
      </c>
      <c r="V162">
        <v>3.38089179992676</v>
      </c>
      <c r="W162" s="11">
        <v>0.129397392272949</v>
      </c>
      <c r="X162">
        <v>0.40483283996582</v>
      </c>
      <c r="Y162">
        <v>0.40483283996582</v>
      </c>
      <c r="Z162">
        <v>0.7</v>
      </c>
      <c r="AA162">
        <v>0.9</v>
      </c>
      <c r="AB162">
        <v>0.5625</v>
      </c>
      <c r="AC162">
        <v>0.692307692307692</v>
      </c>
      <c r="AD162">
        <v>0.1</v>
      </c>
      <c r="AE162">
        <v>0.2</v>
      </c>
    </row>
    <row r="163" spans="1:31">
      <c r="A163" s="5">
        <v>154</v>
      </c>
      <c r="B163">
        <v>17</v>
      </c>
      <c r="C163">
        <v>3</v>
      </c>
      <c r="D163">
        <v>10</v>
      </c>
      <c r="E163">
        <v>10</v>
      </c>
      <c r="F163">
        <v>10</v>
      </c>
      <c r="G163">
        <v>0</v>
      </c>
      <c r="H163">
        <v>7</v>
      </c>
      <c r="I163">
        <v>3</v>
      </c>
      <c r="J163">
        <v>0.85</v>
      </c>
      <c r="K163" s="4">
        <v>5.87332725524902</v>
      </c>
      <c r="L163" s="9">
        <v>1.37561798095703</v>
      </c>
      <c r="M163">
        <v>0.910228729248047</v>
      </c>
      <c r="N163">
        <v>4.87399864196777</v>
      </c>
      <c r="O163">
        <v>4</v>
      </c>
      <c r="P163">
        <v>4</v>
      </c>
      <c r="Q163">
        <v>12</v>
      </c>
      <c r="R163" s="15">
        <v>0.3333</v>
      </c>
      <c r="S163" s="15">
        <f t="shared" si="2"/>
        <v>0.4</v>
      </c>
      <c r="T163">
        <v>3.29062271118164</v>
      </c>
      <c r="U163">
        <v>3.00068616867065</v>
      </c>
      <c r="V163">
        <v>2.92394018173218</v>
      </c>
      <c r="W163" s="11">
        <v>0.0767459869384766</v>
      </c>
      <c r="X163">
        <v>0.366682529449463</v>
      </c>
      <c r="Y163">
        <v>0.366682529449463</v>
      </c>
      <c r="Z163">
        <v>0.4</v>
      </c>
      <c r="AA163">
        <v>0.8</v>
      </c>
      <c r="AB163">
        <v>0.666666666666667</v>
      </c>
      <c r="AC163">
        <v>0.727272727272727</v>
      </c>
      <c r="AD163">
        <v>0.2</v>
      </c>
      <c r="AE163">
        <v>0.4</v>
      </c>
    </row>
    <row r="164" spans="1:31">
      <c r="A164" s="5">
        <v>202</v>
      </c>
      <c r="B164">
        <v>20</v>
      </c>
      <c r="C164">
        <v>0</v>
      </c>
      <c r="D164">
        <v>10</v>
      </c>
      <c r="E164">
        <v>10</v>
      </c>
      <c r="F164">
        <v>10</v>
      </c>
      <c r="G164">
        <v>0</v>
      </c>
      <c r="H164">
        <v>10</v>
      </c>
      <c r="I164">
        <v>0</v>
      </c>
      <c r="J164">
        <v>1</v>
      </c>
      <c r="K164" s="4">
        <v>9999</v>
      </c>
      <c r="L164" s="9">
        <v>1.37958717346191</v>
      </c>
      <c r="M164">
        <v>9999</v>
      </c>
      <c r="N164">
        <v>9999</v>
      </c>
      <c r="O164">
        <v>9</v>
      </c>
      <c r="P164">
        <v>9</v>
      </c>
      <c r="Q164">
        <v>19</v>
      </c>
      <c r="R164" s="15">
        <v>0.4737</v>
      </c>
      <c r="S164" s="15">
        <f t="shared" si="2"/>
        <v>0.9</v>
      </c>
      <c r="T164">
        <v>4.12523078918457</v>
      </c>
      <c r="U164">
        <v>3.87245631217956</v>
      </c>
      <c r="V164">
        <v>3.69013977050781</v>
      </c>
      <c r="W164" s="11">
        <v>0.182316541671753</v>
      </c>
      <c r="X164">
        <v>0.435091018676758</v>
      </c>
      <c r="Y164">
        <v>0.435091018676758</v>
      </c>
      <c r="Z164">
        <v>0.9</v>
      </c>
      <c r="AA164">
        <v>1</v>
      </c>
      <c r="AB164">
        <v>0.526315789473684</v>
      </c>
      <c r="AC164">
        <v>0.689655172413793</v>
      </c>
      <c r="AD164">
        <v>0</v>
      </c>
      <c r="AE164">
        <v>0.1</v>
      </c>
    </row>
    <row r="165" spans="1:31">
      <c r="A165" s="5">
        <v>81</v>
      </c>
      <c r="B165">
        <v>16</v>
      </c>
      <c r="C165">
        <v>4</v>
      </c>
      <c r="D165">
        <v>10</v>
      </c>
      <c r="E165">
        <v>10</v>
      </c>
      <c r="F165">
        <v>10</v>
      </c>
      <c r="G165">
        <v>0</v>
      </c>
      <c r="H165">
        <v>6</v>
      </c>
      <c r="I165">
        <v>4</v>
      </c>
      <c r="J165">
        <v>0.8</v>
      </c>
      <c r="K165" s="4">
        <v>5.22684097290039</v>
      </c>
      <c r="L165" s="9">
        <v>1.39222145080566</v>
      </c>
      <c r="M165">
        <v>1.2137393951416</v>
      </c>
      <c r="N165">
        <v>5.9448299407959</v>
      </c>
      <c r="O165">
        <v>5</v>
      </c>
      <c r="P165">
        <v>5</v>
      </c>
      <c r="Q165">
        <v>13</v>
      </c>
      <c r="R165" s="15">
        <v>0.3846</v>
      </c>
      <c r="S165" s="15">
        <f t="shared" si="2"/>
        <v>0.5</v>
      </c>
      <c r="T165">
        <v>3.06912994384766</v>
      </c>
      <c r="U165">
        <v>2.68255996704102</v>
      </c>
      <c r="V165">
        <v>2.71582293510437</v>
      </c>
      <c r="W165" s="11">
        <v>0.0332629680633545</v>
      </c>
      <c r="X165">
        <v>0.353307008743286</v>
      </c>
      <c r="Y165">
        <v>0.353307008743286</v>
      </c>
      <c r="Z165">
        <v>0.5</v>
      </c>
      <c r="AA165">
        <v>0.8</v>
      </c>
      <c r="AB165">
        <v>0.615384615384615</v>
      </c>
      <c r="AC165">
        <v>0.695652173913043</v>
      </c>
      <c r="AD165">
        <v>0.2</v>
      </c>
      <c r="AE165">
        <v>0.3</v>
      </c>
    </row>
    <row r="166" spans="1:31">
      <c r="A166" s="5">
        <v>140</v>
      </c>
      <c r="B166">
        <v>17</v>
      </c>
      <c r="C166">
        <v>3</v>
      </c>
      <c r="D166">
        <v>10</v>
      </c>
      <c r="E166">
        <v>10</v>
      </c>
      <c r="F166">
        <v>10</v>
      </c>
      <c r="G166">
        <v>0</v>
      </c>
      <c r="H166">
        <v>7</v>
      </c>
      <c r="I166">
        <v>3</v>
      </c>
      <c r="J166">
        <v>0.85</v>
      </c>
      <c r="K166" s="4">
        <v>5.35234260559082</v>
      </c>
      <c r="L166" s="9">
        <v>1.4019889831543</v>
      </c>
      <c r="M166">
        <v>1.0721549987793</v>
      </c>
      <c r="N166">
        <v>4.54391288757324</v>
      </c>
      <c r="O166">
        <v>4</v>
      </c>
      <c r="P166">
        <v>4</v>
      </c>
      <c r="Q166">
        <v>11</v>
      </c>
      <c r="R166" s="15">
        <v>0.3636</v>
      </c>
      <c r="S166" s="15">
        <f t="shared" si="2"/>
        <v>0.4</v>
      </c>
      <c r="T166">
        <v>2.64756774902344</v>
      </c>
      <c r="U166">
        <v>2.4152467250824</v>
      </c>
      <c r="V166">
        <v>2.34590625762939</v>
      </c>
      <c r="W166" s="11">
        <v>0.0693404674530029</v>
      </c>
      <c r="X166">
        <v>0.301661491394043</v>
      </c>
      <c r="Y166">
        <v>0.301661491394043</v>
      </c>
      <c r="Z166">
        <v>0.4</v>
      </c>
      <c r="AA166">
        <v>0.7</v>
      </c>
      <c r="AB166">
        <v>0.636363636363636</v>
      </c>
      <c r="AC166">
        <v>0.666666666666667</v>
      </c>
      <c r="AD166">
        <v>0.3</v>
      </c>
      <c r="AE166">
        <v>0.3</v>
      </c>
    </row>
    <row r="167" s="3" customFormat="1" spans="1:31">
      <c r="A167" s="7">
        <v>245</v>
      </c>
      <c r="B167" s="3">
        <v>17</v>
      </c>
      <c r="C167" s="3">
        <v>3</v>
      </c>
      <c r="D167" s="3">
        <v>10</v>
      </c>
      <c r="E167" s="3">
        <v>10</v>
      </c>
      <c r="F167" s="3">
        <v>10</v>
      </c>
      <c r="G167" s="3">
        <v>0</v>
      </c>
      <c r="H167" s="3">
        <v>7</v>
      </c>
      <c r="I167" s="3">
        <v>3</v>
      </c>
      <c r="J167" s="3">
        <v>0.85</v>
      </c>
      <c r="K167" s="11">
        <v>8.33490562438965</v>
      </c>
      <c r="L167" s="11">
        <v>1.40991401672363</v>
      </c>
      <c r="M167" s="3">
        <v>0.874618530273437</v>
      </c>
      <c r="N167" s="3">
        <v>8.10853576660156</v>
      </c>
      <c r="O167" s="3">
        <v>7</v>
      </c>
      <c r="P167" s="3">
        <v>7</v>
      </c>
      <c r="Q167" s="3">
        <v>17</v>
      </c>
      <c r="R167" s="17">
        <v>0.4118</v>
      </c>
      <c r="S167" s="17">
        <f t="shared" si="2"/>
        <v>0.7</v>
      </c>
      <c r="T167" s="3">
        <v>3.7317008972168</v>
      </c>
      <c r="U167" s="3">
        <v>3.30350494384766</v>
      </c>
      <c r="V167" s="3">
        <v>3.27032136917114</v>
      </c>
      <c r="W167" s="11">
        <v>0.0331835746765137</v>
      </c>
      <c r="X167" s="3">
        <v>0.461379528045654</v>
      </c>
      <c r="Y167" s="3">
        <v>0.461379528045654</v>
      </c>
      <c r="Z167" s="3">
        <v>0.7</v>
      </c>
      <c r="AA167" s="3">
        <v>1</v>
      </c>
      <c r="AB167" s="3">
        <v>0.588235294117647</v>
      </c>
      <c r="AC167" s="3">
        <v>0.740740740740741</v>
      </c>
      <c r="AD167" s="3">
        <v>0</v>
      </c>
      <c r="AE167" s="3">
        <v>0.3</v>
      </c>
    </row>
    <row r="168" spans="1:31">
      <c r="A168" s="5">
        <v>148</v>
      </c>
      <c r="B168">
        <v>16</v>
      </c>
      <c r="C168">
        <v>4</v>
      </c>
      <c r="D168">
        <v>10</v>
      </c>
      <c r="E168">
        <v>10</v>
      </c>
      <c r="F168">
        <v>10</v>
      </c>
      <c r="G168">
        <v>0</v>
      </c>
      <c r="H168">
        <v>6</v>
      </c>
      <c r="I168">
        <v>4</v>
      </c>
      <c r="J168">
        <v>0.8</v>
      </c>
      <c r="K168" s="4">
        <v>5.98124694824219</v>
      </c>
      <c r="L168" s="9">
        <v>1.4102840423584</v>
      </c>
      <c r="M168">
        <v>0.666097640991211</v>
      </c>
      <c r="N168">
        <v>5.7578067779541</v>
      </c>
      <c r="O168">
        <v>5</v>
      </c>
      <c r="P168">
        <v>5</v>
      </c>
      <c r="Q168">
        <v>14</v>
      </c>
      <c r="R168" s="15">
        <v>0.3571</v>
      </c>
      <c r="S168" s="15">
        <f t="shared" si="2"/>
        <v>0.5</v>
      </c>
      <c r="T168">
        <v>3.24358749389648</v>
      </c>
      <c r="U168">
        <v>2.86260199546814</v>
      </c>
      <c r="V168">
        <v>2.83324432373047</v>
      </c>
      <c r="W168" s="11">
        <v>0.0293576717376709</v>
      </c>
      <c r="X168">
        <v>0.410343170166016</v>
      </c>
      <c r="Y168">
        <v>0.410343170166016</v>
      </c>
      <c r="Z168">
        <v>0.5</v>
      </c>
      <c r="AA168">
        <v>0.9</v>
      </c>
      <c r="AB168">
        <v>0.642857142857143</v>
      </c>
      <c r="AC168">
        <v>0.75</v>
      </c>
      <c r="AD168">
        <v>0.1</v>
      </c>
      <c r="AE168">
        <v>0.4</v>
      </c>
    </row>
    <row r="169" spans="1:31">
      <c r="A169" s="5">
        <v>184</v>
      </c>
      <c r="B169">
        <v>18</v>
      </c>
      <c r="C169">
        <v>2</v>
      </c>
      <c r="D169">
        <v>10</v>
      </c>
      <c r="E169">
        <v>10</v>
      </c>
      <c r="F169">
        <v>10</v>
      </c>
      <c r="G169">
        <v>0</v>
      </c>
      <c r="H169">
        <v>8</v>
      </c>
      <c r="I169">
        <v>2</v>
      </c>
      <c r="J169">
        <v>0.9</v>
      </c>
      <c r="K169" s="4">
        <v>9.12904357910156</v>
      </c>
      <c r="L169" s="9">
        <v>1.41546249389648</v>
      </c>
      <c r="M169">
        <v>0.940845489501953</v>
      </c>
      <c r="N169">
        <v>7.26885604858398</v>
      </c>
      <c r="O169">
        <v>7</v>
      </c>
      <c r="P169">
        <v>7</v>
      </c>
      <c r="Q169">
        <v>17</v>
      </c>
      <c r="R169" s="15">
        <v>0.4118</v>
      </c>
      <c r="S169" s="15">
        <f t="shared" si="2"/>
        <v>0.7</v>
      </c>
      <c r="T169">
        <v>4.52567481994629</v>
      </c>
      <c r="U169">
        <v>4.13904047012329</v>
      </c>
      <c r="V169">
        <v>3.9648551940918</v>
      </c>
      <c r="W169" s="11">
        <v>0.174185276031494</v>
      </c>
      <c r="X169">
        <v>0.560819625854492</v>
      </c>
      <c r="Y169">
        <v>0.560819625854492</v>
      </c>
      <c r="Z169">
        <v>0.7</v>
      </c>
      <c r="AA169">
        <v>1</v>
      </c>
      <c r="AB169">
        <v>0.588235294117647</v>
      </c>
      <c r="AC169">
        <v>0.740740740740741</v>
      </c>
      <c r="AD169">
        <v>0</v>
      </c>
      <c r="AE169">
        <v>0.3</v>
      </c>
    </row>
    <row r="170" spans="1:31">
      <c r="A170" s="5">
        <v>156</v>
      </c>
      <c r="B170">
        <v>20</v>
      </c>
      <c r="C170">
        <v>0</v>
      </c>
      <c r="D170">
        <v>10</v>
      </c>
      <c r="E170">
        <v>10</v>
      </c>
      <c r="F170">
        <v>10</v>
      </c>
      <c r="G170">
        <v>0</v>
      </c>
      <c r="H170">
        <v>10</v>
      </c>
      <c r="I170">
        <v>0</v>
      </c>
      <c r="J170">
        <v>1</v>
      </c>
      <c r="K170" s="4">
        <v>9999</v>
      </c>
      <c r="L170" s="9">
        <v>1.41717147827148</v>
      </c>
      <c r="M170">
        <v>9999</v>
      </c>
      <c r="N170">
        <v>9999</v>
      </c>
      <c r="O170">
        <v>9</v>
      </c>
      <c r="P170">
        <v>9</v>
      </c>
      <c r="Q170">
        <v>19</v>
      </c>
      <c r="R170" s="15">
        <v>0.4737</v>
      </c>
      <c r="S170" s="15">
        <f t="shared" si="2"/>
        <v>0.9</v>
      </c>
      <c r="T170">
        <v>4.48095321655273</v>
      </c>
      <c r="U170">
        <v>4.20376634597778</v>
      </c>
      <c r="V170">
        <v>3.99703979492187</v>
      </c>
      <c r="W170" s="11">
        <v>0.206726551055908</v>
      </c>
      <c r="X170">
        <v>0.483913421630859</v>
      </c>
      <c r="Y170">
        <v>0.483913421630859</v>
      </c>
      <c r="Z170">
        <v>0.9</v>
      </c>
      <c r="AA170">
        <v>1</v>
      </c>
      <c r="AB170">
        <v>0.526315789473684</v>
      </c>
      <c r="AC170">
        <v>0.689655172413793</v>
      </c>
      <c r="AD170">
        <v>0</v>
      </c>
      <c r="AE170">
        <v>0.1</v>
      </c>
    </row>
    <row r="171" spans="1:31">
      <c r="A171" s="5">
        <v>168</v>
      </c>
      <c r="B171">
        <v>18</v>
      </c>
      <c r="C171">
        <v>2</v>
      </c>
      <c r="D171">
        <v>10</v>
      </c>
      <c r="E171">
        <v>10</v>
      </c>
      <c r="F171">
        <v>10</v>
      </c>
      <c r="G171">
        <v>0</v>
      </c>
      <c r="H171">
        <v>8</v>
      </c>
      <c r="I171">
        <v>2</v>
      </c>
      <c r="J171">
        <v>0.9</v>
      </c>
      <c r="K171" s="4">
        <v>6.87069702148437</v>
      </c>
      <c r="L171" s="9">
        <v>1.41816520690918</v>
      </c>
      <c r="M171">
        <v>1.21541595458984</v>
      </c>
      <c r="N171">
        <v>5.80192565917969</v>
      </c>
      <c r="O171">
        <v>7</v>
      </c>
      <c r="P171">
        <v>7</v>
      </c>
      <c r="Q171">
        <v>16</v>
      </c>
      <c r="R171" s="15">
        <v>0.4375</v>
      </c>
      <c r="S171" s="15">
        <f t="shared" si="2"/>
        <v>0.7</v>
      </c>
      <c r="T171">
        <v>3.46154975891113</v>
      </c>
      <c r="U171">
        <v>3.16635799407959</v>
      </c>
      <c r="V171">
        <v>3.07130002975464</v>
      </c>
      <c r="W171" s="11">
        <v>0.0950579643249512</v>
      </c>
      <c r="X171">
        <v>0.390249729156494</v>
      </c>
      <c r="Y171">
        <v>0.390249729156494</v>
      </c>
      <c r="Z171">
        <v>0.7</v>
      </c>
      <c r="AA171">
        <v>0.9</v>
      </c>
      <c r="AB171">
        <v>0.5625</v>
      </c>
      <c r="AC171">
        <v>0.692307692307692</v>
      </c>
      <c r="AD171">
        <v>0.1</v>
      </c>
      <c r="AE171">
        <v>0.2</v>
      </c>
    </row>
    <row r="172" spans="1:31">
      <c r="A172" s="5">
        <v>67</v>
      </c>
      <c r="B172">
        <v>17</v>
      </c>
      <c r="C172">
        <v>3</v>
      </c>
      <c r="D172">
        <v>10</v>
      </c>
      <c r="E172">
        <v>10</v>
      </c>
      <c r="F172">
        <v>10</v>
      </c>
      <c r="G172">
        <v>0</v>
      </c>
      <c r="H172">
        <v>7</v>
      </c>
      <c r="I172">
        <v>3</v>
      </c>
      <c r="J172">
        <v>0.85</v>
      </c>
      <c r="K172" s="4">
        <v>6.97584533691406</v>
      </c>
      <c r="L172" s="9">
        <v>1.43239402770996</v>
      </c>
      <c r="M172">
        <v>1.48643684387207</v>
      </c>
      <c r="N172">
        <v>8.0993537902832</v>
      </c>
      <c r="O172">
        <v>7</v>
      </c>
      <c r="P172">
        <v>7</v>
      </c>
      <c r="Q172">
        <v>17</v>
      </c>
      <c r="R172" s="15">
        <v>0.4118</v>
      </c>
      <c r="S172" s="15">
        <f t="shared" si="2"/>
        <v>0.7</v>
      </c>
      <c r="T172">
        <v>3.85037803649902</v>
      </c>
      <c r="U172">
        <v>3.37372374534607</v>
      </c>
      <c r="V172">
        <v>3.43346333503723</v>
      </c>
      <c r="W172" s="11">
        <v>0.0597395896911621</v>
      </c>
      <c r="X172">
        <v>0.416914701461792</v>
      </c>
      <c r="Y172">
        <v>0.416914701461792</v>
      </c>
      <c r="Z172">
        <v>0.7</v>
      </c>
      <c r="AA172">
        <v>1</v>
      </c>
      <c r="AB172">
        <v>0.588235294117647</v>
      </c>
      <c r="AC172">
        <v>0.740740740740741</v>
      </c>
      <c r="AD172">
        <v>0</v>
      </c>
      <c r="AE172">
        <v>0.3</v>
      </c>
    </row>
    <row r="173" spans="1:31">
      <c r="A173" s="5">
        <v>10</v>
      </c>
      <c r="B173">
        <v>18</v>
      </c>
      <c r="C173">
        <v>2</v>
      </c>
      <c r="D173">
        <v>10</v>
      </c>
      <c r="E173">
        <v>10</v>
      </c>
      <c r="F173">
        <v>10</v>
      </c>
      <c r="G173">
        <v>0</v>
      </c>
      <c r="H173">
        <v>8</v>
      </c>
      <c r="I173">
        <v>2</v>
      </c>
      <c r="J173">
        <v>0.9</v>
      </c>
      <c r="K173" s="4">
        <v>7.72553634643555</v>
      </c>
      <c r="L173" s="9">
        <v>1.43349266052246</v>
      </c>
      <c r="M173">
        <v>0.988012313842773</v>
      </c>
      <c r="N173">
        <v>5.63763999938965</v>
      </c>
      <c r="O173">
        <v>6</v>
      </c>
      <c r="P173">
        <v>6</v>
      </c>
      <c r="Q173">
        <v>16</v>
      </c>
      <c r="R173" s="15">
        <v>0.375</v>
      </c>
      <c r="S173" s="15">
        <f t="shared" si="2"/>
        <v>0.6</v>
      </c>
      <c r="T173">
        <v>4.04101181030273</v>
      </c>
      <c r="U173">
        <v>3.72482323646545</v>
      </c>
      <c r="V173">
        <v>3.54834985733032</v>
      </c>
      <c r="W173" s="11">
        <v>0.176473379135132</v>
      </c>
      <c r="X173">
        <v>0.492661952972412</v>
      </c>
      <c r="Y173">
        <v>0.492661952972412</v>
      </c>
      <c r="Z173">
        <v>0.6</v>
      </c>
      <c r="AA173">
        <v>1</v>
      </c>
      <c r="AB173">
        <v>0.625</v>
      </c>
      <c r="AC173">
        <v>0.769230769230769</v>
      </c>
      <c r="AD173">
        <v>0</v>
      </c>
      <c r="AE173">
        <v>0.4</v>
      </c>
    </row>
    <row r="174" spans="1:31">
      <c r="A174" s="5">
        <v>179</v>
      </c>
      <c r="B174">
        <v>19</v>
      </c>
      <c r="C174">
        <v>1</v>
      </c>
      <c r="D174">
        <v>10</v>
      </c>
      <c r="E174">
        <v>10</v>
      </c>
      <c r="F174">
        <v>10</v>
      </c>
      <c r="G174">
        <v>0</v>
      </c>
      <c r="H174">
        <v>9</v>
      </c>
      <c r="I174">
        <v>1</v>
      </c>
      <c r="J174">
        <v>0.95</v>
      </c>
      <c r="K174" s="4">
        <v>10.1732368469238</v>
      </c>
      <c r="L174" s="9">
        <v>1.43596267700195</v>
      </c>
      <c r="M174">
        <v>1.28717422485352</v>
      </c>
      <c r="N174">
        <v>8.22019386291504</v>
      </c>
      <c r="O174">
        <v>7</v>
      </c>
      <c r="P174">
        <v>7</v>
      </c>
      <c r="Q174">
        <v>17</v>
      </c>
      <c r="R174" s="15">
        <v>0.4118</v>
      </c>
      <c r="S174" s="15">
        <f t="shared" si="2"/>
        <v>0.7</v>
      </c>
      <c r="T174">
        <v>3.62130355834961</v>
      </c>
      <c r="U174">
        <v>3.38345217704773</v>
      </c>
      <c r="V174">
        <v>3.22078943252564</v>
      </c>
      <c r="W174" s="11">
        <v>0.162662744522095</v>
      </c>
      <c r="X174">
        <v>0.400514125823975</v>
      </c>
      <c r="Y174">
        <v>0.400514125823975</v>
      </c>
      <c r="Z174">
        <v>0.7</v>
      </c>
      <c r="AA174">
        <v>1</v>
      </c>
      <c r="AB174">
        <v>0.588235294117647</v>
      </c>
      <c r="AC174">
        <v>0.740740740740741</v>
      </c>
      <c r="AD174">
        <v>0</v>
      </c>
      <c r="AE174">
        <v>0.3</v>
      </c>
    </row>
    <row r="175" spans="1:31">
      <c r="A175" s="5">
        <v>71</v>
      </c>
      <c r="B175">
        <v>18</v>
      </c>
      <c r="C175">
        <v>2</v>
      </c>
      <c r="D175">
        <v>10</v>
      </c>
      <c r="E175">
        <v>10</v>
      </c>
      <c r="F175">
        <v>10</v>
      </c>
      <c r="G175">
        <v>0</v>
      </c>
      <c r="H175">
        <v>8</v>
      </c>
      <c r="I175">
        <v>2</v>
      </c>
      <c r="J175">
        <v>0.9</v>
      </c>
      <c r="K175" s="4">
        <v>7.40899276733398</v>
      </c>
      <c r="L175" s="9">
        <v>1.43877410888672</v>
      </c>
      <c r="M175">
        <v>1.16422653198242</v>
      </c>
      <c r="N175">
        <v>6.09002113342285</v>
      </c>
      <c r="O175">
        <v>7</v>
      </c>
      <c r="P175">
        <v>7</v>
      </c>
      <c r="Q175">
        <v>17</v>
      </c>
      <c r="R175" s="15">
        <v>0.4118</v>
      </c>
      <c r="S175" s="15">
        <f t="shared" si="2"/>
        <v>0.7</v>
      </c>
      <c r="T175">
        <v>3.65265464782715</v>
      </c>
      <c r="U175">
        <v>3.35487127304077</v>
      </c>
      <c r="V175">
        <v>3.24499082565308</v>
      </c>
      <c r="W175" s="11">
        <v>0.109880447387695</v>
      </c>
      <c r="X175">
        <v>0.407663822174072</v>
      </c>
      <c r="Y175">
        <v>0.407663822174072</v>
      </c>
      <c r="Z175">
        <v>0.7</v>
      </c>
      <c r="AA175">
        <v>1</v>
      </c>
      <c r="AB175">
        <v>0.588235294117647</v>
      </c>
      <c r="AC175">
        <v>0.740740740740741</v>
      </c>
      <c r="AD175">
        <v>0</v>
      </c>
      <c r="AE175">
        <v>0.3</v>
      </c>
    </row>
    <row r="176" spans="1:31">
      <c r="A176" s="5">
        <v>86</v>
      </c>
      <c r="B176">
        <v>17</v>
      </c>
      <c r="C176">
        <v>3</v>
      </c>
      <c r="D176">
        <v>10</v>
      </c>
      <c r="E176">
        <v>10</v>
      </c>
      <c r="F176">
        <v>10</v>
      </c>
      <c r="G176">
        <v>0</v>
      </c>
      <c r="H176">
        <v>7</v>
      </c>
      <c r="I176">
        <v>3</v>
      </c>
      <c r="J176">
        <v>0.85</v>
      </c>
      <c r="K176" s="4">
        <v>6.54656028747559</v>
      </c>
      <c r="L176" s="9">
        <v>1.43948173522949</v>
      </c>
      <c r="M176">
        <v>0.952493667602539</v>
      </c>
      <c r="N176">
        <v>5.67252922058105</v>
      </c>
      <c r="O176">
        <v>5</v>
      </c>
      <c r="P176">
        <v>5</v>
      </c>
      <c r="Q176">
        <v>14</v>
      </c>
      <c r="R176" s="15">
        <v>0.3571</v>
      </c>
      <c r="S176" s="15">
        <f t="shared" si="2"/>
        <v>0.5</v>
      </c>
      <c r="T176">
        <v>3.73326110839844</v>
      </c>
      <c r="U176">
        <v>3.37700819969177</v>
      </c>
      <c r="V176">
        <v>3.30233311653137</v>
      </c>
      <c r="W176" s="11">
        <v>0.0746750831604004</v>
      </c>
      <c r="X176">
        <v>0.430927991867065</v>
      </c>
      <c r="Y176">
        <v>0.430927991867065</v>
      </c>
      <c r="Z176">
        <v>0.5</v>
      </c>
      <c r="AA176">
        <v>0.9</v>
      </c>
      <c r="AB176">
        <v>0.642857142857143</v>
      </c>
      <c r="AC176">
        <v>0.75</v>
      </c>
      <c r="AD176">
        <v>0.1</v>
      </c>
      <c r="AE176">
        <v>0.4</v>
      </c>
    </row>
    <row r="177" spans="1:31">
      <c r="A177" s="5">
        <v>111</v>
      </c>
      <c r="B177">
        <v>16</v>
      </c>
      <c r="C177">
        <v>4</v>
      </c>
      <c r="D177">
        <v>10</v>
      </c>
      <c r="E177">
        <v>10</v>
      </c>
      <c r="F177">
        <v>9</v>
      </c>
      <c r="G177">
        <v>1</v>
      </c>
      <c r="H177">
        <v>7</v>
      </c>
      <c r="I177">
        <v>3</v>
      </c>
      <c r="J177">
        <v>0.8</v>
      </c>
      <c r="K177" s="4">
        <v>5.90119934082031</v>
      </c>
      <c r="L177" s="9">
        <v>1.46022987365723</v>
      </c>
      <c r="M177">
        <v>1.03746795654297</v>
      </c>
      <c r="N177">
        <v>4.93503952026367</v>
      </c>
      <c r="O177">
        <v>5</v>
      </c>
      <c r="P177">
        <v>5</v>
      </c>
      <c r="Q177">
        <v>13</v>
      </c>
      <c r="R177" s="15">
        <v>0.3846</v>
      </c>
      <c r="S177" s="15">
        <f t="shared" si="2"/>
        <v>0.5</v>
      </c>
      <c r="T177">
        <v>2.83156013488769</v>
      </c>
      <c r="U177">
        <v>2.55749702453613</v>
      </c>
      <c r="V177">
        <v>2.5282130241394</v>
      </c>
      <c r="W177" s="11">
        <v>0.0292840003967285</v>
      </c>
      <c r="X177">
        <v>0.303347110748291</v>
      </c>
      <c r="Y177">
        <v>0.303347110748291</v>
      </c>
      <c r="Z177">
        <v>0.5</v>
      </c>
      <c r="AA177">
        <v>0.8</v>
      </c>
      <c r="AB177">
        <v>0.615384615384615</v>
      </c>
      <c r="AC177">
        <v>0.695652173913043</v>
      </c>
      <c r="AD177">
        <v>0.2</v>
      </c>
      <c r="AE177">
        <v>0.3</v>
      </c>
    </row>
    <row r="178" spans="1:31">
      <c r="A178" s="5">
        <v>145</v>
      </c>
      <c r="B178">
        <v>18</v>
      </c>
      <c r="C178">
        <v>2</v>
      </c>
      <c r="D178">
        <v>10</v>
      </c>
      <c r="E178">
        <v>10</v>
      </c>
      <c r="F178">
        <v>9</v>
      </c>
      <c r="G178">
        <v>1</v>
      </c>
      <c r="H178">
        <v>9</v>
      </c>
      <c r="I178">
        <v>1</v>
      </c>
      <c r="J178">
        <v>0.9</v>
      </c>
      <c r="K178" s="4">
        <v>10.6385040283203</v>
      </c>
      <c r="L178" s="9">
        <v>1.46340179443359</v>
      </c>
      <c r="M178">
        <v>1.31208801269531</v>
      </c>
      <c r="N178">
        <v>8.68145370483398</v>
      </c>
      <c r="O178">
        <v>5</v>
      </c>
      <c r="P178">
        <v>5</v>
      </c>
      <c r="Q178">
        <v>13</v>
      </c>
      <c r="R178" s="15">
        <v>0.3846</v>
      </c>
      <c r="S178" s="15">
        <f t="shared" si="2"/>
        <v>0.5</v>
      </c>
      <c r="T178">
        <v>3.67697906494141</v>
      </c>
      <c r="U178">
        <v>3.40024971961975</v>
      </c>
      <c r="V178">
        <v>3.30141448974609</v>
      </c>
      <c r="W178" s="11">
        <v>0.0988352298736572</v>
      </c>
      <c r="X178">
        <v>0.375564575195312</v>
      </c>
      <c r="Y178">
        <v>0.375564575195312</v>
      </c>
      <c r="Z178">
        <v>0.5</v>
      </c>
      <c r="AA178">
        <v>0.8</v>
      </c>
      <c r="AB178">
        <v>0.615384615384615</v>
      </c>
      <c r="AC178">
        <v>0.695652173913043</v>
      </c>
      <c r="AD178">
        <v>0.2</v>
      </c>
      <c r="AE178">
        <v>0.3</v>
      </c>
    </row>
    <row r="179" spans="1:31">
      <c r="A179" s="5">
        <v>248</v>
      </c>
      <c r="B179">
        <v>19</v>
      </c>
      <c r="C179">
        <v>1</v>
      </c>
      <c r="D179">
        <v>10</v>
      </c>
      <c r="E179">
        <v>10</v>
      </c>
      <c r="F179">
        <v>10</v>
      </c>
      <c r="G179">
        <v>0</v>
      </c>
      <c r="H179">
        <v>9</v>
      </c>
      <c r="I179">
        <v>1</v>
      </c>
      <c r="J179">
        <v>0.95</v>
      </c>
      <c r="K179" s="4">
        <v>9.82092666625977</v>
      </c>
      <c r="L179" s="9">
        <v>1.48200607299805</v>
      </c>
      <c r="M179">
        <v>1.40103530883789</v>
      </c>
      <c r="N179">
        <v>8.45578384399414</v>
      </c>
      <c r="O179">
        <v>8</v>
      </c>
      <c r="P179">
        <v>8</v>
      </c>
      <c r="Q179">
        <v>18</v>
      </c>
      <c r="R179" s="15">
        <v>0.4444</v>
      </c>
      <c r="S179" s="15">
        <f t="shared" si="2"/>
        <v>0.8</v>
      </c>
      <c r="T179">
        <v>4.06353569030762</v>
      </c>
      <c r="U179">
        <v>3.75528621673584</v>
      </c>
      <c r="V179">
        <v>3.65086984634399</v>
      </c>
      <c r="W179" s="11">
        <v>0.104416370391846</v>
      </c>
      <c r="X179">
        <v>0.412665843963623</v>
      </c>
      <c r="Y179">
        <v>0.412665843963623</v>
      </c>
      <c r="Z179">
        <v>0.8</v>
      </c>
      <c r="AA179">
        <v>1</v>
      </c>
      <c r="AB179">
        <v>0.555555555555556</v>
      </c>
      <c r="AC179">
        <v>0.714285714285714</v>
      </c>
      <c r="AD179">
        <v>0</v>
      </c>
      <c r="AE179">
        <v>0.2</v>
      </c>
    </row>
    <row r="180" spans="1:31">
      <c r="A180" s="5">
        <v>63</v>
      </c>
      <c r="B180">
        <v>17</v>
      </c>
      <c r="C180">
        <v>3</v>
      </c>
      <c r="D180">
        <v>10</v>
      </c>
      <c r="E180">
        <v>10</v>
      </c>
      <c r="F180">
        <v>10</v>
      </c>
      <c r="G180">
        <v>0</v>
      </c>
      <c r="H180">
        <v>7</v>
      </c>
      <c r="I180">
        <v>3</v>
      </c>
      <c r="J180">
        <v>0.85</v>
      </c>
      <c r="K180" s="4">
        <v>7.43708038330078</v>
      </c>
      <c r="L180" s="9">
        <v>1.48202133178711</v>
      </c>
      <c r="M180">
        <v>0.755367279052734</v>
      </c>
      <c r="N180">
        <v>6.08505249023437</v>
      </c>
      <c r="O180">
        <v>6</v>
      </c>
      <c r="P180">
        <v>6</v>
      </c>
      <c r="Q180">
        <v>16</v>
      </c>
      <c r="R180" s="15">
        <v>0.375</v>
      </c>
      <c r="S180" s="15">
        <f t="shared" si="2"/>
        <v>0.6</v>
      </c>
      <c r="T180">
        <v>3.68939018249512</v>
      </c>
      <c r="U180">
        <v>3.33024024963379</v>
      </c>
      <c r="V180">
        <v>3.20700597763061</v>
      </c>
      <c r="W180" s="11">
        <v>0.123234272003174</v>
      </c>
      <c r="X180">
        <v>0.482384204864502</v>
      </c>
      <c r="Y180">
        <v>0.482384204864502</v>
      </c>
      <c r="Z180">
        <v>0.6</v>
      </c>
      <c r="AA180">
        <v>1</v>
      </c>
      <c r="AB180">
        <v>0.625</v>
      </c>
      <c r="AC180">
        <v>0.769230769230769</v>
      </c>
      <c r="AD180">
        <v>0</v>
      </c>
      <c r="AE180">
        <v>0.4</v>
      </c>
    </row>
    <row r="181" spans="1:31">
      <c r="A181" s="5">
        <v>115</v>
      </c>
      <c r="B181">
        <v>16</v>
      </c>
      <c r="C181">
        <v>4</v>
      </c>
      <c r="D181">
        <v>10</v>
      </c>
      <c r="E181">
        <v>10</v>
      </c>
      <c r="F181">
        <v>10</v>
      </c>
      <c r="G181">
        <v>0</v>
      </c>
      <c r="H181">
        <v>6</v>
      </c>
      <c r="I181">
        <v>4</v>
      </c>
      <c r="J181">
        <v>0.8</v>
      </c>
      <c r="K181" s="4">
        <v>6.71426963806152</v>
      </c>
      <c r="L181" s="9">
        <v>1.49112319946289</v>
      </c>
      <c r="M181">
        <v>0.618156433105469</v>
      </c>
      <c r="N181">
        <v>6.52282333374023</v>
      </c>
      <c r="O181">
        <v>6</v>
      </c>
      <c r="P181">
        <v>6</v>
      </c>
      <c r="Q181">
        <v>16</v>
      </c>
      <c r="R181" s="15">
        <v>0.375</v>
      </c>
      <c r="S181" s="15">
        <f t="shared" si="2"/>
        <v>0.6</v>
      </c>
      <c r="T181">
        <v>2.93527793884277</v>
      </c>
      <c r="U181">
        <v>2.57135272026062</v>
      </c>
      <c r="V181">
        <v>2.54566478729248</v>
      </c>
      <c r="W181" s="11">
        <v>0.0256879329681396</v>
      </c>
      <c r="X181">
        <v>0.389613151550293</v>
      </c>
      <c r="Y181">
        <v>0.389613151550293</v>
      </c>
      <c r="Z181">
        <v>0.6</v>
      </c>
      <c r="AA181">
        <v>1</v>
      </c>
      <c r="AB181">
        <v>0.625</v>
      </c>
      <c r="AC181">
        <v>0.769230769230769</v>
      </c>
      <c r="AD181">
        <v>0</v>
      </c>
      <c r="AE181">
        <v>0.4</v>
      </c>
    </row>
    <row r="182" spans="1:31">
      <c r="A182" s="5">
        <v>121</v>
      </c>
      <c r="B182">
        <v>17</v>
      </c>
      <c r="C182">
        <v>3</v>
      </c>
      <c r="D182">
        <v>10</v>
      </c>
      <c r="E182">
        <v>10</v>
      </c>
      <c r="F182">
        <v>9</v>
      </c>
      <c r="G182">
        <v>1</v>
      </c>
      <c r="H182">
        <v>8</v>
      </c>
      <c r="I182">
        <v>2</v>
      </c>
      <c r="J182">
        <v>0.85</v>
      </c>
      <c r="K182" s="4">
        <v>7.45661926269531</v>
      </c>
      <c r="L182" s="9">
        <v>1.49939155578613</v>
      </c>
      <c r="M182">
        <v>1.15605163574219</v>
      </c>
      <c r="N182">
        <v>5.72982215881348</v>
      </c>
      <c r="O182">
        <v>4</v>
      </c>
      <c r="P182">
        <v>4</v>
      </c>
      <c r="Q182">
        <v>13</v>
      </c>
      <c r="R182" s="15">
        <v>0.3077</v>
      </c>
      <c r="S182" s="15">
        <f t="shared" si="2"/>
        <v>0.4</v>
      </c>
      <c r="T182">
        <v>3.44992828369141</v>
      </c>
      <c r="U182">
        <v>3.14979958534241</v>
      </c>
      <c r="V182">
        <v>3.08476877212524</v>
      </c>
      <c r="W182" s="11">
        <v>0.0650308132171631</v>
      </c>
      <c r="X182">
        <v>0.365159511566162</v>
      </c>
      <c r="Y182">
        <v>0.365159511566162</v>
      </c>
      <c r="Z182">
        <v>0.4</v>
      </c>
      <c r="AA182">
        <v>0.9</v>
      </c>
      <c r="AB182">
        <v>0.692307692307692</v>
      </c>
      <c r="AC182">
        <v>0.782608695652174</v>
      </c>
      <c r="AD182">
        <v>0.1</v>
      </c>
      <c r="AE182">
        <v>0.5</v>
      </c>
    </row>
    <row r="183" spans="1:31">
      <c r="A183" s="5">
        <v>113</v>
      </c>
      <c r="B183">
        <v>19</v>
      </c>
      <c r="C183">
        <v>1</v>
      </c>
      <c r="D183">
        <v>10</v>
      </c>
      <c r="E183">
        <v>10</v>
      </c>
      <c r="F183">
        <v>10</v>
      </c>
      <c r="G183">
        <v>0</v>
      </c>
      <c r="H183">
        <v>9</v>
      </c>
      <c r="I183">
        <v>1</v>
      </c>
      <c r="J183">
        <v>0.95</v>
      </c>
      <c r="K183" s="4">
        <v>10.1873531341553</v>
      </c>
      <c r="L183" s="9">
        <v>1.50032997131348</v>
      </c>
      <c r="M183">
        <v>1.36506271362305</v>
      </c>
      <c r="N183">
        <v>8.29955863952637</v>
      </c>
      <c r="O183">
        <v>7</v>
      </c>
      <c r="P183">
        <v>7</v>
      </c>
      <c r="Q183">
        <v>17</v>
      </c>
      <c r="R183" s="15">
        <v>0.4118</v>
      </c>
      <c r="S183" s="15">
        <f t="shared" si="2"/>
        <v>0.7</v>
      </c>
      <c r="T183">
        <v>3.49669647216797</v>
      </c>
      <c r="U183">
        <v>3.27293419837952</v>
      </c>
      <c r="V183">
        <v>3.09587931632996</v>
      </c>
      <c r="W183" s="11">
        <v>0.17705488204956</v>
      </c>
      <c r="X183">
        <v>0.400817155838013</v>
      </c>
      <c r="Y183">
        <v>0.400817155838013</v>
      </c>
      <c r="Z183">
        <v>0.7</v>
      </c>
      <c r="AA183">
        <v>1</v>
      </c>
      <c r="AB183">
        <v>0.588235294117647</v>
      </c>
      <c r="AC183">
        <v>0.740740740740741</v>
      </c>
      <c r="AD183">
        <v>0</v>
      </c>
      <c r="AE183">
        <v>0.3</v>
      </c>
    </row>
    <row r="184" spans="1:31">
      <c r="A184" s="5">
        <v>70</v>
      </c>
      <c r="B184">
        <v>17</v>
      </c>
      <c r="C184">
        <v>3</v>
      </c>
      <c r="D184">
        <v>10</v>
      </c>
      <c r="E184">
        <v>10</v>
      </c>
      <c r="F184">
        <v>10</v>
      </c>
      <c r="G184">
        <v>0</v>
      </c>
      <c r="H184">
        <v>7</v>
      </c>
      <c r="I184">
        <v>3</v>
      </c>
      <c r="J184">
        <v>0.85</v>
      </c>
      <c r="K184" s="4">
        <v>6.20821762084961</v>
      </c>
      <c r="L184" s="9">
        <v>1.50602722167969</v>
      </c>
      <c r="M184">
        <v>1.01017951965332</v>
      </c>
      <c r="N184">
        <v>5.0645694732666</v>
      </c>
      <c r="O184">
        <v>4</v>
      </c>
      <c r="P184">
        <v>4</v>
      </c>
      <c r="Q184">
        <v>12</v>
      </c>
      <c r="R184" s="15">
        <v>0.3333</v>
      </c>
      <c r="S184" s="15">
        <f t="shared" si="2"/>
        <v>0.4</v>
      </c>
      <c r="T184">
        <v>3.08554649353027</v>
      </c>
      <c r="U184">
        <v>2.82622003555298</v>
      </c>
      <c r="V184">
        <v>2.7313539981842</v>
      </c>
      <c r="W184" s="11">
        <v>0.0948660373687744</v>
      </c>
      <c r="X184">
        <v>0.354192495346069</v>
      </c>
      <c r="Y184">
        <v>0.354192495346069</v>
      </c>
      <c r="Z184">
        <v>0.4</v>
      </c>
      <c r="AA184">
        <v>0.8</v>
      </c>
      <c r="AB184">
        <v>0.666666666666667</v>
      </c>
      <c r="AC184">
        <v>0.727272727272727</v>
      </c>
      <c r="AD184">
        <v>0.2</v>
      </c>
      <c r="AE184">
        <v>0.4</v>
      </c>
    </row>
    <row r="185" s="3" customFormat="1" spans="1:31">
      <c r="A185" s="7">
        <v>1</v>
      </c>
      <c r="B185" s="3">
        <v>20</v>
      </c>
      <c r="C185" s="3">
        <v>0</v>
      </c>
      <c r="D185" s="3">
        <v>10</v>
      </c>
      <c r="E185" s="3">
        <v>10</v>
      </c>
      <c r="F185" s="3">
        <v>10</v>
      </c>
      <c r="G185" s="3">
        <v>0</v>
      </c>
      <c r="H185" s="3">
        <v>10</v>
      </c>
      <c r="I185" s="3">
        <v>0</v>
      </c>
      <c r="J185" s="3">
        <v>1</v>
      </c>
      <c r="K185" s="11">
        <v>9999</v>
      </c>
      <c r="L185" s="11">
        <v>1.51507186889648</v>
      </c>
      <c r="M185" s="3">
        <v>9999</v>
      </c>
      <c r="N185" s="3">
        <v>9999</v>
      </c>
      <c r="O185" s="3">
        <v>10</v>
      </c>
      <c r="P185" s="3">
        <v>10</v>
      </c>
      <c r="Q185" s="3">
        <v>20</v>
      </c>
      <c r="R185" s="17">
        <v>0.5</v>
      </c>
      <c r="S185" s="17">
        <f t="shared" si="2"/>
        <v>1</v>
      </c>
      <c r="T185" s="3">
        <v>4.64654541015625</v>
      </c>
      <c r="U185" s="3">
        <v>4.34903001785278</v>
      </c>
      <c r="V185" s="3">
        <v>4.14905261993408</v>
      </c>
      <c r="W185" s="11">
        <v>0.199977397918701</v>
      </c>
      <c r="X185" s="3">
        <v>0.497492790222168</v>
      </c>
      <c r="Y185" s="3">
        <v>0.497492790222168</v>
      </c>
      <c r="Z185" s="3">
        <v>1</v>
      </c>
      <c r="AA185" s="3">
        <v>1</v>
      </c>
      <c r="AB185" s="3">
        <v>0.5</v>
      </c>
      <c r="AC185" s="3">
        <v>0.666666666666667</v>
      </c>
      <c r="AD185" s="3">
        <v>0</v>
      </c>
      <c r="AE185" s="3">
        <v>0</v>
      </c>
    </row>
    <row r="186" spans="1:31">
      <c r="A186" s="5">
        <v>212</v>
      </c>
      <c r="B186">
        <v>19</v>
      </c>
      <c r="C186">
        <v>1</v>
      </c>
      <c r="D186">
        <v>10</v>
      </c>
      <c r="E186">
        <v>10</v>
      </c>
      <c r="F186">
        <v>10</v>
      </c>
      <c r="G186">
        <v>0</v>
      </c>
      <c r="H186">
        <v>9</v>
      </c>
      <c r="I186">
        <v>1</v>
      </c>
      <c r="J186">
        <v>0.95</v>
      </c>
      <c r="K186" s="4">
        <v>9.30351257324219</v>
      </c>
      <c r="L186" s="9">
        <v>1.56141471862793</v>
      </c>
      <c r="M186">
        <v>1.46649742126465</v>
      </c>
      <c r="N186">
        <v>7.65316009521484</v>
      </c>
      <c r="O186">
        <v>4</v>
      </c>
      <c r="P186">
        <v>4</v>
      </c>
      <c r="Q186">
        <v>12</v>
      </c>
      <c r="R186" s="15">
        <v>0.3333</v>
      </c>
      <c r="S186" s="15">
        <f t="shared" si="2"/>
        <v>0.4</v>
      </c>
      <c r="T186">
        <v>3.60354804992676</v>
      </c>
      <c r="U186">
        <v>3.36167764663696</v>
      </c>
      <c r="V186">
        <v>3.22679138183594</v>
      </c>
      <c r="W186" s="11">
        <v>0.134886264801025</v>
      </c>
      <c r="X186">
        <v>0.37675666809082</v>
      </c>
      <c r="Y186">
        <v>0.37675666809082</v>
      </c>
      <c r="Z186">
        <v>0.4</v>
      </c>
      <c r="AA186">
        <v>0.8</v>
      </c>
      <c r="AB186">
        <v>0.666666666666667</v>
      </c>
      <c r="AC186">
        <v>0.727272727272727</v>
      </c>
      <c r="AD186">
        <v>0.2</v>
      </c>
      <c r="AE186">
        <v>0.4</v>
      </c>
    </row>
    <row r="187" spans="1:31">
      <c r="A187" s="5">
        <v>157</v>
      </c>
      <c r="B187">
        <v>19</v>
      </c>
      <c r="C187">
        <v>1</v>
      </c>
      <c r="D187">
        <v>10</v>
      </c>
      <c r="E187">
        <v>10</v>
      </c>
      <c r="F187">
        <v>10</v>
      </c>
      <c r="G187">
        <v>0</v>
      </c>
      <c r="H187">
        <v>9</v>
      </c>
      <c r="I187">
        <v>1</v>
      </c>
      <c r="J187">
        <v>0.95</v>
      </c>
      <c r="K187" s="4">
        <v>10.969633102417</v>
      </c>
      <c r="L187" s="9">
        <v>1.58363723754883</v>
      </c>
      <c r="M187">
        <v>1.39098739624023</v>
      </c>
      <c r="N187">
        <v>8.50238418579102</v>
      </c>
      <c r="O187">
        <v>5</v>
      </c>
      <c r="P187">
        <v>5</v>
      </c>
      <c r="Q187">
        <v>15</v>
      </c>
      <c r="R187" s="15">
        <v>0.3333</v>
      </c>
      <c r="S187" s="15">
        <f t="shared" si="2"/>
        <v>0.5</v>
      </c>
      <c r="T187">
        <v>3.91167259216309</v>
      </c>
      <c r="U187">
        <v>3.66799592971802</v>
      </c>
      <c r="V187">
        <v>3.45865440368652</v>
      </c>
      <c r="W187" s="11">
        <v>0.209341526031494</v>
      </c>
      <c r="X187">
        <v>0.453018188476562</v>
      </c>
      <c r="Y187">
        <v>0.453018188476562</v>
      </c>
      <c r="Z187">
        <v>0.5</v>
      </c>
      <c r="AA187">
        <v>1</v>
      </c>
      <c r="AB187">
        <v>0.666666666666667</v>
      </c>
      <c r="AC187">
        <v>0.8</v>
      </c>
      <c r="AD187">
        <v>0</v>
      </c>
      <c r="AE187">
        <v>0.5</v>
      </c>
    </row>
    <row r="188" spans="1:31">
      <c r="A188" s="5">
        <v>48</v>
      </c>
      <c r="B188">
        <v>16</v>
      </c>
      <c r="C188">
        <v>4</v>
      </c>
      <c r="D188">
        <v>10</v>
      </c>
      <c r="E188">
        <v>10</v>
      </c>
      <c r="F188">
        <v>10</v>
      </c>
      <c r="G188">
        <v>0</v>
      </c>
      <c r="H188">
        <v>6</v>
      </c>
      <c r="I188">
        <v>4</v>
      </c>
      <c r="J188">
        <v>0.8</v>
      </c>
      <c r="K188" s="4">
        <v>5.09125137329102</v>
      </c>
      <c r="L188" s="9">
        <v>1.59131240844727</v>
      </c>
      <c r="M188">
        <v>0.936178207397461</v>
      </c>
      <c r="N188">
        <v>4.19539451599121</v>
      </c>
      <c r="O188">
        <v>4</v>
      </c>
      <c r="P188">
        <v>4</v>
      </c>
      <c r="Q188">
        <v>13</v>
      </c>
      <c r="R188" s="15">
        <v>0.3077</v>
      </c>
      <c r="S188" s="15">
        <f t="shared" si="2"/>
        <v>0.4</v>
      </c>
      <c r="T188">
        <v>2.98599624633789</v>
      </c>
      <c r="U188">
        <v>2.72475695610046</v>
      </c>
      <c r="V188">
        <v>2.63969969749451</v>
      </c>
      <c r="W188" s="11">
        <v>0.085057258605957</v>
      </c>
      <c r="X188">
        <v>0.346296548843384</v>
      </c>
      <c r="Y188">
        <v>0.346296548843384</v>
      </c>
      <c r="Z188">
        <v>0.4</v>
      </c>
      <c r="AA188">
        <v>0.9</v>
      </c>
      <c r="AB188">
        <v>0.692307692307692</v>
      </c>
      <c r="AC188">
        <v>0.782608695652174</v>
      </c>
      <c r="AD188">
        <v>0.1</v>
      </c>
      <c r="AE188">
        <v>0.5</v>
      </c>
    </row>
    <row r="189" spans="1:31">
      <c r="A189" s="5">
        <v>147</v>
      </c>
      <c r="B189">
        <v>18</v>
      </c>
      <c r="C189">
        <v>2</v>
      </c>
      <c r="D189">
        <v>10</v>
      </c>
      <c r="E189">
        <v>10</v>
      </c>
      <c r="F189">
        <v>10</v>
      </c>
      <c r="G189">
        <v>0</v>
      </c>
      <c r="H189">
        <v>8</v>
      </c>
      <c r="I189">
        <v>2</v>
      </c>
      <c r="J189">
        <v>0.9</v>
      </c>
      <c r="K189" s="4">
        <v>6.612060546875</v>
      </c>
      <c r="L189" s="9">
        <v>1.60484886169434</v>
      </c>
      <c r="M189">
        <v>1.57463836669922</v>
      </c>
      <c r="N189">
        <v>6.10797309875488</v>
      </c>
      <c r="O189">
        <v>8</v>
      </c>
      <c r="P189">
        <v>8</v>
      </c>
      <c r="Q189">
        <v>17</v>
      </c>
      <c r="R189" s="15">
        <v>0.4706</v>
      </c>
      <c r="S189" s="15">
        <f t="shared" si="2"/>
        <v>0.8</v>
      </c>
      <c r="T189">
        <v>3.09134292602539</v>
      </c>
      <c r="U189">
        <v>2.82251119613647</v>
      </c>
      <c r="V189">
        <v>2.7755024433136</v>
      </c>
      <c r="W189" s="11">
        <v>0.047008752822876</v>
      </c>
      <c r="X189">
        <v>0.315840482711792</v>
      </c>
      <c r="Y189">
        <v>0.315840482711792</v>
      </c>
      <c r="Z189">
        <v>0.8</v>
      </c>
      <c r="AA189">
        <v>0.9</v>
      </c>
      <c r="AB189">
        <v>0.529411764705882</v>
      </c>
      <c r="AC189">
        <v>0.666666666666667</v>
      </c>
      <c r="AD189">
        <v>0.1</v>
      </c>
      <c r="AE189">
        <v>0.1</v>
      </c>
    </row>
    <row r="190" spans="1:31">
      <c r="A190" s="5">
        <v>96</v>
      </c>
      <c r="B190">
        <v>17</v>
      </c>
      <c r="C190">
        <v>3</v>
      </c>
      <c r="D190">
        <v>10</v>
      </c>
      <c r="E190">
        <v>10</v>
      </c>
      <c r="F190">
        <v>10</v>
      </c>
      <c r="G190">
        <v>0</v>
      </c>
      <c r="H190">
        <v>7</v>
      </c>
      <c r="I190">
        <v>3</v>
      </c>
      <c r="J190">
        <v>0.85</v>
      </c>
      <c r="K190" s="4">
        <v>5.74261093139648</v>
      </c>
      <c r="L190" s="9">
        <v>1.61087608337402</v>
      </c>
      <c r="M190">
        <v>1.20277786254883</v>
      </c>
      <c r="N190">
        <v>4.54215049743652</v>
      </c>
      <c r="O190">
        <v>6</v>
      </c>
      <c r="P190">
        <v>6</v>
      </c>
      <c r="Q190">
        <v>16</v>
      </c>
      <c r="R190" s="15">
        <v>0.375</v>
      </c>
      <c r="S190" s="15">
        <f t="shared" si="2"/>
        <v>0.6</v>
      </c>
      <c r="T190">
        <v>3.05898284912109</v>
      </c>
      <c r="U190">
        <v>2.798011302948</v>
      </c>
      <c r="V190">
        <v>2.70229864120483</v>
      </c>
      <c r="W190" s="11">
        <v>0.0957126617431641</v>
      </c>
      <c r="X190">
        <v>0.35668420791626</v>
      </c>
      <c r="Y190">
        <v>0.35668420791626</v>
      </c>
      <c r="Z190">
        <v>0.6</v>
      </c>
      <c r="AA190">
        <v>1</v>
      </c>
      <c r="AB190">
        <v>0.625</v>
      </c>
      <c r="AC190">
        <v>0.769230769230769</v>
      </c>
      <c r="AD190">
        <v>0</v>
      </c>
      <c r="AE190">
        <v>0.4</v>
      </c>
    </row>
    <row r="191" spans="1:31">
      <c r="A191" s="5">
        <v>88</v>
      </c>
      <c r="B191">
        <v>16</v>
      </c>
      <c r="C191">
        <v>4</v>
      </c>
      <c r="D191">
        <v>10</v>
      </c>
      <c r="E191">
        <v>10</v>
      </c>
      <c r="F191">
        <v>9</v>
      </c>
      <c r="G191">
        <v>1</v>
      </c>
      <c r="H191">
        <v>7</v>
      </c>
      <c r="I191">
        <v>3</v>
      </c>
      <c r="J191">
        <v>0.8</v>
      </c>
      <c r="K191" s="4">
        <v>6.7324047088623</v>
      </c>
      <c r="L191" s="9">
        <v>1.61456680297852</v>
      </c>
      <c r="M191">
        <v>1.08119773864746</v>
      </c>
      <c r="N191">
        <v>5.53327941894531</v>
      </c>
      <c r="O191">
        <v>5</v>
      </c>
      <c r="P191">
        <v>5</v>
      </c>
      <c r="Q191">
        <v>13</v>
      </c>
      <c r="R191" s="15">
        <v>0.3846</v>
      </c>
      <c r="S191" s="15">
        <f t="shared" si="2"/>
        <v>0.5</v>
      </c>
      <c r="T191">
        <v>3.23104858398437</v>
      </c>
      <c r="U191">
        <v>2.92253375053406</v>
      </c>
      <c r="V191">
        <v>2.8886866569519</v>
      </c>
      <c r="W191" s="11">
        <v>0.0338470935821533</v>
      </c>
      <c r="X191">
        <v>0.342361927032471</v>
      </c>
      <c r="Y191">
        <v>0.342361927032471</v>
      </c>
      <c r="Z191">
        <v>0.5</v>
      </c>
      <c r="AA191">
        <v>0.8</v>
      </c>
      <c r="AB191">
        <v>0.615384615384615</v>
      </c>
      <c r="AC191">
        <v>0.695652173913043</v>
      </c>
      <c r="AD191">
        <v>0.2</v>
      </c>
      <c r="AE191">
        <v>0.3</v>
      </c>
    </row>
    <row r="192" spans="1:31">
      <c r="A192" s="5">
        <v>141</v>
      </c>
      <c r="B192">
        <v>18</v>
      </c>
      <c r="C192">
        <v>2</v>
      </c>
      <c r="D192">
        <v>10</v>
      </c>
      <c r="E192">
        <v>10</v>
      </c>
      <c r="F192">
        <v>10</v>
      </c>
      <c r="G192">
        <v>0</v>
      </c>
      <c r="H192">
        <v>8</v>
      </c>
      <c r="I192">
        <v>2</v>
      </c>
      <c r="J192">
        <v>0.9</v>
      </c>
      <c r="K192" s="4">
        <v>7.49026870727539</v>
      </c>
      <c r="L192" s="9">
        <v>1.63237380981445</v>
      </c>
      <c r="M192">
        <v>1.35805892944336</v>
      </c>
      <c r="N192">
        <v>5.95078086853027</v>
      </c>
      <c r="O192">
        <v>7</v>
      </c>
      <c r="P192">
        <v>7</v>
      </c>
      <c r="Q192">
        <v>17</v>
      </c>
      <c r="R192" s="15">
        <v>0.4118</v>
      </c>
      <c r="S192" s="15">
        <f t="shared" si="2"/>
        <v>0.7</v>
      </c>
      <c r="T192">
        <v>3.87831687927246</v>
      </c>
      <c r="U192">
        <v>3.56178855895996</v>
      </c>
      <c r="V192">
        <v>3.43032383918762</v>
      </c>
      <c r="W192" s="11">
        <v>0.131464719772339</v>
      </c>
      <c r="X192">
        <v>0.447993040084839</v>
      </c>
      <c r="Y192">
        <v>0.447993040084839</v>
      </c>
      <c r="Z192">
        <v>0.7</v>
      </c>
      <c r="AA192">
        <v>1</v>
      </c>
      <c r="AB192">
        <v>0.588235294117647</v>
      </c>
      <c r="AC192">
        <v>0.740740740740741</v>
      </c>
      <c r="AD192">
        <v>0</v>
      </c>
      <c r="AE192">
        <v>0.3</v>
      </c>
    </row>
    <row r="193" spans="1:31">
      <c r="A193" s="5">
        <v>14</v>
      </c>
      <c r="B193">
        <v>19</v>
      </c>
      <c r="C193">
        <v>1</v>
      </c>
      <c r="D193">
        <v>10</v>
      </c>
      <c r="E193">
        <v>10</v>
      </c>
      <c r="F193">
        <v>10</v>
      </c>
      <c r="G193">
        <v>0</v>
      </c>
      <c r="H193">
        <v>9</v>
      </c>
      <c r="I193">
        <v>1</v>
      </c>
      <c r="J193">
        <v>0.95</v>
      </c>
      <c r="K193" s="4">
        <v>10.0921478271484</v>
      </c>
      <c r="L193" s="9">
        <v>1.65734672546387</v>
      </c>
      <c r="M193">
        <v>1.5528678894043</v>
      </c>
      <c r="N193">
        <v>8.32724761962891</v>
      </c>
      <c r="O193">
        <v>7</v>
      </c>
      <c r="P193">
        <v>7</v>
      </c>
      <c r="Q193">
        <v>17</v>
      </c>
      <c r="R193" s="15">
        <v>0.4118</v>
      </c>
      <c r="S193" s="15">
        <f t="shared" si="2"/>
        <v>0.7</v>
      </c>
      <c r="T193">
        <v>3.50043296813965</v>
      </c>
      <c r="U193">
        <v>3.26690196990967</v>
      </c>
      <c r="V193">
        <v>3.13181495666504</v>
      </c>
      <c r="W193" s="11">
        <v>0.135087013244629</v>
      </c>
      <c r="X193">
        <v>0.368618011474609</v>
      </c>
      <c r="Y193">
        <v>0.368618011474609</v>
      </c>
      <c r="Z193">
        <v>0.7</v>
      </c>
      <c r="AA193">
        <v>1</v>
      </c>
      <c r="AB193">
        <v>0.588235294117647</v>
      </c>
      <c r="AC193">
        <v>0.740740740740741</v>
      </c>
      <c r="AD193">
        <v>0</v>
      </c>
      <c r="AE193">
        <v>0.3</v>
      </c>
    </row>
    <row r="194" s="3" customFormat="1" spans="1:31">
      <c r="A194" s="7">
        <v>137</v>
      </c>
      <c r="B194" s="3">
        <v>17</v>
      </c>
      <c r="C194" s="3">
        <v>3</v>
      </c>
      <c r="D194" s="3">
        <v>10</v>
      </c>
      <c r="E194" s="3">
        <v>10</v>
      </c>
      <c r="F194" s="3">
        <v>10</v>
      </c>
      <c r="G194" s="3">
        <v>0</v>
      </c>
      <c r="H194" s="3">
        <v>7</v>
      </c>
      <c r="I194" s="3">
        <v>3</v>
      </c>
      <c r="J194" s="3">
        <v>0.85</v>
      </c>
      <c r="K194" s="11">
        <v>5.48050498962402</v>
      </c>
      <c r="L194" s="11">
        <v>1.66137504577637</v>
      </c>
      <c r="M194" s="3">
        <v>1.31838798522949</v>
      </c>
      <c r="N194" s="3">
        <v>4.31262969970703</v>
      </c>
      <c r="O194" s="3">
        <v>6</v>
      </c>
      <c r="P194" s="3">
        <v>6</v>
      </c>
      <c r="Q194" s="3">
        <v>16</v>
      </c>
      <c r="R194" s="17">
        <v>0.375</v>
      </c>
      <c r="S194" s="17">
        <f t="shared" ref="S194:S251" si="3">O194/E194</f>
        <v>0.6</v>
      </c>
      <c r="T194" s="3">
        <v>2.96624946594238</v>
      </c>
      <c r="U194" s="3">
        <v>2.71843361854553</v>
      </c>
      <c r="V194" s="3">
        <v>2.63168978691101</v>
      </c>
      <c r="W194" s="11">
        <v>0.0867438316345215</v>
      </c>
      <c r="X194" s="3">
        <v>0.334559679031372</v>
      </c>
      <c r="Y194" s="3">
        <v>0.334559679031372</v>
      </c>
      <c r="Z194" s="3">
        <v>0.6</v>
      </c>
      <c r="AA194" s="3">
        <v>1</v>
      </c>
      <c r="AB194" s="3">
        <v>0.625</v>
      </c>
      <c r="AC194" s="3">
        <v>0.769230769230769</v>
      </c>
      <c r="AD194" s="3">
        <v>0</v>
      </c>
      <c r="AE194" s="3">
        <v>0.4</v>
      </c>
    </row>
    <row r="195" spans="1:31">
      <c r="A195" s="5">
        <v>174</v>
      </c>
      <c r="B195">
        <v>17</v>
      </c>
      <c r="C195">
        <v>3</v>
      </c>
      <c r="D195">
        <v>10</v>
      </c>
      <c r="E195">
        <v>10</v>
      </c>
      <c r="F195">
        <v>10</v>
      </c>
      <c r="G195">
        <v>0</v>
      </c>
      <c r="H195">
        <v>7</v>
      </c>
      <c r="I195">
        <v>3</v>
      </c>
      <c r="J195">
        <v>0.85</v>
      </c>
      <c r="K195" s="4">
        <v>6.9014720916748</v>
      </c>
      <c r="L195" s="9">
        <v>1.69812965393066</v>
      </c>
      <c r="M195">
        <v>1.01156425476074</v>
      </c>
      <c r="N195">
        <v>5.1447925567627</v>
      </c>
      <c r="O195">
        <v>4</v>
      </c>
      <c r="P195">
        <v>4</v>
      </c>
      <c r="Q195">
        <v>13</v>
      </c>
      <c r="R195" s="15">
        <v>0.3077</v>
      </c>
      <c r="S195" s="15">
        <f t="shared" si="3"/>
        <v>0.4</v>
      </c>
      <c r="T195">
        <v>3.24583053588867</v>
      </c>
      <c r="U195">
        <v>2.97004389762878</v>
      </c>
      <c r="V195">
        <v>2.82203412055969</v>
      </c>
      <c r="W195" s="11">
        <v>0.148009777069092</v>
      </c>
      <c r="X195">
        <v>0.423796415328979</v>
      </c>
      <c r="Y195">
        <v>0.423796415328979</v>
      </c>
      <c r="Z195">
        <v>0.4</v>
      </c>
      <c r="AA195">
        <v>0.9</v>
      </c>
      <c r="AB195">
        <v>0.692307692307692</v>
      </c>
      <c r="AC195">
        <v>0.782608695652174</v>
      </c>
      <c r="AD195">
        <v>0.1</v>
      </c>
      <c r="AE195">
        <v>0.5</v>
      </c>
    </row>
    <row r="196" spans="1:31">
      <c r="A196" s="5">
        <v>28</v>
      </c>
      <c r="B196">
        <v>17</v>
      </c>
      <c r="C196">
        <v>3</v>
      </c>
      <c r="D196">
        <v>10</v>
      </c>
      <c r="E196">
        <v>10</v>
      </c>
      <c r="F196">
        <v>9</v>
      </c>
      <c r="G196">
        <v>1</v>
      </c>
      <c r="H196">
        <v>8</v>
      </c>
      <c r="I196">
        <v>2</v>
      </c>
      <c r="J196">
        <v>0.85</v>
      </c>
      <c r="K196" s="4">
        <v>7.65665245056152</v>
      </c>
      <c r="L196" s="9">
        <v>1.70526885986328</v>
      </c>
      <c r="M196">
        <v>1.47204208374023</v>
      </c>
      <c r="N196">
        <v>6.27309989929199</v>
      </c>
      <c r="O196">
        <v>4</v>
      </c>
      <c r="P196">
        <v>4</v>
      </c>
      <c r="Q196">
        <v>11</v>
      </c>
      <c r="R196" s="15">
        <v>0.3636</v>
      </c>
      <c r="S196" s="15">
        <f t="shared" si="3"/>
        <v>0.4</v>
      </c>
      <c r="T196">
        <v>2.46031761169434</v>
      </c>
      <c r="U196">
        <v>2.26619172096252</v>
      </c>
      <c r="V196">
        <v>2.19670438766479</v>
      </c>
      <c r="W196" s="11">
        <v>0.0694873332977295</v>
      </c>
      <c r="X196">
        <v>0.263613224029541</v>
      </c>
      <c r="Y196">
        <v>0.263613224029541</v>
      </c>
      <c r="Z196">
        <v>0.4</v>
      </c>
      <c r="AA196">
        <v>0.7</v>
      </c>
      <c r="AB196">
        <v>0.636363636363636</v>
      </c>
      <c r="AC196">
        <v>0.666666666666667</v>
      </c>
      <c r="AD196">
        <v>0.3</v>
      </c>
      <c r="AE196">
        <v>0.3</v>
      </c>
    </row>
    <row r="197" spans="1:31">
      <c r="A197" s="5">
        <v>105</v>
      </c>
      <c r="B197">
        <v>19</v>
      </c>
      <c r="C197">
        <v>1</v>
      </c>
      <c r="D197">
        <v>10</v>
      </c>
      <c r="E197">
        <v>10</v>
      </c>
      <c r="F197">
        <v>10</v>
      </c>
      <c r="G197">
        <v>0</v>
      </c>
      <c r="H197">
        <v>9</v>
      </c>
      <c r="I197">
        <v>1</v>
      </c>
      <c r="J197">
        <v>0.95</v>
      </c>
      <c r="K197" s="4">
        <v>10.3260917663574</v>
      </c>
      <c r="L197" s="9">
        <v>1.71701431274414</v>
      </c>
      <c r="M197">
        <v>1.61215782165527</v>
      </c>
      <c r="N197">
        <v>8.51708984375</v>
      </c>
      <c r="O197">
        <v>7</v>
      </c>
      <c r="P197">
        <v>7</v>
      </c>
      <c r="Q197">
        <v>17</v>
      </c>
      <c r="R197" s="15">
        <v>0.4118</v>
      </c>
      <c r="S197" s="15">
        <f t="shared" si="3"/>
        <v>0.7</v>
      </c>
      <c r="T197">
        <v>3.6671028137207</v>
      </c>
      <c r="U197">
        <v>3.42255115509033</v>
      </c>
      <c r="V197">
        <v>3.24774885177612</v>
      </c>
      <c r="W197" s="11">
        <v>0.174802303314209</v>
      </c>
      <c r="X197">
        <v>0.41935396194458</v>
      </c>
      <c r="Y197">
        <v>0.41935396194458</v>
      </c>
      <c r="Z197">
        <v>0.7</v>
      </c>
      <c r="AA197">
        <v>1</v>
      </c>
      <c r="AB197">
        <v>0.588235294117647</v>
      </c>
      <c r="AC197">
        <v>0.740740740740741</v>
      </c>
      <c r="AD197">
        <v>0</v>
      </c>
      <c r="AE197">
        <v>0.3</v>
      </c>
    </row>
    <row r="198" spans="1:31">
      <c r="A198" s="5">
        <v>89</v>
      </c>
      <c r="B198">
        <v>18</v>
      </c>
      <c r="C198">
        <v>2</v>
      </c>
      <c r="D198">
        <v>10</v>
      </c>
      <c r="E198">
        <v>10</v>
      </c>
      <c r="F198">
        <v>10</v>
      </c>
      <c r="G198">
        <v>0</v>
      </c>
      <c r="H198">
        <v>8</v>
      </c>
      <c r="I198">
        <v>2</v>
      </c>
      <c r="J198">
        <v>0.9</v>
      </c>
      <c r="K198" s="4">
        <v>6.97077560424805</v>
      </c>
      <c r="L198" s="9">
        <v>1.72053337097168</v>
      </c>
      <c r="M198">
        <v>1.60125923156738</v>
      </c>
      <c r="N198">
        <v>5.9664134979248</v>
      </c>
      <c r="O198">
        <v>7</v>
      </c>
      <c r="P198">
        <v>7</v>
      </c>
      <c r="Q198">
        <v>16</v>
      </c>
      <c r="R198" s="15">
        <v>0.4375</v>
      </c>
      <c r="S198" s="15">
        <f t="shared" si="3"/>
        <v>0.7</v>
      </c>
      <c r="T198">
        <v>3.80342292785644</v>
      </c>
      <c r="U198">
        <v>3.48171353340149</v>
      </c>
      <c r="V198">
        <v>3.39324641227722</v>
      </c>
      <c r="W198" s="11">
        <v>0.0884671211242676</v>
      </c>
      <c r="X198">
        <v>0.410176515579224</v>
      </c>
      <c r="Y198">
        <v>0.410176515579224</v>
      </c>
      <c r="Z198">
        <v>0.7</v>
      </c>
      <c r="AA198">
        <v>0.9</v>
      </c>
      <c r="AB198">
        <v>0.5625</v>
      </c>
      <c r="AC198">
        <v>0.692307692307692</v>
      </c>
      <c r="AD198">
        <v>0.1</v>
      </c>
      <c r="AE198">
        <v>0.2</v>
      </c>
    </row>
    <row r="199" spans="1:31">
      <c r="A199" s="5">
        <v>222</v>
      </c>
      <c r="B199">
        <v>17</v>
      </c>
      <c r="C199">
        <v>3</v>
      </c>
      <c r="D199">
        <v>10</v>
      </c>
      <c r="E199">
        <v>10</v>
      </c>
      <c r="F199">
        <v>10</v>
      </c>
      <c r="G199">
        <v>0</v>
      </c>
      <c r="H199">
        <v>7</v>
      </c>
      <c r="I199">
        <v>3</v>
      </c>
      <c r="J199">
        <v>0.85</v>
      </c>
      <c r="K199" s="4">
        <v>6.98605537414551</v>
      </c>
      <c r="L199" s="9">
        <v>1.72116661071777</v>
      </c>
      <c r="M199">
        <v>1.06689262390137</v>
      </c>
      <c r="N199">
        <v>5.3403377532959</v>
      </c>
      <c r="O199">
        <v>6</v>
      </c>
      <c r="P199">
        <v>6</v>
      </c>
      <c r="Q199">
        <v>16</v>
      </c>
      <c r="R199" s="15">
        <v>0.375</v>
      </c>
      <c r="S199" s="15">
        <f t="shared" si="3"/>
        <v>0.6</v>
      </c>
      <c r="T199">
        <v>3.34921264648437</v>
      </c>
      <c r="U199">
        <v>3.06262898445129</v>
      </c>
      <c r="V199">
        <v>2.91971254348755</v>
      </c>
      <c r="W199" s="11">
        <v>0.142916440963745</v>
      </c>
      <c r="X199">
        <v>0.429500102996826</v>
      </c>
      <c r="Y199">
        <v>0.429500102996826</v>
      </c>
      <c r="Z199">
        <v>0.6</v>
      </c>
      <c r="AA199">
        <v>1</v>
      </c>
      <c r="AB199">
        <v>0.625</v>
      </c>
      <c r="AC199">
        <v>0.769230769230769</v>
      </c>
      <c r="AD199">
        <v>0</v>
      </c>
      <c r="AE199">
        <v>0.4</v>
      </c>
    </row>
    <row r="200" spans="1:31">
      <c r="A200" s="5">
        <v>206</v>
      </c>
      <c r="B200">
        <v>17</v>
      </c>
      <c r="C200">
        <v>3</v>
      </c>
      <c r="D200">
        <v>10</v>
      </c>
      <c r="E200">
        <v>10</v>
      </c>
      <c r="F200">
        <v>10</v>
      </c>
      <c r="G200">
        <v>0</v>
      </c>
      <c r="H200">
        <v>7</v>
      </c>
      <c r="I200">
        <v>3</v>
      </c>
      <c r="J200">
        <v>0.85</v>
      </c>
      <c r="K200" s="4">
        <v>6.37397003173828</v>
      </c>
      <c r="L200" s="9">
        <v>1.73198318481445</v>
      </c>
      <c r="M200">
        <v>1.36330223083496</v>
      </c>
      <c r="N200">
        <v>5.40246200561523</v>
      </c>
      <c r="O200">
        <v>5</v>
      </c>
      <c r="P200">
        <v>5</v>
      </c>
      <c r="Q200">
        <v>14</v>
      </c>
      <c r="R200" s="15">
        <v>0.3571</v>
      </c>
      <c r="S200" s="15">
        <f t="shared" si="3"/>
        <v>0.5</v>
      </c>
      <c r="T200">
        <v>3.02554321289062</v>
      </c>
      <c r="U200">
        <v>2.78245902061462</v>
      </c>
      <c r="V200">
        <v>2.70634937286377</v>
      </c>
      <c r="W200" s="11">
        <v>0.0761096477508545</v>
      </c>
      <c r="X200">
        <v>0.319193840026856</v>
      </c>
      <c r="Y200">
        <v>0.319193840026856</v>
      </c>
      <c r="Z200">
        <v>0.5</v>
      </c>
      <c r="AA200">
        <v>0.9</v>
      </c>
      <c r="AB200">
        <v>0.642857142857143</v>
      </c>
      <c r="AC200">
        <v>0.75</v>
      </c>
      <c r="AD200">
        <v>0.1</v>
      </c>
      <c r="AE200">
        <v>0.4</v>
      </c>
    </row>
    <row r="201" spans="1:31">
      <c r="A201" s="5">
        <v>17</v>
      </c>
      <c r="B201">
        <v>16</v>
      </c>
      <c r="C201">
        <v>4</v>
      </c>
      <c r="D201">
        <v>10</v>
      </c>
      <c r="E201">
        <v>10</v>
      </c>
      <c r="F201">
        <v>10</v>
      </c>
      <c r="G201">
        <v>0</v>
      </c>
      <c r="H201">
        <v>6</v>
      </c>
      <c r="I201">
        <v>4</v>
      </c>
      <c r="J201">
        <v>0.8</v>
      </c>
      <c r="K201" s="4">
        <v>6.62918663024902</v>
      </c>
      <c r="L201" s="9">
        <v>1.7640323638916</v>
      </c>
      <c r="M201">
        <v>0.7838134765625</v>
      </c>
      <c r="N201">
        <v>5.65805053710937</v>
      </c>
      <c r="O201">
        <v>5</v>
      </c>
      <c r="P201">
        <v>5</v>
      </c>
      <c r="Q201">
        <v>15</v>
      </c>
      <c r="R201" s="15">
        <v>0.3333</v>
      </c>
      <c r="S201" s="15">
        <f t="shared" si="3"/>
        <v>0.5</v>
      </c>
      <c r="T201">
        <v>3.02310943603516</v>
      </c>
      <c r="U201">
        <v>2.70834422111511</v>
      </c>
      <c r="V201">
        <v>2.61939764022827</v>
      </c>
      <c r="W201" s="11">
        <v>0.0889465808868408</v>
      </c>
      <c r="X201">
        <v>0.403711795806885</v>
      </c>
      <c r="Y201">
        <v>0.403711795806885</v>
      </c>
      <c r="Z201">
        <v>0.5</v>
      </c>
      <c r="AA201">
        <v>1</v>
      </c>
      <c r="AB201">
        <v>0.666666666666667</v>
      </c>
      <c r="AC201">
        <v>0.8</v>
      </c>
      <c r="AD201">
        <v>0</v>
      </c>
      <c r="AE201">
        <v>0.5</v>
      </c>
    </row>
    <row r="202" s="3" customFormat="1" spans="1:31">
      <c r="A202" s="7">
        <v>4</v>
      </c>
      <c r="B202" s="3">
        <v>18</v>
      </c>
      <c r="C202" s="3">
        <v>2</v>
      </c>
      <c r="D202" s="3">
        <v>10</v>
      </c>
      <c r="E202" s="3">
        <v>10</v>
      </c>
      <c r="F202" s="3">
        <v>10</v>
      </c>
      <c r="G202" s="3">
        <v>0</v>
      </c>
      <c r="H202" s="3">
        <v>8</v>
      </c>
      <c r="I202" s="3">
        <v>2</v>
      </c>
      <c r="J202" s="3">
        <v>0.9</v>
      </c>
      <c r="K202" s="11">
        <v>6.64651870727539</v>
      </c>
      <c r="L202" s="11">
        <v>1.76815605163574</v>
      </c>
      <c r="M202" s="3">
        <v>1.73186683654785</v>
      </c>
      <c r="N202" s="3">
        <v>5.91652679443359</v>
      </c>
      <c r="O202" s="3">
        <v>6</v>
      </c>
      <c r="P202" s="3">
        <v>6</v>
      </c>
      <c r="Q202" s="3">
        <v>15</v>
      </c>
      <c r="R202" s="17">
        <v>0.4</v>
      </c>
      <c r="S202" s="17">
        <f t="shared" si="3"/>
        <v>0.6</v>
      </c>
      <c r="T202" s="3">
        <v>3.24323081970215</v>
      </c>
      <c r="U202" s="3">
        <v>2.9600522518158</v>
      </c>
      <c r="V202" s="3">
        <v>2.89533853530884</v>
      </c>
      <c r="W202" s="11">
        <v>0.064713716506958</v>
      </c>
      <c r="X202" s="3">
        <v>0.34789228439331</v>
      </c>
      <c r="Y202" s="3">
        <v>0.34789228439331</v>
      </c>
      <c r="Z202" s="3">
        <v>0.6</v>
      </c>
      <c r="AA202" s="3">
        <v>0.9</v>
      </c>
      <c r="AB202" s="3">
        <v>0.6</v>
      </c>
      <c r="AC202" s="3">
        <v>0.72</v>
      </c>
      <c r="AD202" s="3">
        <v>0.1</v>
      </c>
      <c r="AE202" s="3">
        <v>0.3</v>
      </c>
    </row>
    <row r="203" spans="1:31">
      <c r="A203" s="5">
        <v>30</v>
      </c>
      <c r="B203">
        <v>19</v>
      </c>
      <c r="C203">
        <v>1</v>
      </c>
      <c r="D203">
        <v>10</v>
      </c>
      <c r="E203">
        <v>10</v>
      </c>
      <c r="F203">
        <v>10</v>
      </c>
      <c r="G203">
        <v>0</v>
      </c>
      <c r="H203">
        <v>9</v>
      </c>
      <c r="I203">
        <v>1</v>
      </c>
      <c r="J203">
        <v>0.95</v>
      </c>
      <c r="K203" s="4">
        <v>10.2467727661133</v>
      </c>
      <c r="L203" s="9">
        <v>1.8103141784668</v>
      </c>
      <c r="M203">
        <v>1.67639350891113</v>
      </c>
      <c r="N203">
        <v>8.03465270996094</v>
      </c>
      <c r="O203">
        <v>7</v>
      </c>
      <c r="P203">
        <v>7</v>
      </c>
      <c r="Q203">
        <v>17</v>
      </c>
      <c r="R203" s="15">
        <v>0.4118</v>
      </c>
      <c r="S203" s="15">
        <f t="shared" si="3"/>
        <v>0.7</v>
      </c>
      <c r="T203">
        <v>4.02245140075684</v>
      </c>
      <c r="U203">
        <v>3.75803875923157</v>
      </c>
      <c r="V203">
        <v>3.57295179367065</v>
      </c>
      <c r="W203" s="11">
        <v>0.185086965560913</v>
      </c>
      <c r="X203">
        <v>0.449499607086182</v>
      </c>
      <c r="Y203">
        <v>0.449499607086182</v>
      </c>
      <c r="Z203">
        <v>0.7</v>
      </c>
      <c r="AA203">
        <v>1</v>
      </c>
      <c r="AB203">
        <v>0.588235294117647</v>
      </c>
      <c r="AC203">
        <v>0.740740740740741</v>
      </c>
      <c r="AD203">
        <v>0</v>
      </c>
      <c r="AE203">
        <v>0.3</v>
      </c>
    </row>
    <row r="204" spans="1:31">
      <c r="A204" s="5">
        <v>214</v>
      </c>
      <c r="B204">
        <v>17</v>
      </c>
      <c r="C204">
        <v>3</v>
      </c>
      <c r="D204">
        <v>10</v>
      </c>
      <c r="E204">
        <v>10</v>
      </c>
      <c r="F204">
        <v>10</v>
      </c>
      <c r="G204">
        <v>0</v>
      </c>
      <c r="H204">
        <v>7</v>
      </c>
      <c r="I204">
        <v>3</v>
      </c>
      <c r="J204">
        <v>0.85</v>
      </c>
      <c r="K204" s="4">
        <v>6.30545997619629</v>
      </c>
      <c r="L204" s="9">
        <v>1.81940078735352</v>
      </c>
      <c r="M204">
        <v>1.30501747131348</v>
      </c>
      <c r="N204">
        <v>4.69405364990234</v>
      </c>
      <c r="O204">
        <v>5</v>
      </c>
      <c r="P204">
        <v>5</v>
      </c>
      <c r="Q204">
        <v>13</v>
      </c>
      <c r="R204" s="15">
        <v>0.3846</v>
      </c>
      <c r="S204" s="15">
        <f t="shared" si="3"/>
        <v>0.5</v>
      </c>
      <c r="T204">
        <v>3.16875076293945</v>
      </c>
      <c r="U204">
        <v>2.91451048851013</v>
      </c>
      <c r="V204">
        <v>2.77915716171265</v>
      </c>
      <c r="W204" s="11">
        <v>0.135353326797485</v>
      </c>
      <c r="X204">
        <v>0.389593601226807</v>
      </c>
      <c r="Y204">
        <v>0.389593601226807</v>
      </c>
      <c r="Z204">
        <v>0.5</v>
      </c>
      <c r="AA204">
        <v>0.8</v>
      </c>
      <c r="AB204">
        <v>0.615384615384615</v>
      </c>
      <c r="AC204">
        <v>0.695652173913043</v>
      </c>
      <c r="AD204">
        <v>0.2</v>
      </c>
      <c r="AE204">
        <v>0.3</v>
      </c>
    </row>
    <row r="205" spans="1:31">
      <c r="A205" s="5">
        <v>40</v>
      </c>
      <c r="B205">
        <v>17</v>
      </c>
      <c r="C205">
        <v>3</v>
      </c>
      <c r="D205">
        <v>10</v>
      </c>
      <c r="E205">
        <v>10</v>
      </c>
      <c r="F205">
        <v>9</v>
      </c>
      <c r="G205">
        <v>1</v>
      </c>
      <c r="H205">
        <v>8</v>
      </c>
      <c r="I205">
        <v>2</v>
      </c>
      <c r="J205">
        <v>0.85</v>
      </c>
      <c r="K205" s="4">
        <v>8.01934051513672</v>
      </c>
      <c r="L205" s="9">
        <v>1.82939147949219</v>
      </c>
      <c r="M205">
        <v>1.49921607971191</v>
      </c>
      <c r="N205">
        <v>6.08656692504883</v>
      </c>
      <c r="O205">
        <v>6</v>
      </c>
      <c r="P205">
        <v>6</v>
      </c>
      <c r="Q205">
        <v>15</v>
      </c>
      <c r="R205" s="15">
        <v>0.4</v>
      </c>
      <c r="S205" s="15">
        <f t="shared" si="3"/>
        <v>0.6</v>
      </c>
      <c r="T205">
        <v>3.05672454833984</v>
      </c>
      <c r="U205">
        <v>2.80530095100403</v>
      </c>
      <c r="V205">
        <v>2.71086621284485</v>
      </c>
      <c r="W205" s="11">
        <v>0.0944347381591797</v>
      </c>
      <c r="X205">
        <v>0.345858335494995</v>
      </c>
      <c r="Y205">
        <v>0.345858335494995</v>
      </c>
      <c r="Z205">
        <v>0.6</v>
      </c>
      <c r="AA205">
        <v>0.9</v>
      </c>
      <c r="AB205">
        <v>0.6</v>
      </c>
      <c r="AC205">
        <v>0.72</v>
      </c>
      <c r="AD205">
        <v>0.1</v>
      </c>
      <c r="AE205">
        <v>0.3</v>
      </c>
    </row>
    <row r="206" spans="1:31">
      <c r="A206" s="5">
        <v>196</v>
      </c>
      <c r="B206">
        <v>18</v>
      </c>
      <c r="C206">
        <v>2</v>
      </c>
      <c r="D206">
        <v>10</v>
      </c>
      <c r="E206">
        <v>10</v>
      </c>
      <c r="F206">
        <v>9</v>
      </c>
      <c r="G206">
        <v>1</v>
      </c>
      <c r="H206">
        <v>9</v>
      </c>
      <c r="I206">
        <v>1</v>
      </c>
      <c r="J206">
        <v>0.9</v>
      </c>
      <c r="K206" s="4">
        <v>11.2915363311768</v>
      </c>
      <c r="L206" s="9">
        <v>1.8361701965332</v>
      </c>
      <c r="M206">
        <v>1.68184471130371</v>
      </c>
      <c r="N206">
        <v>8.96267700195312</v>
      </c>
      <c r="O206">
        <v>7</v>
      </c>
      <c r="P206">
        <v>7</v>
      </c>
      <c r="Q206">
        <v>16</v>
      </c>
      <c r="R206" s="15">
        <v>0.4375</v>
      </c>
      <c r="S206" s="15">
        <f t="shared" si="3"/>
        <v>0.7</v>
      </c>
      <c r="T206">
        <v>3.76375770568848</v>
      </c>
      <c r="U206">
        <v>3.48160338401794</v>
      </c>
      <c r="V206">
        <v>3.34229779243469</v>
      </c>
      <c r="W206" s="11">
        <v>0.139305591583252</v>
      </c>
      <c r="X206">
        <v>0.421459913253784</v>
      </c>
      <c r="Y206">
        <v>0.421459913253784</v>
      </c>
      <c r="Z206">
        <v>0.7</v>
      </c>
      <c r="AA206">
        <v>0.9</v>
      </c>
      <c r="AB206">
        <v>0.5625</v>
      </c>
      <c r="AC206">
        <v>0.692307692307692</v>
      </c>
      <c r="AD206">
        <v>0.1</v>
      </c>
      <c r="AE206">
        <v>0.2</v>
      </c>
    </row>
    <row r="207" spans="1:31">
      <c r="A207" s="5">
        <v>249</v>
      </c>
      <c r="B207">
        <v>19</v>
      </c>
      <c r="C207">
        <v>1</v>
      </c>
      <c r="D207">
        <v>10</v>
      </c>
      <c r="E207">
        <v>10</v>
      </c>
      <c r="F207">
        <v>10</v>
      </c>
      <c r="G207">
        <v>0</v>
      </c>
      <c r="H207">
        <v>9</v>
      </c>
      <c r="I207">
        <v>1</v>
      </c>
      <c r="J207">
        <v>0.95</v>
      </c>
      <c r="K207" s="4">
        <v>10.3194007873535</v>
      </c>
      <c r="L207" s="9">
        <v>1.84348106384277</v>
      </c>
      <c r="M207">
        <v>1.62752151489258</v>
      </c>
      <c r="N207">
        <v>7.25810050964355</v>
      </c>
      <c r="O207">
        <v>5</v>
      </c>
      <c r="P207">
        <v>5</v>
      </c>
      <c r="Q207">
        <v>15</v>
      </c>
      <c r="R207" s="15">
        <v>0.3333</v>
      </c>
      <c r="S207" s="15">
        <f t="shared" si="3"/>
        <v>0.5</v>
      </c>
      <c r="T207">
        <v>3.79002380371094</v>
      </c>
      <c r="U207">
        <v>3.57392716407776</v>
      </c>
      <c r="V207">
        <v>3.35187149047852</v>
      </c>
      <c r="W207" s="11">
        <v>0.222055673599243</v>
      </c>
      <c r="X207">
        <v>0.438152313232422</v>
      </c>
      <c r="Y207">
        <v>0.438152313232422</v>
      </c>
      <c r="Z207">
        <v>0.5</v>
      </c>
      <c r="AA207">
        <v>1</v>
      </c>
      <c r="AB207">
        <v>0.666666666666667</v>
      </c>
      <c r="AC207">
        <v>0.8</v>
      </c>
      <c r="AD207">
        <v>0</v>
      </c>
      <c r="AE207">
        <v>0.5</v>
      </c>
    </row>
    <row r="208" spans="1:31">
      <c r="A208" s="5">
        <v>24</v>
      </c>
      <c r="B208">
        <v>18</v>
      </c>
      <c r="C208">
        <v>2</v>
      </c>
      <c r="D208">
        <v>10</v>
      </c>
      <c r="E208">
        <v>10</v>
      </c>
      <c r="F208">
        <v>10</v>
      </c>
      <c r="G208">
        <v>0</v>
      </c>
      <c r="H208">
        <v>8</v>
      </c>
      <c r="I208">
        <v>2</v>
      </c>
      <c r="J208">
        <v>0.9</v>
      </c>
      <c r="K208" s="4">
        <v>8.30161476135254</v>
      </c>
      <c r="L208" s="9">
        <v>1.84811210632324</v>
      </c>
      <c r="M208">
        <v>1.42319869995117</v>
      </c>
      <c r="N208">
        <v>5.94230270385742</v>
      </c>
      <c r="O208">
        <v>6</v>
      </c>
      <c r="P208">
        <v>6</v>
      </c>
      <c r="Q208">
        <v>16</v>
      </c>
      <c r="R208" s="15">
        <v>0.375</v>
      </c>
      <c r="S208" s="15">
        <f t="shared" si="3"/>
        <v>0.6</v>
      </c>
      <c r="T208">
        <v>4.11506462097168</v>
      </c>
      <c r="U208">
        <v>3.8042676448822</v>
      </c>
      <c r="V208">
        <v>3.6045196056366</v>
      </c>
      <c r="W208" s="11">
        <v>0.199748039245605</v>
      </c>
      <c r="X208">
        <v>0.510545015335083</v>
      </c>
      <c r="Y208">
        <v>0.510545015335083</v>
      </c>
      <c r="Z208">
        <v>0.6</v>
      </c>
      <c r="AA208">
        <v>1</v>
      </c>
      <c r="AB208">
        <v>0.625</v>
      </c>
      <c r="AC208">
        <v>0.769230769230769</v>
      </c>
      <c r="AD208">
        <v>0</v>
      </c>
      <c r="AE208">
        <v>0.4</v>
      </c>
    </row>
    <row r="209" spans="1:31">
      <c r="A209" s="5">
        <v>44</v>
      </c>
      <c r="B209">
        <v>18</v>
      </c>
      <c r="C209">
        <v>2</v>
      </c>
      <c r="D209">
        <v>10</v>
      </c>
      <c r="E209">
        <v>10</v>
      </c>
      <c r="F209">
        <v>10</v>
      </c>
      <c r="G209">
        <v>0</v>
      </c>
      <c r="H209">
        <v>8</v>
      </c>
      <c r="I209">
        <v>2</v>
      </c>
      <c r="J209">
        <v>0.9</v>
      </c>
      <c r="K209" s="4">
        <v>7.05508804321289</v>
      </c>
      <c r="L209" s="9">
        <v>1.89373970031738</v>
      </c>
      <c r="M209">
        <v>1.69791793823242</v>
      </c>
      <c r="N209">
        <v>5.47259330749512</v>
      </c>
      <c r="O209">
        <v>6</v>
      </c>
      <c r="P209">
        <v>6</v>
      </c>
      <c r="Q209">
        <v>16</v>
      </c>
      <c r="R209" s="15">
        <v>0.375</v>
      </c>
      <c r="S209" s="15">
        <f t="shared" si="3"/>
        <v>0.6</v>
      </c>
      <c r="T209">
        <v>3.63743019104004</v>
      </c>
      <c r="U209">
        <v>3.36262583732605</v>
      </c>
      <c r="V209">
        <v>3.23361253738403</v>
      </c>
      <c r="W209" s="11">
        <v>0.129013299942017</v>
      </c>
      <c r="X209">
        <v>0.403817653656006</v>
      </c>
      <c r="Y209">
        <v>0.403817653656006</v>
      </c>
      <c r="Z209">
        <v>0.6</v>
      </c>
      <c r="AA209">
        <v>1</v>
      </c>
      <c r="AB209">
        <v>0.625</v>
      </c>
      <c r="AC209">
        <v>0.769230769230769</v>
      </c>
      <c r="AD209">
        <v>0</v>
      </c>
      <c r="AE209">
        <v>0.4</v>
      </c>
    </row>
    <row r="210" spans="1:31">
      <c r="A210" s="5">
        <v>43</v>
      </c>
      <c r="B210">
        <v>20</v>
      </c>
      <c r="C210">
        <v>0</v>
      </c>
      <c r="D210">
        <v>10</v>
      </c>
      <c r="E210">
        <v>10</v>
      </c>
      <c r="F210">
        <v>10</v>
      </c>
      <c r="G210">
        <v>0</v>
      </c>
      <c r="H210">
        <v>10</v>
      </c>
      <c r="I210">
        <v>0</v>
      </c>
      <c r="J210">
        <v>1</v>
      </c>
      <c r="K210" s="4">
        <v>9999</v>
      </c>
      <c r="L210" s="9">
        <v>1.89901351928711</v>
      </c>
      <c r="M210">
        <v>9999</v>
      </c>
      <c r="N210">
        <v>9999</v>
      </c>
      <c r="O210">
        <v>9</v>
      </c>
      <c r="P210">
        <v>9</v>
      </c>
      <c r="Q210">
        <v>19</v>
      </c>
      <c r="R210" s="15">
        <v>0.4737</v>
      </c>
      <c r="S210" s="15">
        <f t="shared" si="3"/>
        <v>0.9</v>
      </c>
      <c r="T210">
        <v>4.73479461669922</v>
      </c>
      <c r="U210">
        <v>4.43228912353516</v>
      </c>
      <c r="V210">
        <v>4.22338771820068</v>
      </c>
      <c r="W210" s="11">
        <v>0.208901405334473</v>
      </c>
      <c r="X210">
        <v>0.511406898498535</v>
      </c>
      <c r="Y210">
        <v>0.511406898498535</v>
      </c>
      <c r="Z210">
        <v>0.9</v>
      </c>
      <c r="AA210">
        <v>1</v>
      </c>
      <c r="AB210">
        <v>0.526315789473684</v>
      </c>
      <c r="AC210">
        <v>0.689655172413793</v>
      </c>
      <c r="AD210">
        <v>0</v>
      </c>
      <c r="AE210">
        <v>0.1</v>
      </c>
    </row>
    <row r="211" s="3" customFormat="1" spans="1:31">
      <c r="A211" s="7">
        <v>5</v>
      </c>
      <c r="B211" s="3">
        <v>18</v>
      </c>
      <c r="C211" s="3">
        <v>2</v>
      </c>
      <c r="D211" s="3">
        <v>10</v>
      </c>
      <c r="E211" s="3">
        <v>10</v>
      </c>
      <c r="F211" s="3">
        <v>10</v>
      </c>
      <c r="G211" s="3">
        <v>0</v>
      </c>
      <c r="H211" s="3">
        <v>8</v>
      </c>
      <c r="I211" s="3">
        <v>2</v>
      </c>
      <c r="J211" s="3">
        <v>0.9</v>
      </c>
      <c r="K211" s="11">
        <v>7.90730667114258</v>
      </c>
      <c r="L211" s="11">
        <v>1.90764045715332</v>
      </c>
      <c r="M211" s="3">
        <v>1.54693603515625</v>
      </c>
      <c r="N211" s="3">
        <v>5.696044921875</v>
      </c>
      <c r="O211" s="3">
        <v>6</v>
      </c>
      <c r="P211" s="3">
        <v>6</v>
      </c>
      <c r="Q211" s="3">
        <v>15</v>
      </c>
      <c r="R211" s="17">
        <v>0.4</v>
      </c>
      <c r="S211" s="17">
        <f t="shared" si="3"/>
        <v>0.6</v>
      </c>
      <c r="T211" s="3">
        <v>3.73896026611328</v>
      </c>
      <c r="U211" s="3">
        <v>3.47512936592102</v>
      </c>
      <c r="V211" s="3">
        <v>3.30228805541992</v>
      </c>
      <c r="W211" s="11">
        <v>0.172841310501099</v>
      </c>
      <c r="X211" s="3">
        <v>0.436672210693359</v>
      </c>
      <c r="Y211" s="3">
        <v>0.436672210693359</v>
      </c>
      <c r="Z211" s="3">
        <v>0.6</v>
      </c>
      <c r="AA211" s="3">
        <v>0.9</v>
      </c>
      <c r="AB211" s="3">
        <v>0.6</v>
      </c>
      <c r="AC211" s="3">
        <v>0.72</v>
      </c>
      <c r="AD211" s="3">
        <v>0.1</v>
      </c>
      <c r="AE211" s="3">
        <v>0.3</v>
      </c>
    </row>
    <row r="212" spans="1:31">
      <c r="A212" s="5">
        <v>149</v>
      </c>
      <c r="B212">
        <v>16</v>
      </c>
      <c r="C212">
        <v>4</v>
      </c>
      <c r="D212">
        <v>10</v>
      </c>
      <c r="E212">
        <v>10</v>
      </c>
      <c r="F212">
        <v>10</v>
      </c>
      <c r="G212">
        <v>0</v>
      </c>
      <c r="H212">
        <v>6</v>
      </c>
      <c r="I212">
        <v>4</v>
      </c>
      <c r="J212">
        <v>0.8</v>
      </c>
      <c r="K212" s="4">
        <v>5.94592666625977</v>
      </c>
      <c r="L212" s="9">
        <v>1.93689155578613</v>
      </c>
      <c r="M212">
        <v>1.07749176025391</v>
      </c>
      <c r="N212">
        <v>4.53323554992676</v>
      </c>
      <c r="O212">
        <v>4</v>
      </c>
      <c r="P212">
        <v>4</v>
      </c>
      <c r="Q212">
        <v>14</v>
      </c>
      <c r="R212" s="15">
        <v>0.2857</v>
      </c>
      <c r="S212" s="15">
        <f t="shared" si="3"/>
        <v>0.4</v>
      </c>
      <c r="T212">
        <v>3.04324340820312</v>
      </c>
      <c r="U212">
        <v>2.76242613792419</v>
      </c>
      <c r="V212">
        <v>2.6508104801178</v>
      </c>
      <c r="W212" s="11">
        <v>0.111615657806396</v>
      </c>
      <c r="X212">
        <v>0.392432928085327</v>
      </c>
      <c r="Y212">
        <v>0.392432928085327</v>
      </c>
      <c r="Z212">
        <v>0.4</v>
      </c>
      <c r="AA212">
        <v>1</v>
      </c>
      <c r="AB212">
        <v>0.714285714285714</v>
      </c>
      <c r="AC212">
        <v>0.833333333333333</v>
      </c>
      <c r="AD212">
        <v>0</v>
      </c>
      <c r="AE212">
        <v>0.6</v>
      </c>
    </row>
    <row r="213" spans="1:31">
      <c r="A213" s="5">
        <v>102</v>
      </c>
      <c r="B213">
        <v>17</v>
      </c>
      <c r="C213">
        <v>3</v>
      </c>
      <c r="D213">
        <v>10</v>
      </c>
      <c r="E213">
        <v>10</v>
      </c>
      <c r="F213">
        <v>10</v>
      </c>
      <c r="G213">
        <v>0</v>
      </c>
      <c r="H213">
        <v>7</v>
      </c>
      <c r="I213">
        <v>3</v>
      </c>
      <c r="J213">
        <v>0.85</v>
      </c>
      <c r="K213" s="4">
        <v>6.0604362487793</v>
      </c>
      <c r="L213" s="9">
        <v>1.95474052429199</v>
      </c>
      <c r="M213">
        <v>1.70595741271973</v>
      </c>
      <c r="N213">
        <v>5.03600311279297</v>
      </c>
      <c r="O213">
        <v>7</v>
      </c>
      <c r="P213">
        <v>7</v>
      </c>
      <c r="Q213">
        <v>17</v>
      </c>
      <c r="R213" s="15">
        <v>0.4118</v>
      </c>
      <c r="S213" s="15">
        <f t="shared" si="3"/>
        <v>0.7</v>
      </c>
      <c r="T213">
        <v>2.88082122802734</v>
      </c>
      <c r="U213">
        <v>2.63592147827148</v>
      </c>
      <c r="V213">
        <v>2.53333616256714</v>
      </c>
      <c r="W213" s="11">
        <v>0.102585315704346</v>
      </c>
      <c r="X213">
        <v>0.347485065460205</v>
      </c>
      <c r="Y213">
        <v>0.347485065460205</v>
      </c>
      <c r="Z213">
        <v>0.7</v>
      </c>
      <c r="AA213">
        <v>1</v>
      </c>
      <c r="AB213">
        <v>0.588235294117647</v>
      </c>
      <c r="AC213">
        <v>0.740740740740741</v>
      </c>
      <c r="AD213">
        <v>0</v>
      </c>
      <c r="AE213">
        <v>0.3</v>
      </c>
    </row>
    <row r="214" spans="1:31">
      <c r="A214" s="5">
        <v>75</v>
      </c>
      <c r="B214">
        <v>18</v>
      </c>
      <c r="C214">
        <v>2</v>
      </c>
      <c r="D214">
        <v>10</v>
      </c>
      <c r="E214">
        <v>10</v>
      </c>
      <c r="F214">
        <v>10</v>
      </c>
      <c r="G214">
        <v>0</v>
      </c>
      <c r="H214">
        <v>8</v>
      </c>
      <c r="I214">
        <v>2</v>
      </c>
      <c r="J214">
        <v>0.9</v>
      </c>
      <c r="K214" s="4">
        <v>7.85711288452148</v>
      </c>
      <c r="L214" s="9">
        <v>1.95977401733398</v>
      </c>
      <c r="M214">
        <v>1.5081729888916</v>
      </c>
      <c r="N214">
        <v>5.1136531829834</v>
      </c>
      <c r="O214">
        <v>5</v>
      </c>
      <c r="P214">
        <v>5</v>
      </c>
      <c r="Q214">
        <v>15</v>
      </c>
      <c r="R214" s="15">
        <v>0.3333</v>
      </c>
      <c r="S214" s="15">
        <f t="shared" si="3"/>
        <v>0.5</v>
      </c>
      <c r="T214">
        <v>3.73113059997559</v>
      </c>
      <c r="U214">
        <v>3.49054074287415</v>
      </c>
      <c r="V214">
        <v>3.28769683837891</v>
      </c>
      <c r="W214" s="11">
        <v>0.202843904495239</v>
      </c>
      <c r="X214">
        <v>0.44343376159668</v>
      </c>
      <c r="Y214">
        <v>0.44343376159668</v>
      </c>
      <c r="Z214">
        <v>0.5</v>
      </c>
      <c r="AA214">
        <v>1</v>
      </c>
      <c r="AB214">
        <v>0.666666666666667</v>
      </c>
      <c r="AC214">
        <v>0.8</v>
      </c>
      <c r="AD214">
        <v>0</v>
      </c>
      <c r="AE214">
        <v>0.5</v>
      </c>
    </row>
    <row r="215" spans="1:31">
      <c r="A215" s="5">
        <v>87</v>
      </c>
      <c r="B215">
        <v>15</v>
      </c>
      <c r="C215">
        <v>5</v>
      </c>
      <c r="D215">
        <v>10</v>
      </c>
      <c r="E215">
        <v>10</v>
      </c>
      <c r="F215">
        <v>9</v>
      </c>
      <c r="G215">
        <v>1</v>
      </c>
      <c r="H215">
        <v>6</v>
      </c>
      <c r="I215">
        <v>4</v>
      </c>
      <c r="J215">
        <v>0.75</v>
      </c>
      <c r="K215" s="4">
        <v>5.965576171875</v>
      </c>
      <c r="L215" s="9">
        <v>1.96604919433594</v>
      </c>
      <c r="M215">
        <v>1.30701446533203</v>
      </c>
      <c r="N215">
        <v>5.0182933807373</v>
      </c>
      <c r="O215">
        <v>4</v>
      </c>
      <c r="P215">
        <v>4</v>
      </c>
      <c r="Q215">
        <v>12</v>
      </c>
      <c r="R215" s="15">
        <v>0.3333</v>
      </c>
      <c r="S215" s="15">
        <f t="shared" si="3"/>
        <v>0.4</v>
      </c>
      <c r="T215">
        <v>2.74654388427734</v>
      </c>
      <c r="U215">
        <v>2.45803046226501</v>
      </c>
      <c r="V215">
        <v>2.42247819900513</v>
      </c>
      <c r="W215" s="11">
        <v>0.0355522632598877</v>
      </c>
      <c r="X215">
        <v>0.324065685272217</v>
      </c>
      <c r="Y215">
        <v>0.324065685272217</v>
      </c>
      <c r="Z215">
        <v>0.4</v>
      </c>
      <c r="AA215">
        <v>0.8</v>
      </c>
      <c r="AB215">
        <v>0.666666666666667</v>
      </c>
      <c r="AC215">
        <v>0.727272727272727</v>
      </c>
      <c r="AD215">
        <v>0.2</v>
      </c>
      <c r="AE215">
        <v>0.4</v>
      </c>
    </row>
    <row r="216" spans="1:31">
      <c r="A216" s="5">
        <v>114</v>
      </c>
      <c r="B216">
        <v>16</v>
      </c>
      <c r="C216">
        <v>4</v>
      </c>
      <c r="D216">
        <v>10</v>
      </c>
      <c r="E216">
        <v>10</v>
      </c>
      <c r="F216">
        <v>9</v>
      </c>
      <c r="G216">
        <v>1</v>
      </c>
      <c r="H216">
        <v>7</v>
      </c>
      <c r="I216">
        <v>3</v>
      </c>
      <c r="J216">
        <v>0.8</v>
      </c>
      <c r="K216" s="4">
        <v>8.22604179382324</v>
      </c>
      <c r="L216" s="9">
        <v>1.97331619262695</v>
      </c>
      <c r="M216">
        <v>1.27695655822754</v>
      </c>
      <c r="N216">
        <v>6.61124801635742</v>
      </c>
      <c r="O216">
        <v>5</v>
      </c>
      <c r="P216">
        <v>5</v>
      </c>
      <c r="Q216">
        <v>14</v>
      </c>
      <c r="R216" s="15">
        <v>0.3571</v>
      </c>
      <c r="S216" s="15">
        <f t="shared" si="3"/>
        <v>0.5</v>
      </c>
      <c r="T216">
        <v>3.45174598693848</v>
      </c>
      <c r="U216">
        <v>3.08734536170959</v>
      </c>
      <c r="V216">
        <v>3.05312347412109</v>
      </c>
      <c r="W216" s="11">
        <v>0.034221887588501</v>
      </c>
      <c r="X216">
        <v>0.398622512817383</v>
      </c>
      <c r="Y216">
        <v>0.398622512817383</v>
      </c>
      <c r="Z216">
        <v>0.5</v>
      </c>
      <c r="AA216">
        <v>0.9</v>
      </c>
      <c r="AB216">
        <v>0.642857142857143</v>
      </c>
      <c r="AC216">
        <v>0.75</v>
      </c>
      <c r="AD216">
        <v>0.1</v>
      </c>
      <c r="AE216">
        <v>0.4</v>
      </c>
    </row>
    <row r="217" spans="1:31">
      <c r="A217" s="5">
        <v>132</v>
      </c>
      <c r="B217">
        <v>17</v>
      </c>
      <c r="C217">
        <v>3</v>
      </c>
      <c r="D217">
        <v>10</v>
      </c>
      <c r="E217">
        <v>10</v>
      </c>
      <c r="F217">
        <v>10</v>
      </c>
      <c r="G217">
        <v>0</v>
      </c>
      <c r="H217">
        <v>7</v>
      </c>
      <c r="I217">
        <v>3</v>
      </c>
      <c r="J217">
        <v>0.85</v>
      </c>
      <c r="K217" s="4">
        <v>6.40012359619141</v>
      </c>
      <c r="L217" s="9">
        <v>2.01248550415039</v>
      </c>
      <c r="M217">
        <v>1.54127883911133</v>
      </c>
      <c r="N217">
        <v>4.69735717773437</v>
      </c>
      <c r="O217">
        <v>4</v>
      </c>
      <c r="P217">
        <v>4</v>
      </c>
      <c r="Q217">
        <v>13</v>
      </c>
      <c r="R217" s="15">
        <v>0.3077</v>
      </c>
      <c r="S217" s="15">
        <f t="shared" si="3"/>
        <v>0.4</v>
      </c>
      <c r="T217">
        <v>3.33420562744141</v>
      </c>
      <c r="U217">
        <v>3.06828689575195</v>
      </c>
      <c r="V217">
        <v>2.91867876052856</v>
      </c>
      <c r="W217" s="11">
        <v>0.149608135223389</v>
      </c>
      <c r="X217">
        <v>0.415526866912842</v>
      </c>
      <c r="Y217">
        <v>0.415526866912842</v>
      </c>
      <c r="Z217">
        <v>0.4</v>
      </c>
      <c r="AA217">
        <v>0.9</v>
      </c>
      <c r="AB217">
        <v>0.692307692307692</v>
      </c>
      <c r="AC217">
        <v>0.782608695652174</v>
      </c>
      <c r="AD217">
        <v>0.1</v>
      </c>
      <c r="AE217">
        <v>0.5</v>
      </c>
    </row>
    <row r="218" spans="1:31">
      <c r="A218" s="5">
        <v>99</v>
      </c>
      <c r="B218">
        <v>17</v>
      </c>
      <c r="C218">
        <v>3</v>
      </c>
      <c r="D218">
        <v>10</v>
      </c>
      <c r="E218">
        <v>10</v>
      </c>
      <c r="F218">
        <v>10</v>
      </c>
      <c r="G218">
        <v>0</v>
      </c>
      <c r="H218">
        <v>7</v>
      </c>
      <c r="I218">
        <v>3</v>
      </c>
      <c r="J218">
        <v>0.85</v>
      </c>
      <c r="K218" s="4">
        <v>7.71062469482422</v>
      </c>
      <c r="L218" s="9">
        <v>2.03985214233398</v>
      </c>
      <c r="M218">
        <v>1.37749862670898</v>
      </c>
      <c r="N218">
        <v>5.89325523376465</v>
      </c>
      <c r="O218">
        <v>5</v>
      </c>
      <c r="P218">
        <v>5</v>
      </c>
      <c r="Q218">
        <v>14</v>
      </c>
      <c r="R218" s="15">
        <v>0.3571</v>
      </c>
      <c r="S218" s="15">
        <f t="shared" si="3"/>
        <v>0.5</v>
      </c>
      <c r="T218">
        <v>3.28007507324219</v>
      </c>
      <c r="U218">
        <v>3.01269316673279</v>
      </c>
      <c r="V218">
        <v>2.85604023933411</v>
      </c>
      <c r="W218" s="11">
        <v>0.156652927398682</v>
      </c>
      <c r="X218">
        <v>0.424034833908081</v>
      </c>
      <c r="Y218">
        <v>0.424034833908081</v>
      </c>
      <c r="Z218">
        <v>0.5</v>
      </c>
      <c r="AA218">
        <v>0.9</v>
      </c>
      <c r="AB218">
        <v>0.642857142857143</v>
      </c>
      <c r="AC218">
        <v>0.75</v>
      </c>
      <c r="AD218">
        <v>0.1</v>
      </c>
      <c r="AE218">
        <v>0.4</v>
      </c>
    </row>
    <row r="219" s="3" customFormat="1" spans="1:31">
      <c r="A219" s="7">
        <v>36</v>
      </c>
      <c r="B219" s="3">
        <v>18</v>
      </c>
      <c r="C219" s="3">
        <v>2</v>
      </c>
      <c r="D219" s="3">
        <v>10</v>
      </c>
      <c r="E219" s="3">
        <v>10</v>
      </c>
      <c r="F219" s="3">
        <v>10</v>
      </c>
      <c r="G219" s="3">
        <v>0</v>
      </c>
      <c r="H219" s="3">
        <v>8</v>
      </c>
      <c r="I219" s="3">
        <v>2</v>
      </c>
      <c r="J219" s="3">
        <v>0.9</v>
      </c>
      <c r="K219" s="11">
        <v>7.38046836853027</v>
      </c>
      <c r="L219" s="11">
        <v>2.05478477478027</v>
      </c>
      <c r="M219" s="3">
        <v>1.67789459228516</v>
      </c>
      <c r="N219" s="3">
        <v>4.77267265319824</v>
      </c>
      <c r="O219" s="3">
        <v>4</v>
      </c>
      <c r="P219" s="3">
        <v>4</v>
      </c>
      <c r="Q219" s="3">
        <v>14</v>
      </c>
      <c r="R219" s="17">
        <v>0.2857</v>
      </c>
      <c r="S219" s="17">
        <f t="shared" si="3"/>
        <v>0.4</v>
      </c>
      <c r="T219" s="3">
        <v>3.65640830993652</v>
      </c>
      <c r="U219" s="3">
        <v>3.41129922866821</v>
      </c>
      <c r="V219" s="3">
        <v>3.20849680900574</v>
      </c>
      <c r="W219" s="11">
        <v>0.202802419662476</v>
      </c>
      <c r="X219" s="3">
        <v>0.447911500930786</v>
      </c>
      <c r="Y219" s="3">
        <v>0.447911500930786</v>
      </c>
      <c r="Z219" s="3">
        <v>0.4</v>
      </c>
      <c r="AA219" s="3">
        <v>1</v>
      </c>
      <c r="AB219" s="3">
        <v>0.714285714285714</v>
      </c>
      <c r="AC219" s="3">
        <v>0.833333333333333</v>
      </c>
      <c r="AD219" s="3">
        <v>0</v>
      </c>
      <c r="AE219" s="3">
        <v>0.6</v>
      </c>
    </row>
    <row r="220" spans="1:31">
      <c r="A220" s="5">
        <v>19</v>
      </c>
      <c r="B220">
        <v>16</v>
      </c>
      <c r="C220">
        <v>4</v>
      </c>
      <c r="D220">
        <v>10</v>
      </c>
      <c r="E220">
        <v>10</v>
      </c>
      <c r="F220">
        <v>8</v>
      </c>
      <c r="G220">
        <v>2</v>
      </c>
      <c r="H220">
        <v>8</v>
      </c>
      <c r="I220">
        <v>2</v>
      </c>
      <c r="J220">
        <v>0.8</v>
      </c>
      <c r="K220" s="4">
        <v>7.57284927368164</v>
      </c>
      <c r="L220" s="9">
        <v>2.06085205078125</v>
      </c>
      <c r="M220">
        <v>1.82548141479492</v>
      </c>
      <c r="N220">
        <v>5.71315765380859</v>
      </c>
      <c r="O220">
        <v>6</v>
      </c>
      <c r="P220">
        <v>6</v>
      </c>
      <c r="Q220">
        <v>14</v>
      </c>
      <c r="R220" s="15">
        <v>0.4286</v>
      </c>
      <c r="S220" s="15">
        <f t="shared" si="3"/>
        <v>0.6</v>
      </c>
      <c r="T220">
        <v>2.96800994873047</v>
      </c>
      <c r="U220">
        <v>2.70471739768982</v>
      </c>
      <c r="V220">
        <v>2.66504859924316</v>
      </c>
      <c r="W220" s="11">
        <v>0.0396687984466553</v>
      </c>
      <c r="X220">
        <v>0.302961349487305</v>
      </c>
      <c r="Y220">
        <v>0.302961349487305</v>
      </c>
      <c r="Z220">
        <v>0.6</v>
      </c>
      <c r="AA220">
        <v>0.8</v>
      </c>
      <c r="AB220">
        <v>0.571428571428571</v>
      </c>
      <c r="AC220">
        <v>0.666666666666667</v>
      </c>
      <c r="AD220">
        <v>0.2</v>
      </c>
      <c r="AE220">
        <v>0.2</v>
      </c>
    </row>
    <row r="221" spans="1:31">
      <c r="A221" s="5">
        <v>192</v>
      </c>
      <c r="B221">
        <v>17</v>
      </c>
      <c r="C221">
        <v>3</v>
      </c>
      <c r="D221">
        <v>10</v>
      </c>
      <c r="E221">
        <v>10</v>
      </c>
      <c r="F221">
        <v>10</v>
      </c>
      <c r="G221">
        <v>0</v>
      </c>
      <c r="H221">
        <v>7</v>
      </c>
      <c r="I221">
        <v>3</v>
      </c>
      <c r="J221">
        <v>0.85</v>
      </c>
      <c r="K221" s="4">
        <v>8.51977729797363</v>
      </c>
      <c r="L221" s="9">
        <v>2.06137466430664</v>
      </c>
      <c r="M221">
        <v>1.1976490020752</v>
      </c>
      <c r="N221">
        <v>6.34719467163086</v>
      </c>
      <c r="O221">
        <v>5</v>
      </c>
      <c r="P221">
        <v>5</v>
      </c>
      <c r="Q221">
        <v>14</v>
      </c>
      <c r="R221" s="15">
        <v>0.3571</v>
      </c>
      <c r="S221" s="15">
        <f t="shared" si="3"/>
        <v>0.5</v>
      </c>
      <c r="T221">
        <v>3.76053810119629</v>
      </c>
      <c r="U221">
        <v>3.43993067741394</v>
      </c>
      <c r="V221">
        <v>3.24608850479126</v>
      </c>
      <c r="W221" s="11">
        <v>0.193842172622681</v>
      </c>
      <c r="X221">
        <v>0.514449596405029</v>
      </c>
      <c r="Y221">
        <v>0.514449596405029</v>
      </c>
      <c r="Z221">
        <v>0.5</v>
      </c>
      <c r="AA221">
        <v>0.9</v>
      </c>
      <c r="AB221">
        <v>0.642857142857143</v>
      </c>
      <c r="AC221">
        <v>0.75</v>
      </c>
      <c r="AD221">
        <v>0.1</v>
      </c>
      <c r="AE221">
        <v>0.4</v>
      </c>
    </row>
    <row r="222" spans="1:31">
      <c r="A222" s="5">
        <v>146</v>
      </c>
      <c r="B222">
        <v>19</v>
      </c>
      <c r="C222">
        <v>1</v>
      </c>
      <c r="D222">
        <v>10</v>
      </c>
      <c r="E222">
        <v>10</v>
      </c>
      <c r="F222">
        <v>10</v>
      </c>
      <c r="G222">
        <v>0</v>
      </c>
      <c r="H222">
        <v>9</v>
      </c>
      <c r="I222">
        <v>1</v>
      </c>
      <c r="J222">
        <v>0.95</v>
      </c>
      <c r="K222" s="4">
        <v>10.7425346374512</v>
      </c>
      <c r="L222" s="9">
        <v>2.09077262878418</v>
      </c>
      <c r="M222">
        <v>1.9764289855957</v>
      </c>
      <c r="N222">
        <v>8.46964073181152</v>
      </c>
      <c r="O222">
        <v>6</v>
      </c>
      <c r="P222">
        <v>6</v>
      </c>
      <c r="Q222">
        <v>16</v>
      </c>
      <c r="R222" s="15">
        <v>0.375</v>
      </c>
      <c r="S222" s="15">
        <f t="shared" si="3"/>
        <v>0.6</v>
      </c>
      <c r="T222">
        <v>3.64711952209473</v>
      </c>
      <c r="U222">
        <v>3.4253454208374</v>
      </c>
      <c r="V222">
        <v>3.20420408248901</v>
      </c>
      <c r="W222" s="11">
        <v>0.221141338348389</v>
      </c>
      <c r="X222">
        <v>0.442915439605713</v>
      </c>
      <c r="Y222">
        <v>0.442915439605713</v>
      </c>
      <c r="Z222">
        <v>0.6</v>
      </c>
      <c r="AA222">
        <v>1</v>
      </c>
      <c r="AB222">
        <v>0.625</v>
      </c>
      <c r="AC222">
        <v>0.769230769230769</v>
      </c>
      <c r="AD222">
        <v>0</v>
      </c>
      <c r="AE222">
        <v>0.4</v>
      </c>
    </row>
    <row r="223" spans="1:31">
      <c r="A223" s="5">
        <v>116</v>
      </c>
      <c r="B223">
        <v>17</v>
      </c>
      <c r="C223">
        <v>3</v>
      </c>
      <c r="D223">
        <v>10</v>
      </c>
      <c r="E223">
        <v>10</v>
      </c>
      <c r="F223">
        <v>10</v>
      </c>
      <c r="G223">
        <v>0</v>
      </c>
      <c r="H223">
        <v>7</v>
      </c>
      <c r="I223">
        <v>3</v>
      </c>
      <c r="J223">
        <v>0.85</v>
      </c>
      <c r="K223" s="4">
        <v>6.92535781860352</v>
      </c>
      <c r="L223" s="9">
        <v>2.09585952758789</v>
      </c>
      <c r="M223">
        <v>1.63667106628418</v>
      </c>
      <c r="N223">
        <v>5.36865234375</v>
      </c>
      <c r="O223">
        <v>4</v>
      </c>
      <c r="P223">
        <v>4</v>
      </c>
      <c r="Q223">
        <v>13</v>
      </c>
      <c r="R223" s="15">
        <v>0.3077</v>
      </c>
      <c r="S223" s="15">
        <f t="shared" si="3"/>
        <v>0.4</v>
      </c>
      <c r="T223">
        <v>3.02155685424805</v>
      </c>
      <c r="U223">
        <v>2.7689311504364</v>
      </c>
      <c r="V223">
        <v>2.62383770942688</v>
      </c>
      <c r="W223" s="11">
        <v>0.145093441009522</v>
      </c>
      <c r="X223">
        <v>0.397719144821167</v>
      </c>
      <c r="Y223">
        <v>0.397719144821167</v>
      </c>
      <c r="Z223">
        <v>0.4</v>
      </c>
      <c r="AA223">
        <v>0.9</v>
      </c>
      <c r="AB223">
        <v>0.692307692307692</v>
      </c>
      <c r="AC223">
        <v>0.782608695652174</v>
      </c>
      <c r="AD223">
        <v>0.1</v>
      </c>
      <c r="AE223">
        <v>0.5</v>
      </c>
    </row>
    <row r="224" spans="1:31">
      <c r="A224" s="5">
        <v>97</v>
      </c>
      <c r="B224">
        <v>18</v>
      </c>
      <c r="C224">
        <v>2</v>
      </c>
      <c r="D224">
        <v>10</v>
      </c>
      <c r="E224">
        <v>10</v>
      </c>
      <c r="F224">
        <v>10</v>
      </c>
      <c r="G224">
        <v>0</v>
      </c>
      <c r="H224">
        <v>8</v>
      </c>
      <c r="I224">
        <v>2</v>
      </c>
      <c r="J224">
        <v>0.9</v>
      </c>
      <c r="K224" s="4">
        <v>8.7938404083252</v>
      </c>
      <c r="L224" s="9">
        <v>2.09990119934082</v>
      </c>
      <c r="M224">
        <v>1.68595314025879</v>
      </c>
      <c r="N224">
        <v>6.29766464233398</v>
      </c>
      <c r="O224">
        <v>5</v>
      </c>
      <c r="P224">
        <v>5</v>
      </c>
      <c r="Q224">
        <v>15</v>
      </c>
      <c r="R224" s="15">
        <v>0.3333</v>
      </c>
      <c r="S224" s="15">
        <f t="shared" si="3"/>
        <v>0.5</v>
      </c>
      <c r="T224">
        <v>3.64662933349609</v>
      </c>
      <c r="U224">
        <v>3.40152192115784</v>
      </c>
      <c r="V224">
        <v>3.16915655136108</v>
      </c>
      <c r="W224" s="11">
        <v>0.232365369796753</v>
      </c>
      <c r="X224">
        <v>0.47747278213501</v>
      </c>
      <c r="Y224">
        <v>0.47747278213501</v>
      </c>
      <c r="Z224">
        <v>0.5</v>
      </c>
      <c r="AA224">
        <v>1</v>
      </c>
      <c r="AB224">
        <v>0.666666666666667</v>
      </c>
      <c r="AC224">
        <v>0.8</v>
      </c>
      <c r="AD224">
        <v>0</v>
      </c>
      <c r="AE224">
        <v>0.5</v>
      </c>
    </row>
    <row r="225" spans="1:31">
      <c r="A225" s="5">
        <v>197</v>
      </c>
      <c r="B225">
        <v>16</v>
      </c>
      <c r="C225">
        <v>4</v>
      </c>
      <c r="D225">
        <v>10</v>
      </c>
      <c r="E225">
        <v>10</v>
      </c>
      <c r="F225">
        <v>10</v>
      </c>
      <c r="G225">
        <v>0</v>
      </c>
      <c r="H225">
        <v>6</v>
      </c>
      <c r="I225">
        <v>4</v>
      </c>
      <c r="J225">
        <v>0.8</v>
      </c>
      <c r="K225" s="4">
        <v>6.63057708740234</v>
      </c>
      <c r="L225" s="9">
        <v>2.12068176269531</v>
      </c>
      <c r="M225">
        <v>1.46605491638184</v>
      </c>
      <c r="N225">
        <v>5.87992858886719</v>
      </c>
      <c r="O225">
        <v>5</v>
      </c>
      <c r="P225">
        <v>5</v>
      </c>
      <c r="Q225">
        <v>14</v>
      </c>
      <c r="R225" s="15">
        <v>0.3571</v>
      </c>
      <c r="S225" s="15">
        <f t="shared" si="3"/>
        <v>0.5</v>
      </c>
      <c r="T225">
        <v>2.89409828186035</v>
      </c>
      <c r="U225">
        <v>2.60639953613281</v>
      </c>
      <c r="V225">
        <v>2.51807570457458</v>
      </c>
      <c r="W225" s="11">
        <v>0.0883238315582275</v>
      </c>
      <c r="X225">
        <v>0.376022577285767</v>
      </c>
      <c r="Y225">
        <v>0.376022577285767</v>
      </c>
      <c r="Z225">
        <v>0.5</v>
      </c>
      <c r="AA225">
        <v>0.9</v>
      </c>
      <c r="AB225">
        <v>0.642857142857143</v>
      </c>
      <c r="AC225">
        <v>0.75</v>
      </c>
      <c r="AD225">
        <v>0.1</v>
      </c>
      <c r="AE225">
        <v>0.4</v>
      </c>
    </row>
    <row r="226" s="3" customFormat="1" spans="1:31">
      <c r="A226" s="7">
        <v>165</v>
      </c>
      <c r="B226" s="3">
        <v>19</v>
      </c>
      <c r="C226" s="3">
        <v>1</v>
      </c>
      <c r="D226" s="3">
        <v>10</v>
      </c>
      <c r="E226" s="3">
        <v>10</v>
      </c>
      <c r="F226" s="3">
        <v>10</v>
      </c>
      <c r="G226" s="3">
        <v>0</v>
      </c>
      <c r="H226" s="3">
        <v>9</v>
      </c>
      <c r="I226" s="3">
        <v>1</v>
      </c>
      <c r="J226" s="3">
        <v>0.95</v>
      </c>
      <c r="K226" s="11">
        <v>11.2014617919922</v>
      </c>
      <c r="L226" s="11">
        <v>2.16875839233398</v>
      </c>
      <c r="M226" s="3">
        <v>1.97000312805176</v>
      </c>
      <c r="N226" s="3">
        <v>8.04880905151367</v>
      </c>
      <c r="O226" s="3">
        <v>4</v>
      </c>
      <c r="P226" s="3">
        <v>4</v>
      </c>
      <c r="Q226" s="3">
        <v>14</v>
      </c>
      <c r="R226" s="17">
        <v>0.2857</v>
      </c>
      <c r="S226" s="17">
        <f t="shared" si="3"/>
        <v>0.4</v>
      </c>
      <c r="T226" s="3">
        <v>4.02603912353516</v>
      </c>
      <c r="U226" s="3">
        <v>3.8017110824585</v>
      </c>
      <c r="V226" s="3">
        <v>3.54072332382202</v>
      </c>
      <c r="W226" s="11">
        <v>0.260987758636475</v>
      </c>
      <c r="X226" s="3">
        <v>0.485315799713135</v>
      </c>
      <c r="Y226" s="3">
        <v>0.485315799713135</v>
      </c>
      <c r="Z226" s="3">
        <v>0.4</v>
      </c>
      <c r="AA226" s="3">
        <v>1</v>
      </c>
      <c r="AB226" s="3">
        <v>0.714285714285714</v>
      </c>
      <c r="AC226" s="3">
        <v>0.833333333333333</v>
      </c>
      <c r="AD226" s="3">
        <v>0</v>
      </c>
      <c r="AE226" s="3">
        <v>0.6</v>
      </c>
    </row>
    <row r="227" spans="1:31">
      <c r="A227" s="5">
        <v>77</v>
      </c>
      <c r="B227">
        <v>17</v>
      </c>
      <c r="C227">
        <v>3</v>
      </c>
      <c r="D227">
        <v>10</v>
      </c>
      <c r="E227">
        <v>10</v>
      </c>
      <c r="F227">
        <v>10</v>
      </c>
      <c r="G227">
        <v>0</v>
      </c>
      <c r="H227">
        <v>7</v>
      </c>
      <c r="I227">
        <v>3</v>
      </c>
      <c r="J227">
        <v>0.85</v>
      </c>
      <c r="K227" s="4">
        <v>6.76483726501465</v>
      </c>
      <c r="L227" s="9">
        <v>2.19599914550781</v>
      </c>
      <c r="M227">
        <v>1.52364540100098</v>
      </c>
      <c r="N227">
        <v>4.28574180603027</v>
      </c>
      <c r="O227">
        <v>4</v>
      </c>
      <c r="P227">
        <v>4</v>
      </c>
      <c r="Q227">
        <v>14</v>
      </c>
      <c r="R227" s="15">
        <v>0.2857</v>
      </c>
      <c r="S227" s="15">
        <f t="shared" si="3"/>
        <v>0.4</v>
      </c>
      <c r="T227">
        <v>3.29983711242676</v>
      </c>
      <c r="U227">
        <v>3.0693199634552</v>
      </c>
      <c r="V227">
        <v>2.88389730453491</v>
      </c>
      <c r="W227" s="11">
        <v>0.185422658920288</v>
      </c>
      <c r="X227">
        <v>0.415939807891846</v>
      </c>
      <c r="Y227">
        <v>0.415939807891846</v>
      </c>
      <c r="Z227">
        <v>0.4</v>
      </c>
      <c r="AA227">
        <v>1</v>
      </c>
      <c r="AB227">
        <v>0.714285714285714</v>
      </c>
      <c r="AC227">
        <v>0.833333333333333</v>
      </c>
      <c r="AD227">
        <v>0</v>
      </c>
      <c r="AE227">
        <v>0.6</v>
      </c>
    </row>
    <row r="228" spans="1:31">
      <c r="A228" s="5">
        <v>62</v>
      </c>
      <c r="B228">
        <v>17</v>
      </c>
      <c r="C228">
        <v>3</v>
      </c>
      <c r="D228">
        <v>10</v>
      </c>
      <c r="E228">
        <v>10</v>
      </c>
      <c r="F228">
        <v>10</v>
      </c>
      <c r="G228">
        <v>0</v>
      </c>
      <c r="H228">
        <v>7</v>
      </c>
      <c r="I228">
        <v>3</v>
      </c>
      <c r="J228">
        <v>0.85</v>
      </c>
      <c r="K228" s="4">
        <v>6.43674087524414</v>
      </c>
      <c r="L228" s="9">
        <v>2.19828605651856</v>
      </c>
      <c r="M228">
        <v>1.60877799987793</v>
      </c>
      <c r="N228">
        <v>4.08989334106445</v>
      </c>
      <c r="O228">
        <v>4</v>
      </c>
      <c r="P228">
        <v>4</v>
      </c>
      <c r="Q228">
        <v>14</v>
      </c>
      <c r="R228" s="15">
        <v>0.2857</v>
      </c>
      <c r="S228" s="15">
        <f t="shared" si="3"/>
        <v>0.4</v>
      </c>
      <c r="T228">
        <v>3.19769287109375</v>
      </c>
      <c r="U228">
        <v>2.98229598999023</v>
      </c>
      <c r="V228">
        <v>2.81377530097961</v>
      </c>
      <c r="W228" s="11">
        <v>0.16852068901062</v>
      </c>
      <c r="X228">
        <v>0.383917570114136</v>
      </c>
      <c r="Y228">
        <v>0.383917570114136</v>
      </c>
      <c r="Z228">
        <v>0.4</v>
      </c>
      <c r="AA228">
        <v>1</v>
      </c>
      <c r="AB228">
        <v>0.714285714285714</v>
      </c>
      <c r="AC228">
        <v>0.833333333333333</v>
      </c>
      <c r="AD228">
        <v>0</v>
      </c>
      <c r="AE228">
        <v>0.6</v>
      </c>
    </row>
    <row r="229" spans="1:31">
      <c r="A229" s="5">
        <v>211</v>
      </c>
      <c r="B229">
        <v>18</v>
      </c>
      <c r="C229">
        <v>2</v>
      </c>
      <c r="D229">
        <v>10</v>
      </c>
      <c r="E229">
        <v>10</v>
      </c>
      <c r="F229">
        <v>10</v>
      </c>
      <c r="G229">
        <v>0</v>
      </c>
      <c r="H229">
        <v>8</v>
      </c>
      <c r="I229">
        <v>2</v>
      </c>
      <c r="J229">
        <v>0.9</v>
      </c>
      <c r="K229" s="4">
        <v>7.68403053283691</v>
      </c>
      <c r="L229" s="9">
        <v>2.21537208557129</v>
      </c>
      <c r="M229">
        <v>1.90961265563965</v>
      </c>
      <c r="N229">
        <v>5.30702590942383</v>
      </c>
      <c r="O229">
        <v>5</v>
      </c>
      <c r="P229">
        <v>5</v>
      </c>
      <c r="Q229">
        <v>15</v>
      </c>
      <c r="R229" s="15">
        <v>0.3333</v>
      </c>
      <c r="S229" s="15">
        <f t="shared" si="3"/>
        <v>0.5</v>
      </c>
      <c r="T229">
        <v>3.52238845825195</v>
      </c>
      <c r="U229">
        <v>3.29049468040466</v>
      </c>
      <c r="V229">
        <v>3.07876801490784</v>
      </c>
      <c r="W229" s="11">
        <v>0.211726665496826</v>
      </c>
      <c r="X229">
        <v>0.443620443344116</v>
      </c>
      <c r="Y229">
        <v>0.443620443344116</v>
      </c>
      <c r="Z229">
        <v>0.5</v>
      </c>
      <c r="AA229">
        <v>1</v>
      </c>
      <c r="AB229">
        <v>0.666666666666667</v>
      </c>
      <c r="AC229">
        <v>0.8</v>
      </c>
      <c r="AD229">
        <v>0</v>
      </c>
      <c r="AE229">
        <v>0.5</v>
      </c>
    </row>
    <row r="230" spans="1:31">
      <c r="A230" s="5">
        <v>108</v>
      </c>
      <c r="B230">
        <v>16</v>
      </c>
      <c r="C230">
        <v>4</v>
      </c>
      <c r="D230">
        <v>10</v>
      </c>
      <c r="E230">
        <v>10</v>
      </c>
      <c r="F230">
        <v>9</v>
      </c>
      <c r="G230">
        <v>1</v>
      </c>
      <c r="H230">
        <v>7</v>
      </c>
      <c r="I230">
        <v>3</v>
      </c>
      <c r="J230">
        <v>0.8</v>
      </c>
      <c r="K230" s="4">
        <v>7.3200740814209</v>
      </c>
      <c r="L230" s="9">
        <v>2.23398208618164</v>
      </c>
      <c r="M230">
        <v>1.72373008728027</v>
      </c>
      <c r="N230">
        <v>5.56501007080078</v>
      </c>
      <c r="O230">
        <v>5</v>
      </c>
      <c r="P230">
        <v>5</v>
      </c>
      <c r="Q230">
        <v>14</v>
      </c>
      <c r="R230" s="15">
        <v>0.3571</v>
      </c>
      <c r="S230" s="15">
        <f t="shared" si="3"/>
        <v>0.5</v>
      </c>
      <c r="T230">
        <v>3.43692398071289</v>
      </c>
      <c r="U230">
        <v>3.13051795959473</v>
      </c>
      <c r="V230">
        <v>3.05516624450684</v>
      </c>
      <c r="W230" s="11">
        <v>0.0753517150878906</v>
      </c>
      <c r="X230">
        <v>0.381757736206055</v>
      </c>
      <c r="Y230">
        <v>0.381757736206055</v>
      </c>
      <c r="Z230">
        <v>0.5</v>
      </c>
      <c r="AA230">
        <v>0.9</v>
      </c>
      <c r="AB230">
        <v>0.642857142857143</v>
      </c>
      <c r="AC230">
        <v>0.75</v>
      </c>
      <c r="AD230">
        <v>0.1</v>
      </c>
      <c r="AE230">
        <v>0.4</v>
      </c>
    </row>
    <row r="231" spans="1:31">
      <c r="A231" s="5">
        <v>118</v>
      </c>
      <c r="B231">
        <v>13</v>
      </c>
      <c r="C231">
        <v>7</v>
      </c>
      <c r="D231">
        <v>10</v>
      </c>
      <c r="E231">
        <v>10</v>
      </c>
      <c r="F231">
        <v>9</v>
      </c>
      <c r="G231">
        <v>1</v>
      </c>
      <c r="H231">
        <v>4</v>
      </c>
      <c r="I231">
        <v>6</v>
      </c>
      <c r="J231">
        <v>0.65</v>
      </c>
      <c r="K231" s="4">
        <v>4.69274139404297</v>
      </c>
      <c r="L231" s="9">
        <v>2.24993515014648</v>
      </c>
      <c r="M231">
        <v>1.34408950805664</v>
      </c>
      <c r="N231">
        <v>4.5972785949707</v>
      </c>
      <c r="O231">
        <v>1</v>
      </c>
      <c r="P231">
        <v>1</v>
      </c>
      <c r="Q231">
        <v>6</v>
      </c>
      <c r="R231" s="15">
        <v>0.1667</v>
      </c>
      <c r="S231" s="15">
        <f t="shared" si="3"/>
        <v>0.1</v>
      </c>
      <c r="T231">
        <v>2.32436370849609</v>
      </c>
      <c r="U231">
        <v>2.08884620666504</v>
      </c>
      <c r="V231">
        <v>2.07621026039123</v>
      </c>
      <c r="W231" s="11">
        <v>0.0126359462738037</v>
      </c>
      <c r="X231">
        <v>0.248153448104858</v>
      </c>
      <c r="Y231">
        <v>0.248153448104858</v>
      </c>
      <c r="Z231">
        <v>0.1</v>
      </c>
      <c r="AA231">
        <v>0.5</v>
      </c>
      <c r="AB231">
        <v>0.833333333333333</v>
      </c>
      <c r="AC231">
        <v>0.625</v>
      </c>
      <c r="AD231">
        <v>0.5</v>
      </c>
      <c r="AE231">
        <v>0.4</v>
      </c>
    </row>
    <row r="232" spans="1:31">
      <c r="A232" s="5">
        <v>34</v>
      </c>
      <c r="B232">
        <v>18</v>
      </c>
      <c r="C232">
        <v>2</v>
      </c>
      <c r="D232">
        <v>10</v>
      </c>
      <c r="E232">
        <v>10</v>
      </c>
      <c r="F232">
        <v>10</v>
      </c>
      <c r="G232">
        <v>0</v>
      </c>
      <c r="H232">
        <v>8</v>
      </c>
      <c r="I232">
        <v>2</v>
      </c>
      <c r="J232">
        <v>0.9</v>
      </c>
      <c r="K232" s="4">
        <v>7.79927825927734</v>
      </c>
      <c r="L232" s="9">
        <v>2.2674560546875</v>
      </c>
      <c r="M232">
        <v>2.07476615905762</v>
      </c>
      <c r="N232">
        <v>5.95134353637695</v>
      </c>
      <c r="O232">
        <v>7</v>
      </c>
      <c r="P232">
        <v>7</v>
      </c>
      <c r="Q232">
        <v>17</v>
      </c>
      <c r="R232" s="15">
        <v>0.4118</v>
      </c>
      <c r="S232" s="15">
        <f t="shared" si="3"/>
        <v>0.7</v>
      </c>
      <c r="T232">
        <v>3.13784217834473</v>
      </c>
      <c r="U232">
        <v>2.9325258731842</v>
      </c>
      <c r="V232">
        <v>2.76069188117981</v>
      </c>
      <c r="W232" s="11">
        <v>0.171833992004395</v>
      </c>
      <c r="X232">
        <v>0.377150297164917</v>
      </c>
      <c r="Y232">
        <v>0.377150297164917</v>
      </c>
      <c r="Z232">
        <v>0.7</v>
      </c>
      <c r="AA232">
        <v>1</v>
      </c>
      <c r="AB232">
        <v>0.588235294117647</v>
      </c>
      <c r="AC232">
        <v>0.740740740740741</v>
      </c>
      <c r="AD232">
        <v>0</v>
      </c>
      <c r="AE232">
        <v>0.3</v>
      </c>
    </row>
    <row r="233" spans="1:31">
      <c r="A233" s="5">
        <v>238</v>
      </c>
      <c r="B233">
        <v>17</v>
      </c>
      <c r="C233">
        <v>3</v>
      </c>
      <c r="D233">
        <v>10</v>
      </c>
      <c r="E233">
        <v>10</v>
      </c>
      <c r="F233">
        <v>10</v>
      </c>
      <c r="G233">
        <v>0</v>
      </c>
      <c r="H233">
        <v>7</v>
      </c>
      <c r="I233">
        <v>3</v>
      </c>
      <c r="J233">
        <v>0.85</v>
      </c>
      <c r="K233" s="4">
        <v>7.12096786499023</v>
      </c>
      <c r="L233" s="9">
        <v>2.29454612731934</v>
      </c>
      <c r="M233">
        <v>1.68270111083984</v>
      </c>
      <c r="N233">
        <v>4.85541343688965</v>
      </c>
      <c r="O233">
        <v>6</v>
      </c>
      <c r="P233">
        <v>6</v>
      </c>
      <c r="Q233">
        <v>16</v>
      </c>
      <c r="R233" s="15">
        <v>0.375</v>
      </c>
      <c r="S233" s="15">
        <f t="shared" si="3"/>
        <v>0.6</v>
      </c>
      <c r="T233">
        <v>3.69624328613281</v>
      </c>
      <c r="U233">
        <v>3.40891075134277</v>
      </c>
      <c r="V233">
        <v>3.22098231315613</v>
      </c>
      <c r="W233" s="11">
        <v>0.187928438186646</v>
      </c>
      <c r="X233">
        <v>0.475260972976685</v>
      </c>
      <c r="Y233">
        <v>0.475260972976685</v>
      </c>
      <c r="Z233">
        <v>0.6</v>
      </c>
      <c r="AA233">
        <v>1</v>
      </c>
      <c r="AB233">
        <v>0.625</v>
      </c>
      <c r="AC233">
        <v>0.769230769230769</v>
      </c>
      <c r="AD233">
        <v>0</v>
      </c>
      <c r="AE233">
        <v>0.4</v>
      </c>
    </row>
    <row r="234" s="3" customFormat="1" spans="1:31">
      <c r="A234" s="7">
        <v>172</v>
      </c>
      <c r="B234" s="3">
        <v>16</v>
      </c>
      <c r="C234" s="3">
        <v>4</v>
      </c>
      <c r="D234" s="3">
        <v>10</v>
      </c>
      <c r="E234" s="3">
        <v>10</v>
      </c>
      <c r="F234" s="3">
        <v>10</v>
      </c>
      <c r="G234" s="3">
        <v>0</v>
      </c>
      <c r="H234" s="3">
        <v>6</v>
      </c>
      <c r="I234" s="3">
        <v>4</v>
      </c>
      <c r="J234" s="3">
        <v>0.8</v>
      </c>
      <c r="K234" s="11">
        <v>6.88183403015137</v>
      </c>
      <c r="L234" s="11">
        <v>2.30311775207519</v>
      </c>
      <c r="M234" s="3">
        <v>1.34054565429687</v>
      </c>
      <c r="N234" s="3">
        <v>5.22476005554199</v>
      </c>
      <c r="O234" s="3">
        <v>3</v>
      </c>
      <c r="P234" s="3">
        <v>3</v>
      </c>
      <c r="Q234" s="3">
        <v>12</v>
      </c>
      <c r="R234" s="17">
        <v>0.25</v>
      </c>
      <c r="S234" s="17">
        <f t="shared" si="3"/>
        <v>0.3</v>
      </c>
      <c r="T234" s="3">
        <v>3.45645523071289</v>
      </c>
      <c r="U234" s="3">
        <v>3.13708758354187</v>
      </c>
      <c r="V234" s="3">
        <v>2.9930419921875</v>
      </c>
      <c r="W234" s="11">
        <v>0.14404559135437</v>
      </c>
      <c r="X234" s="3">
        <v>0.463413238525391</v>
      </c>
      <c r="Y234" s="3">
        <v>0.463413238525391</v>
      </c>
      <c r="Z234" s="3">
        <v>0.3</v>
      </c>
      <c r="AA234" s="3">
        <v>0.9</v>
      </c>
      <c r="AB234" s="3">
        <v>0.75</v>
      </c>
      <c r="AC234" s="3">
        <v>0.818181818181818</v>
      </c>
      <c r="AD234" s="3">
        <v>0.1</v>
      </c>
      <c r="AE234" s="3">
        <v>0.6</v>
      </c>
    </row>
    <row r="235" spans="1:31">
      <c r="A235" s="5">
        <v>84</v>
      </c>
      <c r="B235">
        <v>17</v>
      </c>
      <c r="C235">
        <v>3</v>
      </c>
      <c r="D235">
        <v>10</v>
      </c>
      <c r="E235">
        <v>10</v>
      </c>
      <c r="F235">
        <v>10</v>
      </c>
      <c r="G235">
        <v>0</v>
      </c>
      <c r="H235">
        <v>7</v>
      </c>
      <c r="I235">
        <v>3</v>
      </c>
      <c r="J235">
        <v>0.85</v>
      </c>
      <c r="K235" s="4">
        <v>7.79148483276367</v>
      </c>
      <c r="L235" s="9">
        <v>2.34443283081055</v>
      </c>
      <c r="M235">
        <v>1.53893280029297</v>
      </c>
      <c r="N235">
        <v>5.09651374816895</v>
      </c>
      <c r="O235">
        <v>3</v>
      </c>
      <c r="P235">
        <v>3</v>
      </c>
      <c r="Q235">
        <v>12</v>
      </c>
      <c r="R235" s="15">
        <v>0.25</v>
      </c>
      <c r="S235" s="15">
        <f t="shared" si="3"/>
        <v>0.3</v>
      </c>
      <c r="T235">
        <v>3.77038764953613</v>
      </c>
      <c r="U235">
        <v>3.48172307014465</v>
      </c>
      <c r="V235">
        <v>3.24515295028686</v>
      </c>
      <c r="W235" s="11">
        <v>0.236570119857788</v>
      </c>
      <c r="X235">
        <v>0.525234699249268</v>
      </c>
      <c r="Y235">
        <v>0.525234699249268</v>
      </c>
      <c r="Z235">
        <v>0.3</v>
      </c>
      <c r="AA235">
        <v>0.9</v>
      </c>
      <c r="AB235">
        <v>0.75</v>
      </c>
      <c r="AC235">
        <v>0.818181818181818</v>
      </c>
      <c r="AD235">
        <v>0.1</v>
      </c>
      <c r="AE235">
        <v>0.6</v>
      </c>
    </row>
    <row r="236" spans="1:31">
      <c r="A236" s="5">
        <v>125</v>
      </c>
      <c r="B236">
        <v>16</v>
      </c>
      <c r="C236">
        <v>4</v>
      </c>
      <c r="D236">
        <v>10</v>
      </c>
      <c r="E236">
        <v>10</v>
      </c>
      <c r="F236">
        <v>10</v>
      </c>
      <c r="G236">
        <v>0</v>
      </c>
      <c r="H236">
        <v>6</v>
      </c>
      <c r="I236">
        <v>4</v>
      </c>
      <c r="J236">
        <v>0.8</v>
      </c>
      <c r="K236" s="4">
        <v>6.40916633605957</v>
      </c>
      <c r="L236" s="9">
        <v>2.34681510925293</v>
      </c>
      <c r="M236">
        <v>1.4934196472168</v>
      </c>
      <c r="N236">
        <v>4.6370906829834</v>
      </c>
      <c r="O236">
        <v>4</v>
      </c>
      <c r="P236">
        <v>4</v>
      </c>
      <c r="Q236">
        <v>13</v>
      </c>
      <c r="R236" s="15">
        <v>0.3077</v>
      </c>
      <c r="S236" s="15">
        <f t="shared" si="3"/>
        <v>0.4</v>
      </c>
      <c r="T236">
        <v>3.30171394348144</v>
      </c>
      <c r="U236">
        <v>3.00785160064697</v>
      </c>
      <c r="V236">
        <v>2.85300207138061</v>
      </c>
      <c r="W236" s="11">
        <v>0.154849529266357</v>
      </c>
      <c r="X236">
        <v>0.44871187210083</v>
      </c>
      <c r="Y236">
        <v>0.44871187210083</v>
      </c>
      <c r="Z236">
        <v>0.4</v>
      </c>
      <c r="AA236">
        <v>0.9</v>
      </c>
      <c r="AB236">
        <v>0.692307692307692</v>
      </c>
      <c r="AC236">
        <v>0.782608695652174</v>
      </c>
      <c r="AD236">
        <v>0.1</v>
      </c>
      <c r="AE236">
        <v>0.5</v>
      </c>
    </row>
    <row r="237" s="3" customFormat="1" spans="1:31">
      <c r="A237" s="7">
        <v>224</v>
      </c>
      <c r="B237" s="3">
        <v>17</v>
      </c>
      <c r="C237" s="3">
        <v>3</v>
      </c>
      <c r="D237" s="3">
        <v>10</v>
      </c>
      <c r="E237" s="3">
        <v>10</v>
      </c>
      <c r="F237" s="3">
        <v>10</v>
      </c>
      <c r="G237" s="3">
        <v>0</v>
      </c>
      <c r="H237" s="3">
        <v>7</v>
      </c>
      <c r="I237" s="3">
        <v>3</v>
      </c>
      <c r="J237" s="3">
        <v>0.85</v>
      </c>
      <c r="K237" s="11">
        <v>7.56415748596191</v>
      </c>
      <c r="L237" s="11">
        <v>2.41218948364258</v>
      </c>
      <c r="M237" s="3">
        <v>1.77291297912598</v>
      </c>
      <c r="N237" s="3">
        <v>5.22904396057129</v>
      </c>
      <c r="O237" s="3">
        <v>5</v>
      </c>
      <c r="P237" s="3">
        <v>5</v>
      </c>
      <c r="Q237" s="3">
        <v>15</v>
      </c>
      <c r="R237" s="17">
        <v>0.3333</v>
      </c>
      <c r="S237" s="17">
        <f t="shared" si="3"/>
        <v>0.5</v>
      </c>
      <c r="T237" s="3">
        <v>3.36544227600098</v>
      </c>
      <c r="U237" s="3">
        <v>3.10840082168579</v>
      </c>
      <c r="V237" s="3">
        <v>2.89882659912109</v>
      </c>
      <c r="W237" s="11">
        <v>0.209574222564697</v>
      </c>
      <c r="X237" s="3">
        <v>0.466615676879883</v>
      </c>
      <c r="Y237" s="3">
        <v>0.466615676879883</v>
      </c>
      <c r="Z237" s="3">
        <v>0.5</v>
      </c>
      <c r="AA237" s="3">
        <v>1</v>
      </c>
      <c r="AB237" s="3">
        <v>0.666666666666667</v>
      </c>
      <c r="AC237" s="3">
        <v>0.8</v>
      </c>
      <c r="AD237" s="3">
        <v>0</v>
      </c>
      <c r="AE237" s="3">
        <v>0.5</v>
      </c>
    </row>
    <row r="238" spans="1:31">
      <c r="A238" s="5">
        <v>56</v>
      </c>
      <c r="B238">
        <v>19</v>
      </c>
      <c r="C238">
        <v>1</v>
      </c>
      <c r="D238">
        <v>10</v>
      </c>
      <c r="E238">
        <v>10</v>
      </c>
      <c r="F238">
        <v>10</v>
      </c>
      <c r="G238">
        <v>0</v>
      </c>
      <c r="H238">
        <v>9</v>
      </c>
      <c r="I238">
        <v>1</v>
      </c>
      <c r="J238">
        <v>0.95</v>
      </c>
      <c r="K238" s="4">
        <v>11.0079898834228</v>
      </c>
      <c r="L238" s="9">
        <v>2.46775436401367</v>
      </c>
      <c r="M238">
        <v>2.29214859008789</v>
      </c>
      <c r="N238">
        <v>7.73306846618652</v>
      </c>
      <c r="O238">
        <v>3</v>
      </c>
      <c r="P238">
        <v>3</v>
      </c>
      <c r="Q238">
        <v>13</v>
      </c>
      <c r="R238" s="15">
        <v>0.2308</v>
      </c>
      <c r="S238" s="15">
        <f t="shared" si="3"/>
        <v>0.3</v>
      </c>
      <c r="T238">
        <v>3.90030670166016</v>
      </c>
      <c r="U238">
        <v>3.69257616996765</v>
      </c>
      <c r="V238">
        <v>3.42653846740723</v>
      </c>
      <c r="W238" s="11">
        <v>0.266037702560425</v>
      </c>
      <c r="X238">
        <v>0.47376823425293</v>
      </c>
      <c r="Y238">
        <v>0.47376823425293</v>
      </c>
      <c r="Z238">
        <v>0.3</v>
      </c>
      <c r="AA238">
        <v>1</v>
      </c>
      <c r="AB238">
        <v>0.769230769230769</v>
      </c>
      <c r="AC238">
        <v>0.869565217391304</v>
      </c>
      <c r="AD238">
        <v>0</v>
      </c>
      <c r="AE238">
        <v>0.7</v>
      </c>
    </row>
    <row r="239" spans="1:31">
      <c r="A239" s="5">
        <v>153</v>
      </c>
      <c r="B239">
        <v>20</v>
      </c>
      <c r="C239">
        <v>0</v>
      </c>
      <c r="D239">
        <v>10</v>
      </c>
      <c r="E239">
        <v>10</v>
      </c>
      <c r="F239">
        <v>10</v>
      </c>
      <c r="G239">
        <v>0</v>
      </c>
      <c r="H239">
        <v>10</v>
      </c>
      <c r="I239">
        <v>0</v>
      </c>
      <c r="J239">
        <v>1</v>
      </c>
      <c r="K239" s="4">
        <v>9999</v>
      </c>
      <c r="L239" s="9">
        <v>2.47640419006348</v>
      </c>
      <c r="M239">
        <v>9999</v>
      </c>
      <c r="N239">
        <v>9999</v>
      </c>
      <c r="O239">
        <v>9</v>
      </c>
      <c r="P239">
        <v>9</v>
      </c>
      <c r="Q239">
        <v>19</v>
      </c>
      <c r="R239" s="15">
        <v>0.4737</v>
      </c>
      <c r="S239" s="15">
        <f t="shared" si="3"/>
        <v>0.9</v>
      </c>
      <c r="T239">
        <v>4.06075286865234</v>
      </c>
      <c r="U239">
        <v>3.81338047981262</v>
      </c>
      <c r="V239">
        <v>3.63348007202148</v>
      </c>
      <c r="W239" s="11">
        <v>0.179900407791138</v>
      </c>
      <c r="X239">
        <v>0.427272796630859</v>
      </c>
      <c r="Y239">
        <v>0.427272796630859</v>
      </c>
      <c r="Z239">
        <v>0.9</v>
      </c>
      <c r="AA239">
        <v>1</v>
      </c>
      <c r="AB239">
        <v>0.526315789473684</v>
      </c>
      <c r="AC239">
        <v>0.689655172413793</v>
      </c>
      <c r="AD239">
        <v>0</v>
      </c>
      <c r="AE239">
        <v>0.1</v>
      </c>
    </row>
    <row r="240" s="3" customFormat="1" spans="1:31">
      <c r="A240" s="7">
        <v>0</v>
      </c>
      <c r="B240" s="3">
        <v>15</v>
      </c>
      <c r="C240" s="3">
        <v>5</v>
      </c>
      <c r="D240" s="3">
        <v>10</v>
      </c>
      <c r="E240" s="3">
        <v>10</v>
      </c>
      <c r="F240" s="3">
        <v>10</v>
      </c>
      <c r="G240" s="3">
        <v>0</v>
      </c>
      <c r="H240" s="3">
        <v>5</v>
      </c>
      <c r="I240" s="3">
        <v>5</v>
      </c>
      <c r="J240" s="3">
        <v>0.75</v>
      </c>
      <c r="K240" s="11">
        <v>5.3276195526123</v>
      </c>
      <c r="L240" s="11">
        <v>2.51959800720215</v>
      </c>
      <c r="M240" s="3">
        <v>2.0445671081543</v>
      </c>
      <c r="N240" s="3">
        <v>4.66598129272461</v>
      </c>
      <c r="O240" s="3">
        <v>5</v>
      </c>
      <c r="P240" s="3">
        <v>5</v>
      </c>
      <c r="Q240" s="3">
        <v>15</v>
      </c>
      <c r="R240" s="17">
        <v>0.3333</v>
      </c>
      <c r="S240" s="17">
        <f t="shared" si="3"/>
        <v>0.5</v>
      </c>
      <c r="T240" s="3">
        <v>2.39527320861816</v>
      </c>
      <c r="U240" s="3">
        <v>2.14884233474731</v>
      </c>
      <c r="V240" s="3">
        <v>2.07234907150269</v>
      </c>
      <c r="W240" s="11">
        <v>0.0764932632446289</v>
      </c>
      <c r="X240" s="3">
        <v>0.322924137115479</v>
      </c>
      <c r="Y240" s="3">
        <v>0.322924137115479</v>
      </c>
      <c r="Z240" s="3">
        <v>0.5</v>
      </c>
      <c r="AA240" s="3">
        <v>1</v>
      </c>
      <c r="AB240" s="3">
        <v>0.666666666666667</v>
      </c>
      <c r="AC240" s="3">
        <v>0.8</v>
      </c>
      <c r="AD240" s="3">
        <v>0</v>
      </c>
      <c r="AE240" s="3">
        <v>0.5</v>
      </c>
    </row>
    <row r="241" spans="1:31">
      <c r="A241" s="5">
        <v>189</v>
      </c>
      <c r="B241">
        <v>15</v>
      </c>
      <c r="C241">
        <v>5</v>
      </c>
      <c r="D241">
        <v>10</v>
      </c>
      <c r="E241">
        <v>10</v>
      </c>
      <c r="F241">
        <v>10</v>
      </c>
      <c r="G241">
        <v>0</v>
      </c>
      <c r="H241">
        <v>5</v>
      </c>
      <c r="I241">
        <v>5</v>
      </c>
      <c r="J241">
        <v>0.75</v>
      </c>
      <c r="K241" s="4">
        <v>6.65986824035645</v>
      </c>
      <c r="L241" s="9">
        <v>2.6420726776123</v>
      </c>
      <c r="M241">
        <v>1.22283172607422</v>
      </c>
      <c r="N241">
        <v>5.19709968566895</v>
      </c>
      <c r="O241">
        <v>3</v>
      </c>
      <c r="P241">
        <v>3</v>
      </c>
      <c r="Q241">
        <v>12</v>
      </c>
      <c r="R241" s="15">
        <v>0.25</v>
      </c>
      <c r="S241" s="15">
        <f t="shared" si="3"/>
        <v>0.3</v>
      </c>
      <c r="T241">
        <v>3.34237670898437</v>
      </c>
      <c r="U241">
        <v>2.99701118469238</v>
      </c>
      <c r="V241">
        <v>2.87053036689758</v>
      </c>
      <c r="W241" s="11">
        <v>0.1264808177948</v>
      </c>
      <c r="X241">
        <v>0.471846342086792</v>
      </c>
      <c r="Y241">
        <v>0.471846342086792</v>
      </c>
      <c r="Z241">
        <v>0.3</v>
      </c>
      <c r="AA241">
        <v>0.9</v>
      </c>
      <c r="AB241">
        <v>0.75</v>
      </c>
      <c r="AC241">
        <v>0.818181818181818</v>
      </c>
      <c r="AD241">
        <v>0.1</v>
      </c>
      <c r="AE241">
        <v>0.6</v>
      </c>
    </row>
    <row r="242" spans="1:31">
      <c r="A242" s="5">
        <v>246</v>
      </c>
      <c r="B242">
        <v>16</v>
      </c>
      <c r="C242">
        <v>4</v>
      </c>
      <c r="D242">
        <v>10</v>
      </c>
      <c r="E242">
        <v>10</v>
      </c>
      <c r="F242">
        <v>10</v>
      </c>
      <c r="G242">
        <v>0</v>
      </c>
      <c r="H242">
        <v>6</v>
      </c>
      <c r="I242">
        <v>4</v>
      </c>
      <c r="J242">
        <v>0.8</v>
      </c>
      <c r="K242" s="4">
        <v>6.37051010131836</v>
      </c>
      <c r="L242" s="9">
        <v>2.66293525695801</v>
      </c>
      <c r="M242">
        <v>2.03951454162598</v>
      </c>
      <c r="N242">
        <v>4.62073707580566</v>
      </c>
      <c r="O242">
        <v>4</v>
      </c>
      <c r="P242">
        <v>4</v>
      </c>
      <c r="Q242">
        <v>13</v>
      </c>
      <c r="R242" s="15">
        <v>0.3077</v>
      </c>
      <c r="S242" s="15">
        <f t="shared" si="3"/>
        <v>0.4</v>
      </c>
      <c r="T242">
        <v>2.52285957336426</v>
      </c>
      <c r="U242">
        <v>2.33123517036438</v>
      </c>
      <c r="V242">
        <v>2.17167258262634</v>
      </c>
      <c r="W242" s="11">
        <v>0.159562587738037</v>
      </c>
      <c r="X242">
        <v>0.351186990737915</v>
      </c>
      <c r="Y242">
        <v>0.351186990737915</v>
      </c>
      <c r="Z242">
        <v>0.4</v>
      </c>
      <c r="AA242">
        <v>0.9</v>
      </c>
      <c r="AB242">
        <v>0.692307692307692</v>
      </c>
      <c r="AC242">
        <v>0.782608695652174</v>
      </c>
      <c r="AD242">
        <v>0.1</v>
      </c>
      <c r="AE242">
        <v>0.5</v>
      </c>
    </row>
    <row r="243" s="3" customFormat="1" spans="1:31">
      <c r="A243" s="7">
        <v>182</v>
      </c>
      <c r="B243" s="3">
        <v>17</v>
      </c>
      <c r="C243" s="3">
        <v>3</v>
      </c>
      <c r="D243" s="3">
        <v>10</v>
      </c>
      <c r="E243" s="3">
        <v>10</v>
      </c>
      <c r="F243" s="3">
        <v>10</v>
      </c>
      <c r="G243" s="3">
        <v>0</v>
      </c>
      <c r="H243" s="3">
        <v>7</v>
      </c>
      <c r="I243" s="3">
        <v>3</v>
      </c>
      <c r="J243" s="3">
        <v>0.85</v>
      </c>
      <c r="K243" s="11">
        <v>7.48504066467285</v>
      </c>
      <c r="L243" s="11">
        <v>2.67818260192871</v>
      </c>
      <c r="M243" s="3">
        <v>2.19149398803711</v>
      </c>
      <c r="N243" s="3">
        <v>5.24464416503906</v>
      </c>
      <c r="O243" s="3">
        <v>4</v>
      </c>
      <c r="P243" s="3">
        <v>4</v>
      </c>
      <c r="Q243" s="3">
        <v>14</v>
      </c>
      <c r="R243" s="17">
        <v>0.2857</v>
      </c>
      <c r="S243" s="17">
        <f t="shared" si="3"/>
        <v>0.4</v>
      </c>
      <c r="T243" s="3">
        <v>3.41822814941406</v>
      </c>
      <c r="U243" s="3">
        <v>3.16582632064819</v>
      </c>
      <c r="V243" s="3">
        <v>2.96814107894897</v>
      </c>
      <c r="W243" s="11">
        <v>0.197685241699219</v>
      </c>
      <c r="X243" s="3">
        <v>0.450087070465088</v>
      </c>
      <c r="Y243" s="3">
        <v>0.450087070465088</v>
      </c>
      <c r="Z243" s="3">
        <v>0.4</v>
      </c>
      <c r="AA243" s="3">
        <v>1</v>
      </c>
      <c r="AB243" s="3">
        <v>0.714285714285714</v>
      </c>
      <c r="AC243" s="3">
        <v>0.833333333333333</v>
      </c>
      <c r="AD243" s="3">
        <v>0</v>
      </c>
      <c r="AE243" s="3">
        <v>0.6</v>
      </c>
    </row>
    <row r="244" spans="1:31">
      <c r="A244" s="5">
        <v>20</v>
      </c>
      <c r="B244">
        <v>16</v>
      </c>
      <c r="C244">
        <v>4</v>
      </c>
      <c r="D244">
        <v>10</v>
      </c>
      <c r="E244">
        <v>10</v>
      </c>
      <c r="F244">
        <v>10</v>
      </c>
      <c r="G244">
        <v>0</v>
      </c>
      <c r="H244">
        <v>6</v>
      </c>
      <c r="I244">
        <v>4</v>
      </c>
      <c r="J244">
        <v>0.8</v>
      </c>
      <c r="K244" s="4">
        <v>6.64585304260254</v>
      </c>
      <c r="L244" s="9">
        <v>2.73301124572754</v>
      </c>
      <c r="M244">
        <v>1.9593448638916</v>
      </c>
      <c r="N244">
        <v>4.58723258972168</v>
      </c>
      <c r="O244">
        <v>2</v>
      </c>
      <c r="P244">
        <v>2</v>
      </c>
      <c r="Q244">
        <v>11</v>
      </c>
      <c r="R244" s="15">
        <v>0.1818</v>
      </c>
      <c r="S244" s="15">
        <f t="shared" si="3"/>
        <v>0.2</v>
      </c>
      <c r="T244">
        <v>2.80521202087402</v>
      </c>
      <c r="U244">
        <v>2.58065009117126</v>
      </c>
      <c r="V244">
        <v>2.39172124862671</v>
      </c>
      <c r="W244" s="11">
        <v>0.188928842544556</v>
      </c>
      <c r="X244">
        <v>0.413490772247315</v>
      </c>
      <c r="Y244">
        <v>0.413490772247315</v>
      </c>
      <c r="Z244">
        <v>0.2</v>
      </c>
      <c r="AA244">
        <v>0.9</v>
      </c>
      <c r="AB244">
        <v>0.818181818181818</v>
      </c>
      <c r="AC244">
        <v>0.857142857142857</v>
      </c>
      <c r="AD244">
        <v>0.1</v>
      </c>
      <c r="AE244">
        <v>0.7</v>
      </c>
    </row>
    <row r="245" spans="1:31">
      <c r="A245" s="5">
        <v>37</v>
      </c>
      <c r="B245">
        <v>17</v>
      </c>
      <c r="C245">
        <v>3</v>
      </c>
      <c r="D245">
        <v>10</v>
      </c>
      <c r="E245">
        <v>10</v>
      </c>
      <c r="F245">
        <v>10</v>
      </c>
      <c r="G245">
        <v>0</v>
      </c>
      <c r="H245">
        <v>7</v>
      </c>
      <c r="I245">
        <v>3</v>
      </c>
      <c r="J245">
        <v>0.85</v>
      </c>
      <c r="K245" s="4">
        <v>5.88865852355957</v>
      </c>
      <c r="L245" s="9">
        <v>2.73973846435547</v>
      </c>
      <c r="M245">
        <v>2.54092979431152</v>
      </c>
      <c r="N245">
        <v>3.83577728271484</v>
      </c>
      <c r="O245">
        <v>4</v>
      </c>
      <c r="P245">
        <v>4</v>
      </c>
      <c r="Q245">
        <v>14</v>
      </c>
      <c r="R245" s="15">
        <v>0.2857</v>
      </c>
      <c r="S245" s="15">
        <f t="shared" si="3"/>
        <v>0.4</v>
      </c>
      <c r="T245">
        <v>2.82833671569824</v>
      </c>
      <c r="U245">
        <v>2.63887071609497</v>
      </c>
      <c r="V245">
        <v>2.47447466850281</v>
      </c>
      <c r="W245" s="11">
        <v>0.164396047592163</v>
      </c>
      <c r="X245">
        <v>0.353862047195435</v>
      </c>
      <c r="Y245">
        <v>0.353862047195435</v>
      </c>
      <c r="Z245">
        <v>0.4</v>
      </c>
      <c r="AA245">
        <v>1</v>
      </c>
      <c r="AB245">
        <v>0.714285714285714</v>
      </c>
      <c r="AC245">
        <v>0.833333333333333</v>
      </c>
      <c r="AD245">
        <v>0</v>
      </c>
      <c r="AE245">
        <v>0.6</v>
      </c>
    </row>
    <row r="246" spans="1:31">
      <c r="A246" s="5">
        <v>110</v>
      </c>
      <c r="B246">
        <v>20</v>
      </c>
      <c r="C246">
        <v>0</v>
      </c>
      <c r="D246">
        <v>10</v>
      </c>
      <c r="E246">
        <v>10</v>
      </c>
      <c r="F246">
        <v>10</v>
      </c>
      <c r="G246">
        <v>0</v>
      </c>
      <c r="H246">
        <v>10</v>
      </c>
      <c r="I246">
        <v>0</v>
      </c>
      <c r="J246">
        <v>1</v>
      </c>
      <c r="K246" s="4">
        <v>9999</v>
      </c>
      <c r="L246" s="9">
        <v>2.75059127807617</v>
      </c>
      <c r="M246">
        <v>9999</v>
      </c>
      <c r="N246">
        <v>9999</v>
      </c>
      <c r="O246">
        <v>9</v>
      </c>
      <c r="P246">
        <v>9</v>
      </c>
      <c r="Q246">
        <v>19</v>
      </c>
      <c r="R246" s="15">
        <v>0.4737</v>
      </c>
      <c r="S246" s="15">
        <f t="shared" si="3"/>
        <v>0.9</v>
      </c>
      <c r="T246">
        <v>4.13161277770996</v>
      </c>
      <c r="U246">
        <v>3.91799473762512</v>
      </c>
      <c r="V246">
        <v>3.65541529655456</v>
      </c>
      <c r="W246" s="11">
        <v>0.262579441070557</v>
      </c>
      <c r="X246">
        <v>0.476197481155396</v>
      </c>
      <c r="Y246">
        <v>0.476197481155396</v>
      </c>
      <c r="Z246">
        <v>0.9</v>
      </c>
      <c r="AA246">
        <v>1</v>
      </c>
      <c r="AB246">
        <v>0.526315789473684</v>
      </c>
      <c r="AC246">
        <v>0.689655172413793</v>
      </c>
      <c r="AD246">
        <v>0</v>
      </c>
      <c r="AE246">
        <v>0.1</v>
      </c>
    </row>
    <row r="247" s="3" customFormat="1" spans="1:31">
      <c r="A247" s="7">
        <v>194</v>
      </c>
      <c r="B247" s="3">
        <v>15</v>
      </c>
      <c r="C247" s="3">
        <v>5</v>
      </c>
      <c r="D247" s="3">
        <v>10</v>
      </c>
      <c r="E247" s="3">
        <v>10</v>
      </c>
      <c r="F247" s="3">
        <v>10</v>
      </c>
      <c r="G247" s="3">
        <v>0</v>
      </c>
      <c r="H247" s="3">
        <v>5</v>
      </c>
      <c r="I247" s="3">
        <v>5</v>
      </c>
      <c r="J247" s="3">
        <v>0.75</v>
      </c>
      <c r="K247" s="11">
        <v>6.15128707885742</v>
      </c>
      <c r="L247" s="11">
        <v>2.78922080993652</v>
      </c>
      <c r="M247" s="3">
        <v>1.56164932250977</v>
      </c>
      <c r="N247" s="3">
        <v>4.26898956298828</v>
      </c>
      <c r="O247" s="3">
        <v>3</v>
      </c>
      <c r="P247" s="3">
        <v>3</v>
      </c>
      <c r="Q247" s="3">
        <v>13</v>
      </c>
      <c r="R247" s="17">
        <v>0.2308</v>
      </c>
      <c r="S247" s="17">
        <f t="shared" si="3"/>
        <v>0.3</v>
      </c>
      <c r="T247" s="3">
        <v>3.12369155883789</v>
      </c>
      <c r="U247" s="3">
        <v>2.84144401550293</v>
      </c>
      <c r="V247" s="3">
        <v>2.69109582901001</v>
      </c>
      <c r="W247" s="11">
        <v>0.15034818649292</v>
      </c>
      <c r="X247" s="3">
        <v>0.432595729827881</v>
      </c>
      <c r="Y247" s="3">
        <v>0.432595729827881</v>
      </c>
      <c r="Z247" s="3">
        <v>0.3</v>
      </c>
      <c r="AA247" s="3">
        <v>1</v>
      </c>
      <c r="AB247" s="3">
        <v>0.769230769230769</v>
      </c>
      <c r="AC247" s="3">
        <v>0.869565217391304</v>
      </c>
      <c r="AD247" s="3">
        <v>0</v>
      </c>
      <c r="AE247" s="3">
        <v>0.7</v>
      </c>
    </row>
    <row r="248" spans="1:31">
      <c r="A248" s="5">
        <v>8</v>
      </c>
      <c r="B248">
        <v>18</v>
      </c>
      <c r="C248">
        <v>2</v>
      </c>
      <c r="D248">
        <v>10</v>
      </c>
      <c r="E248">
        <v>10</v>
      </c>
      <c r="F248">
        <v>10</v>
      </c>
      <c r="G248">
        <v>0</v>
      </c>
      <c r="H248">
        <v>8</v>
      </c>
      <c r="I248">
        <v>2</v>
      </c>
      <c r="J248">
        <v>0.9</v>
      </c>
      <c r="K248" s="4">
        <v>8.4647102355957</v>
      </c>
      <c r="L248" s="9">
        <v>2.99497032165527</v>
      </c>
      <c r="M248">
        <v>2.69119644165039</v>
      </c>
      <c r="N248">
        <v>5.31829261779785</v>
      </c>
      <c r="O248">
        <v>3</v>
      </c>
      <c r="P248">
        <v>3</v>
      </c>
      <c r="Q248">
        <v>13</v>
      </c>
      <c r="R248" s="15">
        <v>0.2308</v>
      </c>
      <c r="S248" s="15">
        <f t="shared" si="3"/>
        <v>0.3</v>
      </c>
      <c r="T248">
        <v>3.73464393615723</v>
      </c>
      <c r="U248">
        <v>3.51974487304687</v>
      </c>
      <c r="V248">
        <v>3.25290822982788</v>
      </c>
      <c r="W248" s="11">
        <v>0.266836643218994</v>
      </c>
      <c r="X248">
        <v>0.481735706329346</v>
      </c>
      <c r="Y248">
        <v>0.481735706329346</v>
      </c>
      <c r="Z248">
        <v>0.3</v>
      </c>
      <c r="AA248">
        <v>1</v>
      </c>
      <c r="AB248">
        <v>0.769230769230769</v>
      </c>
      <c r="AC248">
        <v>0.869565217391304</v>
      </c>
      <c r="AD248">
        <v>0</v>
      </c>
      <c r="AE248">
        <v>0.7</v>
      </c>
    </row>
    <row r="249" spans="1:31">
      <c r="A249" s="5">
        <v>218</v>
      </c>
      <c r="B249">
        <v>14</v>
      </c>
      <c r="C249">
        <v>6</v>
      </c>
      <c r="D249">
        <v>10</v>
      </c>
      <c r="E249">
        <v>10</v>
      </c>
      <c r="F249">
        <v>10</v>
      </c>
      <c r="G249">
        <v>0</v>
      </c>
      <c r="H249">
        <v>4</v>
      </c>
      <c r="I249">
        <v>6</v>
      </c>
      <c r="J249">
        <v>0.7</v>
      </c>
      <c r="K249" s="4">
        <v>5.94465255737305</v>
      </c>
      <c r="L249" s="9">
        <v>3.01742553710937</v>
      </c>
      <c r="M249">
        <v>1.45475387573242</v>
      </c>
      <c r="N249">
        <v>4.71360969543457</v>
      </c>
      <c r="O249">
        <v>2</v>
      </c>
      <c r="P249">
        <v>2</v>
      </c>
      <c r="Q249">
        <v>10</v>
      </c>
      <c r="R249" s="15">
        <v>0.2</v>
      </c>
      <c r="S249" s="15">
        <f t="shared" si="3"/>
        <v>0.2</v>
      </c>
      <c r="T249">
        <v>2.68185234069824</v>
      </c>
      <c r="U249">
        <v>2.38678312301636</v>
      </c>
      <c r="V249">
        <v>2.26810193061829</v>
      </c>
      <c r="W249" s="11">
        <v>0.118681192398071</v>
      </c>
      <c r="X249">
        <v>0.413750410079956</v>
      </c>
      <c r="Y249">
        <v>0.413750410079956</v>
      </c>
      <c r="Z249">
        <v>0.2</v>
      </c>
      <c r="AA249">
        <v>0.8</v>
      </c>
      <c r="AB249">
        <v>0.8</v>
      </c>
      <c r="AC249">
        <v>0.8</v>
      </c>
      <c r="AD249">
        <v>0.2</v>
      </c>
      <c r="AE249">
        <v>0.6</v>
      </c>
    </row>
    <row r="250" spans="1:31">
      <c r="A250" s="5">
        <v>109</v>
      </c>
      <c r="B250">
        <v>17</v>
      </c>
      <c r="C250">
        <v>3</v>
      </c>
      <c r="D250">
        <v>10</v>
      </c>
      <c r="E250">
        <v>10</v>
      </c>
      <c r="F250">
        <v>10</v>
      </c>
      <c r="G250">
        <v>0</v>
      </c>
      <c r="H250">
        <v>7</v>
      </c>
      <c r="I250">
        <v>3</v>
      </c>
      <c r="J250">
        <v>0.85</v>
      </c>
      <c r="K250" s="4">
        <v>5.98877334594727</v>
      </c>
      <c r="L250" s="9">
        <v>3.03443908691406</v>
      </c>
      <c r="M250">
        <v>2.90490341186523</v>
      </c>
      <c r="N250">
        <v>3.78869438171387</v>
      </c>
      <c r="O250">
        <v>6</v>
      </c>
      <c r="P250">
        <v>6</v>
      </c>
      <c r="Q250">
        <v>16</v>
      </c>
      <c r="R250" s="15">
        <v>0.375</v>
      </c>
      <c r="S250" s="15">
        <f t="shared" si="3"/>
        <v>0.6</v>
      </c>
      <c r="T250">
        <v>2.90083694458008</v>
      </c>
      <c r="U250">
        <v>2.7188286781311</v>
      </c>
      <c r="V250">
        <v>2.53711366653442</v>
      </c>
      <c r="W250" s="11">
        <v>0.18171501159668</v>
      </c>
      <c r="X250">
        <v>0.363723278045654</v>
      </c>
      <c r="Y250">
        <v>0.363723278045654</v>
      </c>
      <c r="Z250">
        <v>0.6</v>
      </c>
      <c r="AA250">
        <v>1</v>
      </c>
      <c r="AB250">
        <v>0.625</v>
      </c>
      <c r="AC250">
        <v>0.769230769230769</v>
      </c>
      <c r="AD250">
        <v>0</v>
      </c>
      <c r="AE250">
        <v>0.4</v>
      </c>
    </row>
    <row r="251" spans="1:31">
      <c r="A251" s="5">
        <v>47</v>
      </c>
      <c r="B251">
        <v>16</v>
      </c>
      <c r="C251">
        <v>4</v>
      </c>
      <c r="D251">
        <v>10</v>
      </c>
      <c r="E251">
        <v>10</v>
      </c>
      <c r="F251">
        <v>10</v>
      </c>
      <c r="G251">
        <v>0</v>
      </c>
      <c r="H251">
        <v>6</v>
      </c>
      <c r="I251">
        <v>4</v>
      </c>
      <c r="J251">
        <v>0.8</v>
      </c>
      <c r="K251" s="4">
        <v>6.38980484008789</v>
      </c>
      <c r="L251" s="9">
        <v>3.28873443603516</v>
      </c>
      <c r="M251">
        <v>2.65519523620605</v>
      </c>
      <c r="N251">
        <v>3.58461952209473</v>
      </c>
      <c r="O251">
        <v>2</v>
      </c>
      <c r="P251">
        <v>2</v>
      </c>
      <c r="Q251">
        <v>10</v>
      </c>
      <c r="R251" s="15">
        <v>0.2</v>
      </c>
      <c r="S251" s="15">
        <f t="shared" si="3"/>
        <v>0.2</v>
      </c>
      <c r="T251">
        <v>3.01664161682129</v>
      </c>
      <c r="U251">
        <v>2.82581686973572</v>
      </c>
      <c r="V251">
        <v>2.61242341995239</v>
      </c>
      <c r="W251" s="11">
        <v>0.213393449783325</v>
      </c>
      <c r="X251">
        <v>0.404218196868896</v>
      </c>
      <c r="Y251">
        <v>0.404218196868896</v>
      </c>
      <c r="Z251">
        <v>0.2</v>
      </c>
      <c r="AA251">
        <v>0.8</v>
      </c>
      <c r="AB251">
        <v>0.8</v>
      </c>
      <c r="AC251">
        <v>0.8</v>
      </c>
      <c r="AD251">
        <v>0.2</v>
      </c>
      <c r="AE251">
        <v>0.6</v>
      </c>
    </row>
    <row r="252" s="4" customFormat="1" spans="11:31">
      <c r="K252" s="12" t="s">
        <v>29</v>
      </c>
      <c r="L252" s="9">
        <f>AVERAGE(L2:L251)</f>
        <v>1.31521002197266</v>
      </c>
      <c r="W252" s="11">
        <f t="shared" ref="W252:AE252" si="4">AVERAGE(W2:W251)</f>
        <v>0.097518651008606</v>
      </c>
      <c r="Z252" s="4">
        <f t="shared" si="4"/>
        <v>0.6416</v>
      </c>
      <c r="AA252" s="4">
        <f t="shared" si="4"/>
        <v>0.919200000000001</v>
      </c>
      <c r="AB252" s="4">
        <f t="shared" si="4"/>
        <v>0.595206620933246</v>
      </c>
      <c r="AC252" s="4">
        <f t="shared" si="4"/>
        <v>0.718788312740068</v>
      </c>
      <c r="AD252" s="4">
        <f t="shared" si="4"/>
        <v>0.0808</v>
      </c>
      <c r="AE252" s="4">
        <f t="shared" si="4"/>
        <v>0.2776</v>
      </c>
    </row>
    <row r="253" s="4" customFormat="1" spans="11:31">
      <c r="K253" s="13" t="s">
        <v>30</v>
      </c>
      <c r="L253" s="9">
        <f>MAX(L2:L251)</f>
        <v>3.28873443603516</v>
      </c>
      <c r="W253" s="11">
        <f t="shared" ref="W253:AE253" si="5">MAX(W2:W251)</f>
        <v>0.266836643218994</v>
      </c>
      <c r="Z253" s="4">
        <f t="shared" si="5"/>
        <v>1</v>
      </c>
      <c r="AA253" s="4">
        <f t="shared" si="5"/>
        <v>1</v>
      </c>
      <c r="AB253" s="4">
        <f t="shared" si="5"/>
        <v>0.833333333333333</v>
      </c>
      <c r="AC253" s="4">
        <f t="shared" si="5"/>
        <v>0.869565217391304</v>
      </c>
      <c r="AD253" s="4">
        <f t="shared" si="5"/>
        <v>0.5</v>
      </c>
      <c r="AE253" s="4">
        <f t="shared" si="5"/>
        <v>0.7</v>
      </c>
    </row>
    <row r="254" s="4" customFormat="1" spans="12:31">
      <c r="L254" s="9">
        <f>MIN(L2:L251)</f>
        <v>0.37877082824707</v>
      </c>
      <c r="W254" s="11">
        <f t="shared" ref="W254:AE254" si="6">MIN(W2:W251)</f>
        <v>0.000453472137451172</v>
      </c>
      <c r="Z254" s="4">
        <f t="shared" si="6"/>
        <v>0.1</v>
      </c>
      <c r="AA254" s="4">
        <f t="shared" si="6"/>
        <v>0.5</v>
      </c>
      <c r="AB254" s="4">
        <f t="shared" si="6"/>
        <v>0.4375</v>
      </c>
      <c r="AC254" s="4">
        <f t="shared" si="6"/>
        <v>0.538461538461539</v>
      </c>
      <c r="AD254" s="4">
        <f t="shared" si="6"/>
        <v>0</v>
      </c>
      <c r="AE254" s="4">
        <f t="shared" si="6"/>
        <v>-0.2</v>
      </c>
    </row>
    <row r="255" spans="11:23">
      <c r="K255" s="4"/>
      <c r="L255" s="9"/>
      <c r="M255">
        <v>0.194</v>
      </c>
      <c r="W255" s="11"/>
    </row>
    <row r="256" spans="11:23">
      <c r="K256" s="4"/>
      <c r="L256" s="9"/>
      <c r="M256">
        <v>0.129</v>
      </c>
      <c r="W256" s="11"/>
    </row>
    <row r="257" spans="11:23">
      <c r="K257" s="4"/>
      <c r="L257" s="9"/>
      <c r="W257" s="11"/>
    </row>
    <row r="258" spans="11:23">
      <c r="K258" s="4" t="s">
        <v>31</v>
      </c>
      <c r="L258" s="4" t="s">
        <v>32</v>
      </c>
      <c r="W258" s="11"/>
    </row>
    <row r="259" spans="11:23">
      <c r="K259" s="4"/>
      <c r="L259" s="4"/>
      <c r="W259" s="11"/>
    </row>
    <row r="260" s="3" customFormat="1" spans="11:23">
      <c r="K260" s="11" t="s">
        <v>49</v>
      </c>
      <c r="L260" s="11">
        <f>COUNTIF(L2:L251,"&lt;0.507")-COUNTIF(L2:L251,"&lt;0.378")</f>
        <v>6</v>
      </c>
      <c r="W260" s="11"/>
    </row>
    <row r="261" spans="11:23">
      <c r="K261" s="4" t="s">
        <v>50</v>
      </c>
      <c r="L261" s="4">
        <f>COUNTIF(L2:L251,"&lt;0.636")-COUNTIF(L2:L251,"&lt;0.507")</f>
        <v>6</v>
      </c>
      <c r="W261" s="11"/>
    </row>
    <row r="262" s="30" customFormat="1" spans="11:23">
      <c r="K262" s="31" t="s">
        <v>51</v>
      </c>
      <c r="L262" s="31">
        <f>COUNTIF(L2:L251,"&lt;0.765")-COUNTIF(L2:L251,"&lt;0.636")</f>
        <v>24</v>
      </c>
      <c r="W262" s="31"/>
    </row>
    <row r="263" s="28" customFormat="1" spans="11:23">
      <c r="K263" s="25" t="s">
        <v>52</v>
      </c>
      <c r="L263" s="25">
        <f>COUNTIF(L2:L251,"&lt;0.894")-COUNTIF(L2:L251,"&lt;0.765")</f>
        <v>29</v>
      </c>
      <c r="W263" s="25"/>
    </row>
    <row r="264" s="24" customFormat="1" spans="11:23">
      <c r="K264" s="26" t="s">
        <v>53</v>
      </c>
      <c r="L264" s="26">
        <f>COUNTIF(L2:L251,"&lt;1.023")-COUNTIF(L2:L251,"&lt;0.894")</f>
        <v>20</v>
      </c>
      <c r="W264" s="26"/>
    </row>
    <row r="265" s="1" customFormat="1" spans="11:23">
      <c r="K265" s="14" t="s">
        <v>54</v>
      </c>
      <c r="L265" s="14">
        <f>COUNTIF(L2:L251,"&lt;1.152")-COUNTIF(L2:L251,"&lt;1.023")</f>
        <v>36</v>
      </c>
      <c r="W265" s="14"/>
    </row>
    <row r="266" spans="11:23">
      <c r="K266" s="4" t="s">
        <v>55</v>
      </c>
      <c r="L266" s="4">
        <f>COUNTIF(L2:L251,"&lt;1.281")-COUNTIF(L2:L251,"&lt;1.152")</f>
        <v>24</v>
      </c>
      <c r="W266" s="11"/>
    </row>
    <row r="267" s="24" customFormat="1" spans="11:23">
      <c r="K267" s="26" t="s">
        <v>56</v>
      </c>
      <c r="L267" s="26">
        <f>COUNTIF(L2:L251,"&lt;1.41")-COUNTIF(L2:L251,"&lt;1.281")</f>
        <v>21</v>
      </c>
      <c r="W267" s="26"/>
    </row>
    <row r="268" s="29" customFormat="1" spans="11:23">
      <c r="K268" s="27" t="s">
        <v>57</v>
      </c>
      <c r="L268" s="27">
        <f>COUNTIF(L2:L251,"&lt;1.539")-COUNTIF(L2:L251,"&lt;1.41")</f>
        <v>18</v>
      </c>
      <c r="M268" s="27">
        <v>2</v>
      </c>
      <c r="W268" s="27"/>
    </row>
    <row r="269" s="1" customFormat="1" spans="11:23">
      <c r="K269" s="14" t="s">
        <v>58</v>
      </c>
      <c r="L269" s="14">
        <f>COUNTIF(L2:L251,"&lt;1.668")-COUNTIF(L2:L251,"&lt;1.539")</f>
        <v>9</v>
      </c>
      <c r="M269" s="14">
        <v>3</v>
      </c>
      <c r="W269" s="14"/>
    </row>
    <row r="270" s="1" customFormat="1" spans="11:23">
      <c r="K270" s="14" t="s">
        <v>59</v>
      </c>
      <c r="L270" s="14">
        <f>COUNTIF(L2:L251,"&lt;1.797")-COUNTIF(L2:L251,"&lt;1.668")</f>
        <v>8</v>
      </c>
      <c r="M270" s="14">
        <v>4</v>
      </c>
      <c r="W270" s="14"/>
    </row>
    <row r="271" s="28" customFormat="1" spans="11:23">
      <c r="K271" s="25" t="s">
        <v>60</v>
      </c>
      <c r="L271" s="25">
        <f>COUNTIF(L2:L251,"&lt;1.926")-COUNTIF(L2:L251,"&lt;1.797")</f>
        <v>9</v>
      </c>
      <c r="M271" s="25">
        <v>7</v>
      </c>
      <c r="W271" s="25"/>
    </row>
    <row r="272" s="24" customFormat="1" spans="11:23">
      <c r="K272" s="26" t="s">
        <v>61</v>
      </c>
      <c r="L272" s="26">
        <f>COUNTIF(L2:L251,"&lt;2.055")-COUNTIF(L2:L251,"&lt;1.926")</f>
        <v>8</v>
      </c>
      <c r="M272" s="26">
        <v>8</v>
      </c>
      <c r="W272" s="26"/>
    </row>
    <row r="273" s="1" customFormat="1" spans="11:23">
      <c r="K273" s="14" t="s">
        <v>62</v>
      </c>
      <c r="L273" s="14">
        <f>COUNTIF(L2:L251,"&lt;2.184")-COUNTIF(L2:L251,"&lt;2.055")</f>
        <v>7</v>
      </c>
      <c r="M273" s="14">
        <v>7</v>
      </c>
      <c r="W273" s="14"/>
    </row>
    <row r="274" spans="11:23">
      <c r="K274" s="4" t="s">
        <v>63</v>
      </c>
      <c r="L274" s="4">
        <f>COUNTIF(L2:L251,"&lt;2.313")-COUNTIF(L2:L251,"&lt;2.184")</f>
        <v>8</v>
      </c>
      <c r="M274" s="4">
        <v>4</v>
      </c>
      <c r="W274" s="11"/>
    </row>
    <row r="275" spans="11:23">
      <c r="K275" s="9" t="s">
        <v>64</v>
      </c>
      <c r="L275" s="9">
        <f>COUNTIF(L2:L251,"&lt;2.442")-COUNTIF(L2:L251,"&lt;2.313")</f>
        <v>3</v>
      </c>
      <c r="M275" s="4">
        <v>3</v>
      </c>
      <c r="W275" s="11"/>
    </row>
    <row r="276" s="29" customFormat="1" spans="11:13">
      <c r="K276" s="27" t="s">
        <v>65</v>
      </c>
      <c r="L276" s="27">
        <f>COUNTIF(L2:L251,"&lt;2.571")-COUNTIF(L2:L251,"&lt;2.442")</f>
        <v>3</v>
      </c>
      <c r="M276" s="27">
        <v>2</v>
      </c>
    </row>
    <row r="277" s="1" customFormat="1" spans="11:13">
      <c r="K277" s="14" t="s">
        <v>66</v>
      </c>
      <c r="L277" s="14">
        <f>COUNTIF(L2:L251,"&lt;2.7")-COUNTIF(L2:L251,"&lt;2.571")</f>
        <v>3</v>
      </c>
      <c r="M277" s="14"/>
    </row>
    <row r="278" customFormat="1" spans="11:15">
      <c r="K278" s="4" t="s">
        <v>67</v>
      </c>
      <c r="L278" s="9">
        <f>COUNTIF(L2:L251,"&lt;2.829")-COUNTIF(L2:L251,"&lt;2.7")</f>
        <v>4</v>
      </c>
      <c r="N278">
        <v>0.378</v>
      </c>
      <c r="O278">
        <v>3.094</v>
      </c>
    </row>
    <row r="279" customFormat="1" spans="11:15">
      <c r="K279" s="4" t="s">
        <v>68</v>
      </c>
      <c r="L279" s="9">
        <f>COUNTIF(L2:L251,"&lt;2.958")-COUNTIF(L2:L251,"&lt;2.829")</f>
        <v>0</v>
      </c>
      <c r="N279">
        <v>21</v>
      </c>
      <c r="O279">
        <v>0.129</v>
      </c>
    </row>
    <row r="280" customFormat="1" spans="11:12">
      <c r="K280" s="4" t="s">
        <v>69</v>
      </c>
      <c r="L280" s="9">
        <f>COUNTIF(L2:L251,"&lt;3.087")-COUNTIF(L2:L251,"&lt;2.958")</f>
        <v>3</v>
      </c>
    </row>
  </sheetData>
  <sortState ref="A2:AE251">
    <sortCondition ref="L2"/>
  </sortState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4"/>
  <sheetViews>
    <sheetView topLeftCell="G19" workbookViewId="0">
      <selection activeCell="P26" sqref="P26:S31"/>
    </sheetView>
  </sheetViews>
  <sheetFormatPr defaultColWidth="8.88888888888889" defaultRowHeight="14.4"/>
  <cols>
    <col min="11" max="12" width="18.4444444444444" customWidth="1"/>
    <col min="13" max="14" width="12.8888888888889"/>
    <col min="20" max="22" width="12.8888888888889"/>
    <col min="23" max="23" width="16.4444444444444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3" customFormat="1" spans="1:31">
      <c r="A2" s="7">
        <v>90</v>
      </c>
      <c r="B2" s="3">
        <v>19</v>
      </c>
      <c r="C2" s="3">
        <v>1</v>
      </c>
      <c r="D2" s="3">
        <v>10</v>
      </c>
      <c r="E2" s="3">
        <v>10</v>
      </c>
      <c r="F2" s="3">
        <v>10</v>
      </c>
      <c r="G2" s="3">
        <v>0</v>
      </c>
      <c r="H2" s="3">
        <v>9</v>
      </c>
      <c r="I2" s="3">
        <v>1</v>
      </c>
      <c r="J2" s="3">
        <v>0.95</v>
      </c>
      <c r="K2" s="11">
        <v>10.1075839996338</v>
      </c>
      <c r="L2" s="11">
        <v>0.614130020141602</v>
      </c>
      <c r="M2" s="3">
        <v>0.511381149291992</v>
      </c>
      <c r="N2" s="3">
        <v>9.52082443237305</v>
      </c>
      <c r="O2" s="3">
        <v>8</v>
      </c>
      <c r="P2" s="3">
        <v>8</v>
      </c>
      <c r="Q2" s="3">
        <v>17</v>
      </c>
      <c r="R2" s="17">
        <v>0.4706</v>
      </c>
      <c r="S2" s="17">
        <f t="shared" ref="S2:S10" si="0">O2/E2</f>
        <v>0.8</v>
      </c>
      <c r="T2" s="3">
        <v>4.15169715881348</v>
      </c>
      <c r="U2" s="3">
        <v>3.7891092300415</v>
      </c>
      <c r="V2" s="3">
        <v>3.73117065429687</v>
      </c>
      <c r="W2" s="11">
        <v>0.0579385757446289</v>
      </c>
      <c r="X2" s="3">
        <v>0.420526504516602</v>
      </c>
      <c r="Y2" s="3">
        <v>0.420526504516602</v>
      </c>
      <c r="Z2" s="3">
        <v>0.8</v>
      </c>
      <c r="AA2" s="3">
        <v>0.9</v>
      </c>
      <c r="AB2" s="3">
        <v>0.529411764705882</v>
      </c>
      <c r="AC2" s="3">
        <v>0.666666666666667</v>
      </c>
      <c r="AD2" s="3">
        <v>0.1</v>
      </c>
      <c r="AE2" s="3">
        <v>0.1</v>
      </c>
    </row>
    <row r="3" spans="1:31">
      <c r="A3" s="5">
        <v>138</v>
      </c>
      <c r="B3">
        <v>18</v>
      </c>
      <c r="C3">
        <v>2</v>
      </c>
      <c r="D3">
        <v>10</v>
      </c>
      <c r="E3">
        <v>10</v>
      </c>
      <c r="F3">
        <v>9</v>
      </c>
      <c r="G3">
        <v>1</v>
      </c>
      <c r="H3">
        <v>9</v>
      </c>
      <c r="I3">
        <v>1</v>
      </c>
      <c r="J3">
        <v>0.9</v>
      </c>
      <c r="K3" s="4">
        <v>9.2657299041748</v>
      </c>
      <c r="L3" s="9">
        <v>0.671237945556641</v>
      </c>
      <c r="M3">
        <v>0.846797943115234</v>
      </c>
      <c r="N3">
        <v>11.3050632476807</v>
      </c>
      <c r="O3">
        <v>9</v>
      </c>
      <c r="P3">
        <v>9</v>
      </c>
      <c r="Q3">
        <v>16</v>
      </c>
      <c r="R3" s="15">
        <v>0.5625</v>
      </c>
      <c r="S3" s="15">
        <f t="shared" si="0"/>
        <v>0.9</v>
      </c>
      <c r="T3">
        <v>4.41386222839355</v>
      </c>
      <c r="U3">
        <v>3.87005400657654</v>
      </c>
      <c r="V3">
        <v>4.11690664291382</v>
      </c>
      <c r="W3" s="11">
        <v>0.24685263633728</v>
      </c>
      <c r="X3">
        <v>0.296955585479736</v>
      </c>
      <c r="Y3">
        <v>0.296955585479736</v>
      </c>
      <c r="Z3">
        <v>0.9</v>
      </c>
      <c r="AA3">
        <v>0.7</v>
      </c>
      <c r="AB3">
        <v>0.4375</v>
      </c>
      <c r="AC3">
        <v>0.538461538461539</v>
      </c>
      <c r="AD3">
        <v>0.3</v>
      </c>
      <c r="AE3">
        <v>-0.2</v>
      </c>
    </row>
    <row r="4" s="1" customFormat="1" spans="1:31">
      <c r="A4" s="18">
        <v>51</v>
      </c>
      <c r="B4" s="1">
        <v>20</v>
      </c>
      <c r="C4" s="1">
        <v>0</v>
      </c>
      <c r="D4" s="1">
        <v>10</v>
      </c>
      <c r="E4" s="1">
        <v>10</v>
      </c>
      <c r="F4" s="1">
        <v>10</v>
      </c>
      <c r="G4" s="1">
        <v>0</v>
      </c>
      <c r="H4" s="1">
        <v>10</v>
      </c>
      <c r="I4" s="1">
        <v>0</v>
      </c>
      <c r="J4" s="1">
        <v>1</v>
      </c>
      <c r="K4" s="14">
        <v>9999</v>
      </c>
      <c r="L4" s="14">
        <v>0.763280868530273</v>
      </c>
      <c r="M4" s="1">
        <v>9999</v>
      </c>
      <c r="N4" s="1">
        <v>9999</v>
      </c>
      <c r="O4" s="1">
        <v>8</v>
      </c>
      <c r="P4" s="1">
        <v>8</v>
      </c>
      <c r="Q4" s="1">
        <v>18</v>
      </c>
      <c r="R4" s="19">
        <v>0.4444</v>
      </c>
      <c r="S4" s="19">
        <f t="shared" si="0"/>
        <v>0.8</v>
      </c>
      <c r="T4" s="1">
        <v>4.22702026367187</v>
      </c>
      <c r="U4" s="1">
        <v>3.92570948600769</v>
      </c>
      <c r="V4" s="1">
        <v>3.81870722770691</v>
      </c>
      <c r="W4" s="14">
        <v>0.107002258300781</v>
      </c>
      <c r="X4" s="1">
        <v>0.408313035964966</v>
      </c>
      <c r="Y4" s="1">
        <v>0.408313035964966</v>
      </c>
      <c r="Z4" s="1">
        <v>0.8</v>
      </c>
      <c r="AA4" s="1">
        <v>1</v>
      </c>
      <c r="AB4" s="1">
        <v>0.555555555555556</v>
      </c>
      <c r="AC4" s="1">
        <v>0.714285714285714</v>
      </c>
      <c r="AD4" s="1">
        <v>0</v>
      </c>
      <c r="AE4" s="1">
        <v>0.2</v>
      </c>
    </row>
    <row r="5" s="20" customFormat="1" spans="1:31">
      <c r="A5" s="21">
        <v>16</v>
      </c>
      <c r="B5" s="20">
        <v>19</v>
      </c>
      <c r="C5" s="20">
        <v>1</v>
      </c>
      <c r="D5" s="20">
        <v>10</v>
      </c>
      <c r="E5" s="20">
        <v>10</v>
      </c>
      <c r="F5" s="20">
        <v>10</v>
      </c>
      <c r="G5" s="20">
        <v>0</v>
      </c>
      <c r="H5" s="20">
        <v>9</v>
      </c>
      <c r="I5" s="20">
        <v>1</v>
      </c>
      <c r="J5" s="20">
        <v>0.95</v>
      </c>
      <c r="K5" s="22">
        <v>10.8333683013916</v>
      </c>
      <c r="L5" s="22">
        <v>0.657564163208008</v>
      </c>
      <c r="M5" s="20">
        <v>0.505702972412109</v>
      </c>
      <c r="N5" s="20">
        <v>9.78784370422363</v>
      </c>
      <c r="O5" s="20">
        <v>7</v>
      </c>
      <c r="P5" s="20">
        <v>7</v>
      </c>
      <c r="Q5" s="20">
        <v>17</v>
      </c>
      <c r="R5" s="23">
        <v>0.4118</v>
      </c>
      <c r="S5" s="23">
        <f t="shared" si="0"/>
        <v>0.7</v>
      </c>
      <c r="T5" s="20">
        <v>4.57226943969727</v>
      </c>
      <c r="U5" s="20">
        <v>4.18453979492187</v>
      </c>
      <c r="V5" s="20">
        <v>4.08214998245239</v>
      </c>
      <c r="W5" s="22">
        <v>0.102389812469482</v>
      </c>
      <c r="X5" s="20">
        <v>0.490119457244873</v>
      </c>
      <c r="Y5" s="20">
        <v>0.490119457244873</v>
      </c>
      <c r="Z5" s="20">
        <v>0.7</v>
      </c>
      <c r="AA5" s="20">
        <v>1</v>
      </c>
      <c r="AB5" s="20">
        <v>0.588235294117647</v>
      </c>
      <c r="AC5" s="20">
        <v>0.740740740740741</v>
      </c>
      <c r="AD5" s="20">
        <v>0</v>
      </c>
      <c r="AE5" s="20">
        <v>0.3</v>
      </c>
    </row>
    <row r="6" spans="1:31">
      <c r="A6" s="5">
        <v>53</v>
      </c>
      <c r="B6">
        <v>20</v>
      </c>
      <c r="C6">
        <v>0</v>
      </c>
      <c r="D6">
        <v>10</v>
      </c>
      <c r="E6">
        <v>10</v>
      </c>
      <c r="F6">
        <v>10</v>
      </c>
      <c r="G6">
        <v>0</v>
      </c>
      <c r="H6">
        <v>10</v>
      </c>
      <c r="I6">
        <v>0</v>
      </c>
      <c r="J6">
        <v>1</v>
      </c>
      <c r="K6" s="4">
        <v>9999</v>
      </c>
      <c r="L6" s="9">
        <v>0.862852096557617</v>
      </c>
      <c r="M6">
        <v>9999</v>
      </c>
      <c r="N6">
        <v>9999</v>
      </c>
      <c r="O6">
        <v>6</v>
      </c>
      <c r="P6">
        <v>6</v>
      </c>
      <c r="Q6">
        <v>15</v>
      </c>
      <c r="R6" s="15">
        <v>0.4</v>
      </c>
      <c r="S6" s="15">
        <f t="shared" si="0"/>
        <v>0.6</v>
      </c>
      <c r="T6">
        <v>4.4928092956543</v>
      </c>
      <c r="U6">
        <v>4.20266008377075</v>
      </c>
      <c r="V6">
        <v>4.01789474487305</v>
      </c>
      <c r="W6" s="11">
        <v>0.184765338897705</v>
      </c>
      <c r="X6">
        <v>0.47491455078125</v>
      </c>
      <c r="Y6">
        <v>0.47491455078125</v>
      </c>
      <c r="Z6">
        <v>0.6</v>
      </c>
      <c r="AA6">
        <v>0.9</v>
      </c>
      <c r="AB6">
        <v>0.6</v>
      </c>
      <c r="AC6">
        <v>0.72</v>
      </c>
      <c r="AD6">
        <v>0.1</v>
      </c>
      <c r="AE6">
        <v>0.3</v>
      </c>
    </row>
    <row r="7" spans="1:31">
      <c r="A7" s="5">
        <v>217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10.0920867919922</v>
      </c>
      <c r="L7" s="9">
        <v>0.861143112182617</v>
      </c>
      <c r="M7">
        <v>0.723855972290039</v>
      </c>
      <c r="N7">
        <v>8.88371086120605</v>
      </c>
      <c r="O7">
        <v>6</v>
      </c>
      <c r="P7">
        <v>6</v>
      </c>
      <c r="Q7">
        <v>15</v>
      </c>
      <c r="R7" s="15">
        <v>0.4</v>
      </c>
      <c r="S7" s="15">
        <f t="shared" si="0"/>
        <v>0.6</v>
      </c>
      <c r="T7">
        <v>4.04324340820312</v>
      </c>
      <c r="U7">
        <v>3.72802567481995</v>
      </c>
      <c r="V7">
        <v>3.61562538146973</v>
      </c>
      <c r="W7" s="11">
        <v>0.11240029335022</v>
      </c>
      <c r="X7">
        <v>0.427618026733398</v>
      </c>
      <c r="Y7">
        <v>0.427618026733398</v>
      </c>
      <c r="Z7">
        <v>0.6</v>
      </c>
      <c r="AA7">
        <v>0.9</v>
      </c>
      <c r="AB7">
        <v>0.6</v>
      </c>
      <c r="AC7">
        <v>0.72</v>
      </c>
      <c r="AD7">
        <v>0.1</v>
      </c>
      <c r="AE7">
        <v>0.3</v>
      </c>
    </row>
    <row r="8" spans="1:31">
      <c r="A8" s="5">
        <v>203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10.604118347168</v>
      </c>
      <c r="L8" s="9">
        <v>0.825384140014648</v>
      </c>
      <c r="M8">
        <v>0.658525466918945</v>
      </c>
      <c r="N8">
        <v>9.19667816162109</v>
      </c>
      <c r="O8">
        <v>7</v>
      </c>
      <c r="P8">
        <v>7</v>
      </c>
      <c r="Q8">
        <v>17</v>
      </c>
      <c r="R8" s="15">
        <v>0.4118</v>
      </c>
      <c r="S8" s="15">
        <f t="shared" si="0"/>
        <v>0.7</v>
      </c>
      <c r="T8">
        <v>4.44564056396484</v>
      </c>
      <c r="U8">
        <v>4.09128665924072</v>
      </c>
      <c r="V8">
        <v>3.97912359237671</v>
      </c>
      <c r="W8" s="11">
        <v>0.112163066864014</v>
      </c>
      <c r="X8">
        <v>0.466516971588135</v>
      </c>
      <c r="Y8">
        <v>0.466516971588135</v>
      </c>
      <c r="Z8">
        <v>0.7</v>
      </c>
      <c r="AA8">
        <v>1</v>
      </c>
      <c r="AB8">
        <v>0.588235294117647</v>
      </c>
      <c r="AC8">
        <v>0.740740740740741</v>
      </c>
      <c r="AD8">
        <v>0</v>
      </c>
      <c r="AE8">
        <v>0.3</v>
      </c>
    </row>
    <row r="9" s="20" customFormat="1" spans="1:31">
      <c r="A9" s="21">
        <v>59</v>
      </c>
      <c r="B9" s="20">
        <v>20</v>
      </c>
      <c r="C9" s="20">
        <v>0</v>
      </c>
      <c r="D9" s="20">
        <v>10</v>
      </c>
      <c r="E9" s="20">
        <v>10</v>
      </c>
      <c r="F9" s="20">
        <v>10</v>
      </c>
      <c r="G9" s="20">
        <v>0</v>
      </c>
      <c r="H9" s="20">
        <v>10</v>
      </c>
      <c r="I9" s="20">
        <v>0</v>
      </c>
      <c r="J9" s="20">
        <v>1</v>
      </c>
      <c r="K9" s="22">
        <v>9999</v>
      </c>
      <c r="L9" s="22">
        <v>0.781351089477539</v>
      </c>
      <c r="M9" s="20">
        <v>9999</v>
      </c>
      <c r="N9" s="20">
        <v>9999</v>
      </c>
      <c r="O9" s="20">
        <v>7</v>
      </c>
      <c r="P9" s="20">
        <v>7</v>
      </c>
      <c r="Q9" s="20">
        <v>17</v>
      </c>
      <c r="R9" s="23">
        <v>0.4118</v>
      </c>
      <c r="S9" s="23">
        <f t="shared" si="0"/>
        <v>0.7</v>
      </c>
      <c r="T9" s="20">
        <v>4.3027515411377</v>
      </c>
      <c r="U9" s="20">
        <v>3.993891954422</v>
      </c>
      <c r="V9" s="20">
        <v>3.88676333427429</v>
      </c>
      <c r="W9" s="22">
        <v>0.107128620147705</v>
      </c>
      <c r="X9" s="20">
        <v>0.415988206863403</v>
      </c>
      <c r="Y9" s="20">
        <v>0.415988206863403</v>
      </c>
      <c r="Z9" s="20">
        <v>0.7</v>
      </c>
      <c r="AA9" s="20">
        <v>1</v>
      </c>
      <c r="AB9" s="20">
        <v>0.588235294117647</v>
      </c>
      <c r="AC9" s="20">
        <v>0.740740740740741</v>
      </c>
      <c r="AD9" s="20">
        <v>0</v>
      </c>
      <c r="AE9" s="20">
        <v>0.3</v>
      </c>
    </row>
    <row r="10" spans="1:31">
      <c r="A10" s="5">
        <v>204</v>
      </c>
      <c r="B10">
        <v>20</v>
      </c>
      <c r="C10">
        <v>0</v>
      </c>
      <c r="D10">
        <v>10</v>
      </c>
      <c r="E10">
        <v>10</v>
      </c>
      <c r="F10">
        <v>10</v>
      </c>
      <c r="G10">
        <v>0</v>
      </c>
      <c r="H10">
        <v>10</v>
      </c>
      <c r="I10">
        <v>0</v>
      </c>
      <c r="J10">
        <v>1</v>
      </c>
      <c r="K10" s="4">
        <v>9999</v>
      </c>
      <c r="L10" s="9">
        <v>0.93437385559082</v>
      </c>
      <c r="M10">
        <v>9999</v>
      </c>
      <c r="N10">
        <v>9999</v>
      </c>
      <c r="O10">
        <v>7</v>
      </c>
      <c r="P10">
        <v>7</v>
      </c>
      <c r="Q10">
        <v>17</v>
      </c>
      <c r="R10" s="15">
        <v>0.4118</v>
      </c>
      <c r="S10" s="15">
        <f t="shared" si="0"/>
        <v>0.7</v>
      </c>
      <c r="T10">
        <v>4.56262969970703</v>
      </c>
      <c r="U10">
        <v>4.25880813598633</v>
      </c>
      <c r="V10">
        <v>4.08786678314209</v>
      </c>
      <c r="W10" s="11">
        <v>0.170941352844238</v>
      </c>
      <c r="X10">
        <v>0.474762916564941</v>
      </c>
      <c r="Y10">
        <v>0.474762916564941</v>
      </c>
      <c r="Z10">
        <v>0.7</v>
      </c>
      <c r="AA10">
        <v>1</v>
      </c>
      <c r="AB10">
        <v>0.588235294117647</v>
      </c>
      <c r="AC10">
        <v>0.740740740740741</v>
      </c>
      <c r="AD10">
        <v>0</v>
      </c>
      <c r="AE10">
        <v>0.3</v>
      </c>
    </row>
    <row r="11" spans="1:31">
      <c r="A11" s="5">
        <v>38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10.2333297729492</v>
      </c>
      <c r="L11" s="9">
        <v>0.920808792114258</v>
      </c>
      <c r="M11">
        <v>0.819250106811523</v>
      </c>
      <c r="N11">
        <v>9.33165168762207</v>
      </c>
      <c r="O11">
        <v>8</v>
      </c>
      <c r="P11">
        <v>8</v>
      </c>
      <c r="Q11">
        <v>18</v>
      </c>
      <c r="R11" s="15">
        <v>0.4444</v>
      </c>
      <c r="S11" s="15">
        <f t="shared" ref="S11:S22" si="1">O11/E11</f>
        <v>0.8</v>
      </c>
      <c r="T11">
        <v>4.01142311096191</v>
      </c>
      <c r="U11">
        <v>3.67767286300659</v>
      </c>
      <c r="V11">
        <v>3.58986783027649</v>
      </c>
      <c r="W11" s="11">
        <v>0.0878050327301025</v>
      </c>
      <c r="X11">
        <v>0.421555280685425</v>
      </c>
      <c r="Y11">
        <v>0.421555280685425</v>
      </c>
      <c r="Z11">
        <v>0.8</v>
      </c>
      <c r="AA11">
        <v>1</v>
      </c>
      <c r="AB11">
        <v>0.555555555555556</v>
      </c>
      <c r="AC11">
        <v>0.714285714285714</v>
      </c>
      <c r="AD11">
        <v>0</v>
      </c>
      <c r="AE11">
        <v>0.2</v>
      </c>
    </row>
    <row r="12" spans="1:31">
      <c r="A12" s="5">
        <v>23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7.68394088745117</v>
      </c>
      <c r="L12" s="9">
        <v>0.951251983642578</v>
      </c>
      <c r="M12">
        <v>0.62324333190918</v>
      </c>
      <c r="N12">
        <v>6.77580070495605</v>
      </c>
      <c r="O12">
        <v>7</v>
      </c>
      <c r="P12">
        <v>7</v>
      </c>
      <c r="Q12">
        <v>17</v>
      </c>
      <c r="R12" s="15">
        <v>0.4118</v>
      </c>
      <c r="S12" s="15">
        <f t="shared" si="1"/>
        <v>0.7</v>
      </c>
      <c r="T12">
        <v>3.90939521789551</v>
      </c>
      <c r="U12">
        <v>3.55533051490784</v>
      </c>
      <c r="V12">
        <v>3.47073864936829</v>
      </c>
      <c r="W12" s="11">
        <v>0.0845918655395508</v>
      </c>
      <c r="X12">
        <v>0.438656568527222</v>
      </c>
      <c r="Y12">
        <v>0.438656568527222</v>
      </c>
      <c r="Z12">
        <v>0.7</v>
      </c>
      <c r="AA12">
        <v>1</v>
      </c>
      <c r="AB12">
        <v>0.588235294117647</v>
      </c>
      <c r="AC12">
        <v>0.740740740740741</v>
      </c>
      <c r="AD12">
        <v>0</v>
      </c>
      <c r="AE12">
        <v>0.3</v>
      </c>
    </row>
    <row r="13" spans="1:31">
      <c r="A13" s="5">
        <v>187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7.71948623657227</v>
      </c>
      <c r="L13" s="9">
        <v>0.999673843383789</v>
      </c>
      <c r="M13">
        <v>0.699689865112305</v>
      </c>
      <c r="N13">
        <v>6.89983558654785</v>
      </c>
      <c r="O13">
        <v>7</v>
      </c>
      <c r="P13">
        <v>7</v>
      </c>
      <c r="Q13">
        <v>17</v>
      </c>
      <c r="R13" s="15">
        <v>0.4118</v>
      </c>
      <c r="S13" s="15">
        <f t="shared" si="1"/>
        <v>0.7</v>
      </c>
      <c r="T13">
        <v>3.41684341430664</v>
      </c>
      <c r="U13">
        <v>3.10786461830139</v>
      </c>
      <c r="V13">
        <v>3.02955842018127</v>
      </c>
      <c r="W13" s="11">
        <v>0.0783061981201172</v>
      </c>
      <c r="X13">
        <v>0.387284994125366</v>
      </c>
      <c r="Y13">
        <v>0.387284994125366</v>
      </c>
      <c r="Z13">
        <v>0.7</v>
      </c>
      <c r="AA13">
        <v>1</v>
      </c>
      <c r="AB13">
        <v>0.588235294117647</v>
      </c>
      <c r="AC13">
        <v>0.740740740740741</v>
      </c>
      <c r="AD13">
        <v>0</v>
      </c>
      <c r="AE13">
        <v>0.3</v>
      </c>
    </row>
    <row r="14" s="20" customFormat="1" spans="1:31">
      <c r="A14" s="21">
        <v>26</v>
      </c>
      <c r="B14" s="20">
        <v>18</v>
      </c>
      <c r="C14" s="20">
        <v>2</v>
      </c>
      <c r="D14" s="20">
        <v>10</v>
      </c>
      <c r="E14" s="20">
        <v>10</v>
      </c>
      <c r="F14" s="20">
        <v>10</v>
      </c>
      <c r="G14" s="20">
        <v>0</v>
      </c>
      <c r="H14" s="20">
        <v>8</v>
      </c>
      <c r="I14" s="20">
        <v>2</v>
      </c>
      <c r="J14" s="20">
        <v>0.9</v>
      </c>
      <c r="K14" s="22">
        <v>7.20049858093262</v>
      </c>
      <c r="L14" s="22">
        <v>0.931381225585937</v>
      </c>
      <c r="M14" s="20">
        <v>0.624353408813477</v>
      </c>
      <c r="N14" s="20">
        <v>6.30125427246094</v>
      </c>
      <c r="O14" s="20">
        <v>6</v>
      </c>
      <c r="P14" s="20">
        <v>6</v>
      </c>
      <c r="Q14" s="20">
        <v>15</v>
      </c>
      <c r="R14" s="23">
        <v>0.4</v>
      </c>
      <c r="S14" s="23">
        <f t="shared" si="1"/>
        <v>0.6</v>
      </c>
      <c r="T14" s="20">
        <v>3.92199516296387</v>
      </c>
      <c r="U14" s="20">
        <v>3.57343816757202</v>
      </c>
      <c r="V14" s="20">
        <v>3.50098347663879</v>
      </c>
      <c r="W14" s="22">
        <v>0.0724546909332275</v>
      </c>
      <c r="X14" s="20">
        <v>0.421011686325073</v>
      </c>
      <c r="Y14" s="20">
        <v>0.421011686325073</v>
      </c>
      <c r="Z14" s="20">
        <v>0.6</v>
      </c>
      <c r="AA14" s="20">
        <v>0.9</v>
      </c>
      <c r="AB14" s="20">
        <v>0.6</v>
      </c>
      <c r="AC14" s="20">
        <v>0.72</v>
      </c>
      <c r="AD14" s="20">
        <v>0.1</v>
      </c>
      <c r="AE14" s="20">
        <v>0.3</v>
      </c>
    </row>
    <row r="15" spans="1:31">
      <c r="A15" s="5">
        <v>61</v>
      </c>
      <c r="B15">
        <v>19</v>
      </c>
      <c r="C15">
        <v>1</v>
      </c>
      <c r="D15">
        <v>10</v>
      </c>
      <c r="E15">
        <v>10</v>
      </c>
      <c r="F15">
        <v>10</v>
      </c>
      <c r="G15">
        <v>0</v>
      </c>
      <c r="H15">
        <v>9</v>
      </c>
      <c r="I15">
        <v>1</v>
      </c>
      <c r="J15">
        <v>0.95</v>
      </c>
      <c r="K15" s="4">
        <v>10.6257991790772</v>
      </c>
      <c r="L15" s="9">
        <v>1.14323806762695</v>
      </c>
      <c r="M15">
        <v>0.99237060546875</v>
      </c>
      <c r="N15">
        <v>9.02749633789062</v>
      </c>
      <c r="O15">
        <v>5</v>
      </c>
      <c r="P15">
        <v>5</v>
      </c>
      <c r="Q15">
        <v>14</v>
      </c>
      <c r="R15" s="15">
        <v>0.3571</v>
      </c>
      <c r="S15" s="15">
        <f t="shared" si="1"/>
        <v>0.5</v>
      </c>
      <c r="T15">
        <v>3.97028923034668</v>
      </c>
      <c r="U15">
        <v>3.67376279830933</v>
      </c>
      <c r="V15">
        <v>3.51807713508606</v>
      </c>
      <c r="W15" s="11">
        <v>0.155685663223267</v>
      </c>
      <c r="X15">
        <v>0.45221209526062</v>
      </c>
      <c r="Y15">
        <v>0.45221209526062</v>
      </c>
      <c r="Z15">
        <v>0.5</v>
      </c>
      <c r="AA15">
        <v>0.9</v>
      </c>
      <c r="AB15">
        <v>0.642857142857143</v>
      </c>
      <c r="AC15">
        <v>0.75</v>
      </c>
      <c r="AD15">
        <v>0.1</v>
      </c>
      <c r="AE15">
        <v>0.4</v>
      </c>
    </row>
    <row r="16" spans="1:31">
      <c r="A16" s="5">
        <v>173</v>
      </c>
      <c r="B16">
        <v>18</v>
      </c>
      <c r="C16">
        <v>2</v>
      </c>
      <c r="D16">
        <v>10</v>
      </c>
      <c r="E16">
        <v>10</v>
      </c>
      <c r="F16">
        <v>10</v>
      </c>
      <c r="G16">
        <v>0</v>
      </c>
      <c r="H16">
        <v>8</v>
      </c>
      <c r="I16">
        <v>2</v>
      </c>
      <c r="J16">
        <v>0.9</v>
      </c>
      <c r="K16" s="4">
        <v>7.58810043334961</v>
      </c>
      <c r="L16" s="9">
        <v>1.06684494018555</v>
      </c>
      <c r="M16">
        <v>0.588665008544922</v>
      </c>
      <c r="N16">
        <v>5.76065635681152</v>
      </c>
      <c r="O16">
        <v>5</v>
      </c>
      <c r="P16">
        <v>5</v>
      </c>
      <c r="Q16">
        <v>14</v>
      </c>
      <c r="R16" s="15">
        <v>0.3571</v>
      </c>
      <c r="S16" s="15">
        <f t="shared" si="1"/>
        <v>0.5</v>
      </c>
      <c r="T16">
        <v>4.2313117980957</v>
      </c>
      <c r="U16">
        <v>3.87986516952515</v>
      </c>
      <c r="V16">
        <v>3.75139999389648</v>
      </c>
      <c r="W16" s="11">
        <v>0.128465175628662</v>
      </c>
      <c r="X16">
        <v>0.479911804199219</v>
      </c>
      <c r="Y16">
        <v>0.479911804199219</v>
      </c>
      <c r="Z16">
        <v>0.5</v>
      </c>
      <c r="AA16">
        <v>0.9</v>
      </c>
      <c r="AB16">
        <v>0.642857142857143</v>
      </c>
      <c r="AC16">
        <v>0.75</v>
      </c>
      <c r="AD16">
        <v>0.1</v>
      </c>
      <c r="AE16">
        <v>0.4</v>
      </c>
    </row>
    <row r="17" spans="1:31">
      <c r="A17" s="5">
        <v>166</v>
      </c>
      <c r="B17">
        <v>19</v>
      </c>
      <c r="C17">
        <v>1</v>
      </c>
      <c r="D17">
        <v>10</v>
      </c>
      <c r="E17">
        <v>10</v>
      </c>
      <c r="F17">
        <v>10</v>
      </c>
      <c r="G17">
        <v>0</v>
      </c>
      <c r="H17">
        <v>9</v>
      </c>
      <c r="I17">
        <v>1</v>
      </c>
      <c r="J17">
        <v>0.95</v>
      </c>
      <c r="K17" s="4">
        <v>10.4938850402832</v>
      </c>
      <c r="L17" s="9">
        <v>1.12556648254395</v>
      </c>
      <c r="M17">
        <v>0.991786956787109</v>
      </c>
      <c r="N17">
        <v>9.07147026062012</v>
      </c>
      <c r="O17">
        <v>7</v>
      </c>
      <c r="P17">
        <v>7</v>
      </c>
      <c r="Q17">
        <v>16</v>
      </c>
      <c r="R17" s="15">
        <v>0.4375</v>
      </c>
      <c r="S17" s="15">
        <f t="shared" si="1"/>
        <v>0.7</v>
      </c>
      <c r="T17">
        <v>4.00689697265625</v>
      </c>
      <c r="U17">
        <v>3.70787477493286</v>
      </c>
      <c r="V17">
        <v>3.58070063591003</v>
      </c>
      <c r="W17" s="11">
        <v>0.127174139022827</v>
      </c>
      <c r="X17">
        <v>0.426196336746216</v>
      </c>
      <c r="Y17">
        <v>0.426196336746216</v>
      </c>
      <c r="Z17">
        <v>0.7</v>
      </c>
      <c r="AA17">
        <v>0.9</v>
      </c>
      <c r="AB17">
        <v>0.5625</v>
      </c>
      <c r="AC17">
        <v>0.692307692307692</v>
      </c>
      <c r="AD17">
        <v>0.1</v>
      </c>
      <c r="AE17">
        <v>0.2</v>
      </c>
    </row>
    <row r="18" s="20" customFormat="1" spans="1:31">
      <c r="A18" s="21">
        <v>46</v>
      </c>
      <c r="B18" s="20">
        <v>18</v>
      </c>
      <c r="C18" s="20">
        <v>2</v>
      </c>
      <c r="D18" s="20">
        <v>10</v>
      </c>
      <c r="E18" s="20">
        <v>10</v>
      </c>
      <c r="F18" s="20">
        <v>10</v>
      </c>
      <c r="G18" s="20">
        <v>0</v>
      </c>
      <c r="H18" s="20">
        <v>8</v>
      </c>
      <c r="I18" s="20">
        <v>2</v>
      </c>
      <c r="J18" s="20">
        <v>0.9</v>
      </c>
      <c r="K18" s="22">
        <v>7.44791412353516</v>
      </c>
      <c r="L18" s="22">
        <v>1.0282154083252</v>
      </c>
      <c r="M18" s="20">
        <v>0.622165679931641</v>
      </c>
      <c r="N18" s="20">
        <v>5.99441528320312</v>
      </c>
      <c r="O18" s="20">
        <v>6</v>
      </c>
      <c r="P18" s="20">
        <v>6</v>
      </c>
      <c r="Q18" s="20">
        <v>16</v>
      </c>
      <c r="R18" s="23">
        <v>0.375</v>
      </c>
      <c r="S18" s="23">
        <f t="shared" si="1"/>
        <v>0.6</v>
      </c>
      <c r="T18" s="20">
        <v>3.98751449584961</v>
      </c>
      <c r="U18" s="20">
        <v>3.64871144294739</v>
      </c>
      <c r="V18" s="20">
        <v>3.5240159034729</v>
      </c>
      <c r="W18" s="22">
        <v>0.124695539474487</v>
      </c>
      <c r="X18" s="20">
        <v>0.463498592376709</v>
      </c>
      <c r="Y18" s="20">
        <v>0.463498592376709</v>
      </c>
      <c r="Z18" s="20">
        <v>0.6</v>
      </c>
      <c r="AA18" s="20">
        <v>1</v>
      </c>
      <c r="AB18" s="20">
        <v>0.625</v>
      </c>
      <c r="AC18" s="20">
        <v>0.769230769230769</v>
      </c>
      <c r="AD18" s="20">
        <v>0</v>
      </c>
      <c r="AE18" s="20">
        <v>0.4</v>
      </c>
    </row>
    <row r="19" spans="1:31">
      <c r="A19" s="5">
        <v>244</v>
      </c>
      <c r="B19">
        <v>19</v>
      </c>
      <c r="C19">
        <v>1</v>
      </c>
      <c r="D19">
        <v>10</v>
      </c>
      <c r="E19">
        <v>10</v>
      </c>
      <c r="F19">
        <v>10</v>
      </c>
      <c r="G19">
        <v>0</v>
      </c>
      <c r="H19">
        <v>9</v>
      </c>
      <c r="I19">
        <v>1</v>
      </c>
      <c r="J19">
        <v>0.95</v>
      </c>
      <c r="K19" s="4">
        <v>10.961576461792</v>
      </c>
      <c r="L19" s="9">
        <v>1.18642616271973</v>
      </c>
      <c r="M19">
        <v>0.954240798950195</v>
      </c>
      <c r="N19">
        <v>8.53941345214844</v>
      </c>
      <c r="O19">
        <v>6</v>
      </c>
      <c r="P19">
        <v>6</v>
      </c>
      <c r="Q19">
        <v>15</v>
      </c>
      <c r="R19" s="15">
        <v>0.4</v>
      </c>
      <c r="S19" s="15">
        <f t="shared" si="1"/>
        <v>0.6</v>
      </c>
      <c r="T19">
        <v>4.47538566589355</v>
      </c>
      <c r="U19">
        <v>4.16669654846191</v>
      </c>
      <c r="V19">
        <v>3.9568190574646</v>
      </c>
      <c r="W19" s="11">
        <v>0.209877490997315</v>
      </c>
      <c r="X19">
        <v>0.518566608428955</v>
      </c>
      <c r="Y19">
        <v>0.518566608428955</v>
      </c>
      <c r="Z19">
        <v>0.6</v>
      </c>
      <c r="AA19">
        <v>0.9</v>
      </c>
      <c r="AB19">
        <v>0.6</v>
      </c>
      <c r="AC19">
        <v>0.72</v>
      </c>
      <c r="AD19">
        <v>0.1</v>
      </c>
      <c r="AE19">
        <v>0.3</v>
      </c>
    </row>
    <row r="20" spans="1:31">
      <c r="A20" s="5">
        <v>106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11.0809917449951</v>
      </c>
      <c r="L20" s="9">
        <v>1.19580459594727</v>
      </c>
      <c r="M20">
        <v>0.999795913696289</v>
      </c>
      <c r="N20">
        <v>9.0234489440918</v>
      </c>
      <c r="O20">
        <v>6</v>
      </c>
      <c r="P20">
        <v>6</v>
      </c>
      <c r="Q20">
        <v>16</v>
      </c>
      <c r="R20" s="15">
        <v>0.375</v>
      </c>
      <c r="S20" s="15">
        <f t="shared" si="1"/>
        <v>0.6</v>
      </c>
      <c r="T20">
        <v>4.2790470123291</v>
      </c>
      <c r="U20">
        <v>3.97639465332031</v>
      </c>
      <c r="V20">
        <v>3.77619099617004</v>
      </c>
      <c r="W20" s="11">
        <v>0.200203657150269</v>
      </c>
      <c r="X20">
        <v>0.502856016159058</v>
      </c>
      <c r="Y20">
        <v>0.502856016159058</v>
      </c>
      <c r="Z20">
        <v>0.6</v>
      </c>
      <c r="AA20">
        <v>1</v>
      </c>
      <c r="AB20">
        <v>0.625</v>
      </c>
      <c r="AC20">
        <v>0.769230769230769</v>
      </c>
      <c r="AD20">
        <v>0</v>
      </c>
      <c r="AE20">
        <v>0.4</v>
      </c>
    </row>
    <row r="21" s="20" customFormat="1" spans="1:31">
      <c r="A21" s="21">
        <v>142</v>
      </c>
      <c r="B21" s="20">
        <v>20</v>
      </c>
      <c r="C21" s="20">
        <v>0</v>
      </c>
      <c r="D21" s="20">
        <v>10</v>
      </c>
      <c r="E21" s="20">
        <v>10</v>
      </c>
      <c r="F21" s="20">
        <v>10</v>
      </c>
      <c r="G21" s="20">
        <v>0</v>
      </c>
      <c r="H21" s="20">
        <v>10</v>
      </c>
      <c r="I21" s="20">
        <v>0</v>
      </c>
      <c r="J21" s="20">
        <v>1</v>
      </c>
      <c r="K21" s="22">
        <v>9999</v>
      </c>
      <c r="L21" s="22">
        <v>1.2095832824707</v>
      </c>
      <c r="M21" s="20">
        <v>9999</v>
      </c>
      <c r="N21" s="20">
        <v>9999</v>
      </c>
      <c r="O21" s="20">
        <v>8</v>
      </c>
      <c r="P21" s="20">
        <v>8</v>
      </c>
      <c r="Q21" s="20">
        <v>18</v>
      </c>
      <c r="R21" s="23">
        <v>0.4444</v>
      </c>
      <c r="S21" s="23">
        <f t="shared" si="1"/>
        <v>0.8</v>
      </c>
      <c r="T21" s="20">
        <v>4.09828186035156</v>
      </c>
      <c r="U21" s="20">
        <v>3.84790658950806</v>
      </c>
      <c r="V21" s="20">
        <v>3.66571497917175</v>
      </c>
      <c r="W21" s="22">
        <v>0.182191610336304</v>
      </c>
      <c r="X21" s="20">
        <v>0.43256688117981</v>
      </c>
      <c r="Y21" s="20">
        <v>0.43256688117981</v>
      </c>
      <c r="Z21" s="20">
        <v>0.8</v>
      </c>
      <c r="AA21" s="20">
        <v>1</v>
      </c>
      <c r="AB21" s="20">
        <v>0.555555555555556</v>
      </c>
      <c r="AC21" s="20">
        <v>0.714285714285714</v>
      </c>
      <c r="AD21" s="20">
        <v>0</v>
      </c>
      <c r="AE21" s="20">
        <v>0.2</v>
      </c>
    </row>
    <row r="22" spans="1:31">
      <c r="A22" s="5">
        <v>93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10.4066944122315</v>
      </c>
      <c r="L22" s="9">
        <v>1.28925704956055</v>
      </c>
      <c r="M22">
        <v>1.12779426574707</v>
      </c>
      <c r="N22">
        <v>8.51591873168945</v>
      </c>
      <c r="O22">
        <v>6</v>
      </c>
      <c r="P22">
        <v>6</v>
      </c>
      <c r="Q22">
        <v>16</v>
      </c>
      <c r="R22" s="15">
        <v>0.375</v>
      </c>
      <c r="S22" s="15">
        <f t="shared" si="1"/>
        <v>0.6</v>
      </c>
      <c r="T22">
        <v>3.78498268127441</v>
      </c>
      <c r="U22">
        <v>3.53165054321289</v>
      </c>
      <c r="V22">
        <v>3.34699487686157</v>
      </c>
      <c r="W22" s="11">
        <v>0.184655666351318</v>
      </c>
      <c r="X22">
        <v>0.437987804412842</v>
      </c>
      <c r="Y22">
        <v>0.437987804412842</v>
      </c>
      <c r="Z22">
        <v>0.6</v>
      </c>
      <c r="AA22">
        <v>1</v>
      </c>
      <c r="AB22">
        <v>0.625</v>
      </c>
      <c r="AC22">
        <v>0.769230769230769</v>
      </c>
      <c r="AD22">
        <v>0</v>
      </c>
      <c r="AE22">
        <v>0.4</v>
      </c>
    </row>
    <row r="23" s="4" customFormat="1" spans="11:31">
      <c r="K23" s="12" t="s">
        <v>29</v>
      </c>
      <c r="L23" s="9">
        <f>AVERAGE(L2:L22)</f>
        <v>0.953303291684106</v>
      </c>
      <c r="W23" s="11">
        <f t="shared" ref="W23:AE23" si="2">AVERAGE(W2:W22)</f>
        <v>0.1351280325935</v>
      </c>
      <c r="Z23" s="4">
        <f t="shared" si="2"/>
        <v>0.676190476190476</v>
      </c>
      <c r="AA23" s="4">
        <f t="shared" si="2"/>
        <v>0.947619047619048</v>
      </c>
      <c r="AB23" s="4">
        <f t="shared" si="2"/>
        <v>0.585057356275844</v>
      </c>
      <c r="AC23" s="4">
        <f t="shared" si="2"/>
        <v>0.722496656782371</v>
      </c>
      <c r="AD23" s="4">
        <f t="shared" si="2"/>
        <v>0.0523809523809524</v>
      </c>
      <c r="AE23" s="4">
        <f t="shared" si="2"/>
        <v>0.271428571428571</v>
      </c>
    </row>
    <row r="24" s="4" customFormat="1" spans="11:31">
      <c r="K24" s="13" t="s">
        <v>30</v>
      </c>
      <c r="L24" s="9">
        <f>MAX(L2:L22)</f>
        <v>1.28925704956055</v>
      </c>
      <c r="W24" s="11">
        <f t="shared" ref="W24:AE24" si="3">MAX(W2:W22)</f>
        <v>0.24685263633728</v>
      </c>
      <c r="Z24" s="4">
        <f t="shared" si="3"/>
        <v>0.9</v>
      </c>
      <c r="AA24" s="4">
        <f t="shared" si="3"/>
        <v>1</v>
      </c>
      <c r="AB24" s="4">
        <f t="shared" si="3"/>
        <v>0.642857142857143</v>
      </c>
      <c r="AC24" s="4">
        <f t="shared" si="3"/>
        <v>0.769230769230769</v>
      </c>
      <c r="AD24" s="4">
        <f t="shared" si="3"/>
        <v>0.3</v>
      </c>
      <c r="AE24" s="4">
        <f t="shared" si="3"/>
        <v>0.4</v>
      </c>
    </row>
    <row r="25" s="4" customFormat="1" spans="12:31">
      <c r="L25" s="9">
        <f>MIN(L2:L22)</f>
        <v>0.614130020141602</v>
      </c>
      <c r="W25" s="11">
        <f t="shared" ref="W25:AE25" si="4">MIN(W2:W22)</f>
        <v>0.0579385757446289</v>
      </c>
      <c r="Z25" s="4">
        <f t="shared" si="4"/>
        <v>0.5</v>
      </c>
      <c r="AA25" s="4">
        <f t="shared" si="4"/>
        <v>0.7</v>
      </c>
      <c r="AB25" s="4">
        <f t="shared" si="4"/>
        <v>0.4375</v>
      </c>
      <c r="AC25" s="4">
        <f t="shared" si="4"/>
        <v>0.538461538461539</v>
      </c>
      <c r="AD25" s="4">
        <f t="shared" si="4"/>
        <v>0</v>
      </c>
      <c r="AE25" s="4">
        <f t="shared" si="4"/>
        <v>-0.2</v>
      </c>
    </row>
    <row r="26" spans="11:23">
      <c r="K26" s="4"/>
      <c r="L26" s="9"/>
      <c r="M26">
        <v>0.194</v>
      </c>
      <c r="P26" s="4" t="s">
        <v>70</v>
      </c>
      <c r="Q26" s="4"/>
      <c r="R26" s="4"/>
      <c r="S26" s="4"/>
      <c r="W26" s="11"/>
    </row>
    <row r="27" spans="11:23">
      <c r="K27" s="4"/>
      <c r="L27" s="9"/>
      <c r="M27">
        <v>0.129</v>
      </c>
      <c r="P27" s="4">
        <v>0.2</v>
      </c>
      <c r="Q27" s="4">
        <v>-160</v>
      </c>
      <c r="R27" s="4">
        <v>640</v>
      </c>
      <c r="S27" s="4">
        <v>32</v>
      </c>
      <c r="W27" s="11"/>
    </row>
    <row r="28" spans="11:23">
      <c r="K28" s="4"/>
      <c r="L28" s="9"/>
      <c r="P28" s="4">
        <v>0.4</v>
      </c>
      <c r="Q28" s="4">
        <v>-320</v>
      </c>
      <c r="R28" s="4">
        <v>480</v>
      </c>
      <c r="S28" s="4">
        <v>24</v>
      </c>
      <c r="W28" s="11"/>
    </row>
    <row r="29" spans="11:23">
      <c r="K29" s="4" t="s">
        <v>31</v>
      </c>
      <c r="L29" s="4" t="s">
        <v>32</v>
      </c>
      <c r="M29">
        <v>800</v>
      </c>
      <c r="P29" s="4">
        <v>0.45</v>
      </c>
      <c r="Q29" s="4">
        <v>-360</v>
      </c>
      <c r="R29" s="4">
        <v>440</v>
      </c>
      <c r="S29" s="4">
        <v>22</v>
      </c>
      <c r="W29" s="11"/>
    </row>
    <row r="30" spans="11:23">
      <c r="K30" s="4"/>
      <c r="L30" s="4"/>
      <c r="P30" s="4">
        <v>0.49</v>
      </c>
      <c r="Q30" s="4">
        <v>-392</v>
      </c>
      <c r="R30" s="4">
        <v>408</v>
      </c>
      <c r="S30" s="4">
        <v>20.4</v>
      </c>
      <c r="W30" s="11"/>
    </row>
    <row r="31" s="3" customFormat="1" spans="11:23">
      <c r="K31" s="11" t="s">
        <v>49</v>
      </c>
      <c r="L31" s="11">
        <f>COUNTIF(L2:L22,"&lt;0.507")-COUNTIF(L2:L22,"&lt;0.378")</f>
        <v>0</v>
      </c>
      <c r="M31" s="25">
        <v>2</v>
      </c>
      <c r="N31" s="11">
        <v>1</v>
      </c>
      <c r="P31" s="1"/>
      <c r="Q31" s="14">
        <v>-380</v>
      </c>
      <c r="R31" s="14">
        <v>420</v>
      </c>
      <c r="S31" s="14">
        <v>21</v>
      </c>
      <c r="W31" s="11"/>
    </row>
    <row r="32" s="1" customFormat="1" spans="11:23">
      <c r="K32" s="14" t="s">
        <v>50</v>
      </c>
      <c r="L32" s="14">
        <f>COUNTIF(L2:L22,"&lt;0.636")-COUNTIF(L2:L22,"&lt;0.507")</f>
        <v>1</v>
      </c>
      <c r="M32" s="14">
        <v>3</v>
      </c>
      <c r="N32" s="14">
        <v>2</v>
      </c>
      <c r="O32" s="14">
        <v>1</v>
      </c>
      <c r="P32" s="14">
        <v>1</v>
      </c>
      <c r="Q32" s="14">
        <v>1</v>
      </c>
      <c r="W32" s="14"/>
    </row>
    <row r="33" s="1" customFormat="1" spans="11:23">
      <c r="K33" s="14" t="s">
        <v>51</v>
      </c>
      <c r="L33" s="14">
        <f>COUNTIF(L2:L22,"&lt;0.765")-COUNTIF(L2:L22,"&lt;0.636")</f>
        <v>3</v>
      </c>
      <c r="M33" s="14">
        <v>4</v>
      </c>
      <c r="N33" s="14">
        <v>3</v>
      </c>
      <c r="O33" s="14">
        <v>3</v>
      </c>
      <c r="P33" s="14">
        <v>3</v>
      </c>
      <c r="Q33" s="14">
        <v>3</v>
      </c>
      <c r="W33" s="14"/>
    </row>
    <row r="34" s="1" customFormat="1" spans="11:23">
      <c r="K34" s="14" t="s">
        <v>52</v>
      </c>
      <c r="L34" s="14">
        <f>COUNTIF(L2:L22,"&lt;0.894")-COUNTIF(L2:L22,"&lt;0.765")</f>
        <v>4</v>
      </c>
      <c r="M34" s="4">
        <v>7</v>
      </c>
      <c r="N34" s="14">
        <v>6</v>
      </c>
      <c r="O34" s="14">
        <v>5</v>
      </c>
      <c r="P34" s="14">
        <v>4</v>
      </c>
      <c r="Q34" s="14">
        <v>4</v>
      </c>
      <c r="W34" s="14"/>
    </row>
    <row r="35" s="24" customFormat="1" spans="11:23">
      <c r="K35" s="26" t="s">
        <v>53</v>
      </c>
      <c r="L35" s="26">
        <f>COUNTIF(L2:L22,"&lt;1.023")-COUNTIF(L2:L22,"&lt;0.894")</f>
        <v>5</v>
      </c>
      <c r="M35" s="26">
        <v>8</v>
      </c>
      <c r="N35" s="27">
        <v>8</v>
      </c>
      <c r="O35" s="27">
        <v>6</v>
      </c>
      <c r="P35" s="27">
        <v>6</v>
      </c>
      <c r="Q35" s="27">
        <v>5</v>
      </c>
      <c r="W35" s="26"/>
    </row>
    <row r="36" s="1" customFormat="1" spans="11:23">
      <c r="K36" s="14" t="s">
        <v>54</v>
      </c>
      <c r="L36" s="14">
        <f>COUNTIF(L2:L22,"&lt;1.152")-COUNTIF(L2:L22,"&lt;1.023")</f>
        <v>4</v>
      </c>
      <c r="M36" s="14">
        <v>7</v>
      </c>
      <c r="N36" s="14">
        <v>6</v>
      </c>
      <c r="O36" s="14">
        <v>5</v>
      </c>
      <c r="P36" s="14">
        <v>4</v>
      </c>
      <c r="Q36" s="14">
        <v>4</v>
      </c>
      <c r="W36" s="14"/>
    </row>
    <row r="37" spans="11:23">
      <c r="K37" s="4" t="s">
        <v>55</v>
      </c>
      <c r="L37" s="4">
        <f>COUNTIF(L2:L22,"&lt;1.281")-COUNTIF(L2:L22,"&lt;1.152")</f>
        <v>3</v>
      </c>
      <c r="M37" s="14">
        <v>4</v>
      </c>
      <c r="N37" s="14">
        <v>3</v>
      </c>
      <c r="O37" s="14">
        <v>3</v>
      </c>
      <c r="P37" s="14">
        <v>3</v>
      </c>
      <c r="Q37" s="14">
        <v>3</v>
      </c>
      <c r="W37" s="11"/>
    </row>
    <row r="38" s="1" customFormat="1" spans="11:23">
      <c r="K38" s="14" t="s">
        <v>56</v>
      </c>
      <c r="L38" s="14">
        <f>COUNTIF(L2:L22,"&lt;1.41")-COUNTIF(L2:L22,"&lt;1.281")</f>
        <v>1</v>
      </c>
      <c r="M38" s="14">
        <v>3</v>
      </c>
      <c r="N38" s="14">
        <v>2</v>
      </c>
      <c r="O38" s="14">
        <v>1</v>
      </c>
      <c r="P38" s="14">
        <v>1</v>
      </c>
      <c r="Q38" s="14">
        <v>1</v>
      </c>
      <c r="W38" s="14"/>
    </row>
    <row r="39" s="3" customFormat="1" spans="11:23">
      <c r="K39" s="11" t="s">
        <v>57</v>
      </c>
      <c r="L39" s="11">
        <f>COUNTIF(L2:L22,"&lt;1.539")-COUNTIF(L2:L22,"&lt;1.41")</f>
        <v>0</v>
      </c>
      <c r="M39" s="25">
        <v>2</v>
      </c>
      <c r="N39" s="11">
        <v>1</v>
      </c>
      <c r="W39" s="11"/>
    </row>
    <row r="40" s="1" customFormat="1" spans="11:23">
      <c r="K40" s="14" t="s">
        <v>58</v>
      </c>
      <c r="L40" s="14">
        <f>COUNTIF(L2:L22,"&lt;1.668")-COUNTIF(L2:L22,"&lt;1.539")</f>
        <v>0</v>
      </c>
      <c r="W40" s="14"/>
    </row>
    <row r="41" s="1" customFormat="1" spans="11:23">
      <c r="K41" s="14" t="s">
        <v>59</v>
      </c>
      <c r="L41" s="14">
        <f>COUNTIF(L2:L22,"&lt;1.797")-COUNTIF(L2:L22,"&lt;1.668")</f>
        <v>0</v>
      </c>
      <c r="W41" s="14"/>
    </row>
    <row r="42" s="1" customFormat="1" spans="11:23">
      <c r="K42" s="14" t="s">
        <v>60</v>
      </c>
      <c r="L42" s="14">
        <f>COUNTIF(L2:L22,"&lt;1.926")-COUNTIF(L2:L22,"&lt;1.797")</f>
        <v>0</v>
      </c>
      <c r="W42" s="14"/>
    </row>
    <row r="43" s="1" customFormat="1" spans="11:23">
      <c r="K43" s="14" t="s">
        <v>61</v>
      </c>
      <c r="L43" s="14">
        <f>COUNTIF(L2:L22,"&lt;2.055")-COUNTIF(L2:L22,"&lt;1.926")</f>
        <v>0</v>
      </c>
      <c r="W43" s="14"/>
    </row>
    <row r="44" s="1" customFormat="1" spans="11:23">
      <c r="K44" s="14" t="s">
        <v>62</v>
      </c>
      <c r="L44" s="14">
        <f>COUNTIF(L2:L22,"&lt;2.184")-COUNTIF(L2:L22,"&lt;2.055")</f>
        <v>0</v>
      </c>
      <c r="W44" s="14"/>
    </row>
    <row r="45" s="1" customFormat="1" spans="11:23">
      <c r="K45" s="14" t="s">
        <v>63</v>
      </c>
      <c r="L45" s="14">
        <f>COUNTIF(L2:L22,"&lt;2.313")-COUNTIF(L2:L22,"&lt;2.184")</f>
        <v>0</v>
      </c>
      <c r="W45" s="14"/>
    </row>
    <row r="46" s="1" customFormat="1" spans="11:23">
      <c r="K46" s="14" t="s">
        <v>64</v>
      </c>
      <c r="L46" s="14">
        <f>COUNTIF(L2:L22,"&lt;2.442")-COUNTIF(L2:L22,"&lt;2.313")</f>
        <v>0</v>
      </c>
      <c r="W46" s="14"/>
    </row>
    <row r="47" s="1" customFormat="1" spans="11:12">
      <c r="K47" s="14" t="s">
        <v>65</v>
      </c>
      <c r="L47" s="14">
        <f>COUNTIF(L2:L22,"&lt;2.571")-COUNTIF(L2:L22,"&lt;2.442")</f>
        <v>0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customFormat="1" spans="11:15">
      <c r="K49" s="4" t="s">
        <v>67</v>
      </c>
      <c r="L49" s="9">
        <f>COUNTIF(L2:L22,"&lt;2.829")-COUNTIF(L2:L22,"&lt;2.7")</f>
        <v>0</v>
      </c>
      <c r="N49">
        <v>0.378</v>
      </c>
      <c r="O49">
        <v>3.094</v>
      </c>
    </row>
    <row r="50" customFormat="1" spans="11:15">
      <c r="K50" s="4" t="s">
        <v>68</v>
      </c>
      <c r="L50" s="9">
        <f>COUNTIF(L2:L22,"&lt;2.958")-COUNTIF(L2:L22,"&lt;2.829")</f>
        <v>0</v>
      </c>
      <c r="N50">
        <v>21</v>
      </c>
      <c r="O50">
        <v>0.129</v>
      </c>
    </row>
    <row r="51" customFormat="1" spans="11:12">
      <c r="K51" s="4" t="s">
        <v>69</v>
      </c>
      <c r="L51" s="9">
        <f>COUNTIF(L2:L22,"&lt;3.087")-COUNTIF(L2:L22,"&lt;2.958")</f>
        <v>0</v>
      </c>
    </row>
    <row r="52" spans="14:15">
      <c r="N52">
        <v>0.954</v>
      </c>
      <c r="O52">
        <v>0.133</v>
      </c>
    </row>
    <row r="53" spans="14:15">
      <c r="N53">
        <v>1.355</v>
      </c>
      <c r="O53">
        <v>0.108</v>
      </c>
    </row>
    <row r="54" spans="14:15">
      <c r="N54">
        <v>1.72</v>
      </c>
      <c r="O54">
        <v>0.083</v>
      </c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0"/>
  <sheetViews>
    <sheetView topLeftCell="J46" workbookViewId="0">
      <selection activeCell="O70" sqref="O68:P70"/>
    </sheetView>
  </sheetViews>
  <sheetFormatPr defaultColWidth="8.88888888888889" defaultRowHeight="14.4"/>
  <cols>
    <col min="11" max="12" width="18.8888888888889" customWidth="1"/>
    <col min="13" max="14" width="12.8888888888889"/>
    <col min="20" max="22" width="12.8888888888889"/>
    <col min="23" max="23" width="21" customWidth="1"/>
    <col min="24" max="25" width="12.8888888888889"/>
    <col min="27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45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8.37756729125977</v>
      </c>
      <c r="L2" s="9">
        <v>1.22539138793945</v>
      </c>
      <c r="M2">
        <v>1.17762565612793</v>
      </c>
      <c r="N2">
        <v>7.46917343139648</v>
      </c>
      <c r="O2">
        <v>8</v>
      </c>
      <c r="P2">
        <v>8</v>
      </c>
      <c r="Q2">
        <v>18</v>
      </c>
      <c r="R2" s="15">
        <v>0.4444</v>
      </c>
      <c r="S2" s="15">
        <f t="shared" ref="S2:S15" si="0">O2/E2</f>
        <v>0.8</v>
      </c>
      <c r="T2">
        <v>3.24771308898926</v>
      </c>
      <c r="U2">
        <v>3.00037550926208</v>
      </c>
      <c r="V2">
        <v>2.95997405052185</v>
      </c>
      <c r="W2" s="11">
        <v>0.0404014587402344</v>
      </c>
      <c r="X2">
        <v>0.287739038467407</v>
      </c>
      <c r="Y2">
        <v>0.287739038467407</v>
      </c>
      <c r="Z2">
        <v>0.8</v>
      </c>
      <c r="AA2">
        <v>1</v>
      </c>
      <c r="AB2">
        <v>0.555555555555556</v>
      </c>
      <c r="AC2">
        <v>0.714285714285714</v>
      </c>
      <c r="AD2">
        <v>0</v>
      </c>
      <c r="AE2">
        <v>0.2</v>
      </c>
    </row>
    <row r="3" spans="1:31">
      <c r="A3" s="5">
        <v>73</v>
      </c>
      <c r="B3">
        <v>16</v>
      </c>
      <c r="C3">
        <v>4</v>
      </c>
      <c r="D3">
        <v>10</v>
      </c>
      <c r="E3">
        <v>10</v>
      </c>
      <c r="F3">
        <v>10</v>
      </c>
      <c r="G3">
        <v>0</v>
      </c>
      <c r="H3">
        <v>6</v>
      </c>
      <c r="I3">
        <v>4</v>
      </c>
      <c r="J3">
        <v>0.8</v>
      </c>
      <c r="K3" s="4">
        <v>6.37898635864258</v>
      </c>
      <c r="L3" s="9">
        <v>1.3029842376709</v>
      </c>
      <c r="M3">
        <v>0.837583541870117</v>
      </c>
      <c r="N3">
        <v>7.2965145111084</v>
      </c>
      <c r="O3">
        <v>6</v>
      </c>
      <c r="P3">
        <v>6</v>
      </c>
      <c r="Q3">
        <v>16</v>
      </c>
      <c r="R3" s="15">
        <v>0.375</v>
      </c>
      <c r="S3" s="15">
        <f t="shared" si="0"/>
        <v>0.6</v>
      </c>
      <c r="T3">
        <v>3.37005996704102</v>
      </c>
      <c r="U3">
        <v>2.91171383857727</v>
      </c>
      <c r="V3">
        <v>2.95935487747192</v>
      </c>
      <c r="W3" s="11">
        <v>0.0476410388946533</v>
      </c>
      <c r="X3">
        <v>0.410705089569092</v>
      </c>
      <c r="Y3">
        <v>0.410705089569092</v>
      </c>
      <c r="Z3">
        <v>0.6</v>
      </c>
      <c r="AA3">
        <v>1</v>
      </c>
      <c r="AB3">
        <v>0.625</v>
      </c>
      <c r="AC3">
        <v>0.769230769230769</v>
      </c>
      <c r="AD3">
        <v>0</v>
      </c>
      <c r="AE3">
        <v>0.4</v>
      </c>
    </row>
    <row r="4" spans="1:31">
      <c r="A4" s="5">
        <v>60</v>
      </c>
      <c r="B4">
        <v>17</v>
      </c>
      <c r="C4">
        <v>3</v>
      </c>
      <c r="D4">
        <v>10</v>
      </c>
      <c r="E4">
        <v>10</v>
      </c>
      <c r="F4">
        <v>10</v>
      </c>
      <c r="G4">
        <v>0</v>
      </c>
      <c r="H4">
        <v>7</v>
      </c>
      <c r="I4">
        <v>3</v>
      </c>
      <c r="J4">
        <v>0.85</v>
      </c>
      <c r="K4" s="4">
        <v>6.0510196685791</v>
      </c>
      <c r="L4" s="9">
        <v>1.29405403137207</v>
      </c>
      <c r="M4">
        <v>0.840627670288086</v>
      </c>
      <c r="N4">
        <v>5.28425025939941</v>
      </c>
      <c r="O4">
        <v>6</v>
      </c>
      <c r="P4">
        <v>6</v>
      </c>
      <c r="Q4">
        <v>16</v>
      </c>
      <c r="R4" s="15">
        <v>0.375</v>
      </c>
      <c r="S4" s="15">
        <f t="shared" si="0"/>
        <v>0.6</v>
      </c>
      <c r="T4">
        <v>3.63797187805176</v>
      </c>
      <c r="U4">
        <v>3.29317140579224</v>
      </c>
      <c r="V4">
        <v>3.23995590209961</v>
      </c>
      <c r="W4" s="11">
        <v>0.053215503692627</v>
      </c>
      <c r="X4">
        <v>0.398015975952148</v>
      </c>
      <c r="Y4">
        <v>0.398015975952148</v>
      </c>
      <c r="Z4">
        <v>0.6</v>
      </c>
      <c r="AA4">
        <v>1</v>
      </c>
      <c r="AB4">
        <v>0.625</v>
      </c>
      <c r="AC4">
        <v>0.769230769230769</v>
      </c>
      <c r="AD4">
        <v>0</v>
      </c>
      <c r="AE4">
        <v>0.4</v>
      </c>
    </row>
    <row r="5" spans="1:31">
      <c r="A5" s="5">
        <v>247</v>
      </c>
      <c r="B5">
        <v>17</v>
      </c>
      <c r="C5">
        <v>3</v>
      </c>
      <c r="D5">
        <v>10</v>
      </c>
      <c r="E5">
        <v>10</v>
      </c>
      <c r="F5">
        <v>10</v>
      </c>
      <c r="G5">
        <v>0</v>
      </c>
      <c r="H5">
        <v>7</v>
      </c>
      <c r="I5">
        <v>3</v>
      </c>
      <c r="J5">
        <v>0.85</v>
      </c>
      <c r="K5" s="4">
        <v>6.15678977966309</v>
      </c>
      <c r="L5" s="9">
        <v>1.23169898986816</v>
      </c>
      <c r="M5">
        <v>0.800302505493164</v>
      </c>
      <c r="N5">
        <v>5.59785652160645</v>
      </c>
      <c r="O5">
        <v>6</v>
      </c>
      <c r="P5">
        <v>6</v>
      </c>
      <c r="Q5">
        <v>16</v>
      </c>
      <c r="R5" s="15">
        <v>0.375</v>
      </c>
      <c r="S5" s="15">
        <f t="shared" si="0"/>
        <v>0.6</v>
      </c>
      <c r="T5">
        <v>3.23459434509277</v>
      </c>
      <c r="U5">
        <v>2.90761804580689</v>
      </c>
      <c r="V5">
        <v>2.84842491149902</v>
      </c>
      <c r="W5" s="11">
        <v>0.0591931343078613</v>
      </c>
      <c r="X5">
        <v>0.38616943359375</v>
      </c>
      <c r="Y5">
        <v>0.38616943359375</v>
      </c>
      <c r="Z5">
        <v>0.6</v>
      </c>
      <c r="AA5">
        <v>1</v>
      </c>
      <c r="AB5">
        <v>0.625</v>
      </c>
      <c r="AC5">
        <v>0.769230769230769</v>
      </c>
      <c r="AD5">
        <v>0</v>
      </c>
      <c r="AE5">
        <v>0.4</v>
      </c>
    </row>
    <row r="6" spans="1:31">
      <c r="A6" s="5">
        <v>161</v>
      </c>
      <c r="B6">
        <v>18</v>
      </c>
      <c r="C6">
        <v>2</v>
      </c>
      <c r="D6">
        <v>10</v>
      </c>
      <c r="E6">
        <v>10</v>
      </c>
      <c r="F6">
        <v>9</v>
      </c>
      <c r="G6">
        <v>1</v>
      </c>
      <c r="H6">
        <v>9</v>
      </c>
      <c r="I6">
        <v>1</v>
      </c>
      <c r="J6">
        <v>0.9</v>
      </c>
      <c r="K6" s="4">
        <v>9.90433120727539</v>
      </c>
      <c r="L6" s="9">
        <v>1.17045211791992</v>
      </c>
      <c r="M6">
        <v>1.12642097473145</v>
      </c>
      <c r="N6">
        <v>9.26404190063477</v>
      </c>
      <c r="O6">
        <v>8</v>
      </c>
      <c r="P6">
        <v>8</v>
      </c>
      <c r="Q6">
        <v>17</v>
      </c>
      <c r="R6" s="15">
        <v>0.4706</v>
      </c>
      <c r="S6" s="15">
        <f t="shared" si="0"/>
        <v>0.8</v>
      </c>
      <c r="T6">
        <v>3.59035682678223</v>
      </c>
      <c r="U6">
        <v>3.26594281196594</v>
      </c>
      <c r="V6">
        <v>3.26703786849976</v>
      </c>
      <c r="W6" s="11">
        <v>0.00109505653381348</v>
      </c>
      <c r="X6">
        <v>0.323318958282471</v>
      </c>
      <c r="Y6">
        <v>0.323318958282471</v>
      </c>
      <c r="Z6">
        <v>0.8</v>
      </c>
      <c r="AA6">
        <v>0.9</v>
      </c>
      <c r="AB6">
        <v>0.529411764705882</v>
      </c>
      <c r="AC6">
        <v>0.666666666666667</v>
      </c>
      <c r="AD6">
        <v>0.1</v>
      </c>
      <c r="AE6">
        <v>0.1</v>
      </c>
    </row>
    <row r="7" spans="1:31">
      <c r="A7" s="5">
        <v>33</v>
      </c>
      <c r="B7">
        <v>17</v>
      </c>
      <c r="C7">
        <v>3</v>
      </c>
      <c r="D7">
        <v>10</v>
      </c>
      <c r="E7">
        <v>10</v>
      </c>
      <c r="F7">
        <v>10</v>
      </c>
      <c r="G7">
        <v>0</v>
      </c>
      <c r="H7">
        <v>7</v>
      </c>
      <c r="I7">
        <v>3</v>
      </c>
      <c r="J7">
        <v>0.85</v>
      </c>
      <c r="K7" s="4">
        <v>5.81960868835449</v>
      </c>
      <c r="L7" s="9">
        <v>1.34465789794922</v>
      </c>
      <c r="M7">
        <v>0.934164047241211</v>
      </c>
      <c r="N7">
        <v>5.02447509765625</v>
      </c>
      <c r="O7">
        <v>5</v>
      </c>
      <c r="P7">
        <v>5</v>
      </c>
      <c r="Q7">
        <v>15</v>
      </c>
      <c r="R7" s="15">
        <v>0.3333</v>
      </c>
      <c r="S7" s="15">
        <f t="shared" si="0"/>
        <v>0.5</v>
      </c>
      <c r="T7">
        <v>3.2437686920166</v>
      </c>
      <c r="U7">
        <v>2.93474769592285</v>
      </c>
      <c r="V7">
        <v>2.86672186851501</v>
      </c>
      <c r="W7" s="11">
        <v>0.0680258274078369</v>
      </c>
      <c r="X7">
        <v>0.377046823501587</v>
      </c>
      <c r="Y7">
        <v>0.377046823501587</v>
      </c>
      <c r="Z7">
        <v>0.5</v>
      </c>
      <c r="AA7">
        <v>1</v>
      </c>
      <c r="AB7">
        <v>0.666666666666667</v>
      </c>
      <c r="AC7">
        <v>0.8</v>
      </c>
      <c r="AD7">
        <v>0</v>
      </c>
      <c r="AE7">
        <v>0.5</v>
      </c>
    </row>
    <row r="8" spans="1:31">
      <c r="A8" s="5">
        <v>85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9.67426681518555</v>
      </c>
      <c r="L8" s="9">
        <v>1.15453147888184</v>
      </c>
      <c r="M8">
        <v>1.01817321777344</v>
      </c>
      <c r="N8">
        <v>8.10276222229004</v>
      </c>
      <c r="O8">
        <v>7</v>
      </c>
      <c r="P8">
        <v>7</v>
      </c>
      <c r="Q8">
        <v>17</v>
      </c>
      <c r="R8" s="15">
        <v>0.4118</v>
      </c>
      <c r="S8" s="15">
        <f t="shared" si="0"/>
        <v>0.7</v>
      </c>
      <c r="T8">
        <v>3.56271362304687</v>
      </c>
      <c r="U8">
        <v>3.31436419486999</v>
      </c>
      <c r="V8">
        <v>3.18829298019409</v>
      </c>
      <c r="W8" s="11">
        <v>0.126071214675903</v>
      </c>
      <c r="X8">
        <v>0.374420642852783</v>
      </c>
      <c r="Y8">
        <v>0.374420642852783</v>
      </c>
      <c r="Z8">
        <v>0.7</v>
      </c>
      <c r="AA8">
        <v>1</v>
      </c>
      <c r="AB8">
        <v>0.588235294117647</v>
      </c>
      <c r="AC8">
        <v>0.740740740740741</v>
      </c>
      <c r="AD8">
        <v>0</v>
      </c>
      <c r="AE8">
        <v>0.3</v>
      </c>
    </row>
    <row r="9" s="20" customFormat="1" spans="1:31">
      <c r="A9" s="21">
        <v>3</v>
      </c>
      <c r="B9" s="20">
        <v>17</v>
      </c>
      <c r="C9" s="20">
        <v>3</v>
      </c>
      <c r="D9" s="20">
        <v>10</v>
      </c>
      <c r="E9" s="20">
        <v>10</v>
      </c>
      <c r="F9" s="20">
        <v>10</v>
      </c>
      <c r="G9" s="20">
        <v>0</v>
      </c>
      <c r="H9" s="20">
        <v>7</v>
      </c>
      <c r="I9" s="20">
        <v>3</v>
      </c>
      <c r="J9" s="20">
        <v>0.85</v>
      </c>
      <c r="K9" s="22">
        <v>5.85375022888184</v>
      </c>
      <c r="L9" s="22">
        <v>1.19105339050293</v>
      </c>
      <c r="M9" s="20">
        <v>0.674943923950195</v>
      </c>
      <c r="N9" s="20">
        <v>4.94062995910645</v>
      </c>
      <c r="O9" s="20">
        <v>5</v>
      </c>
      <c r="P9" s="20">
        <v>5</v>
      </c>
      <c r="Q9" s="20">
        <v>14</v>
      </c>
      <c r="R9" s="23">
        <v>0.3571</v>
      </c>
      <c r="S9" s="23">
        <f t="shared" si="0"/>
        <v>0.5</v>
      </c>
      <c r="T9" s="20">
        <v>3.20964241027832</v>
      </c>
      <c r="U9" s="20">
        <v>2.90623354911804</v>
      </c>
      <c r="V9" s="20">
        <v>2.83291578292847</v>
      </c>
      <c r="W9" s="22">
        <v>0.0733177661895752</v>
      </c>
      <c r="X9" s="20">
        <v>0.376726627349854</v>
      </c>
      <c r="Y9" s="20">
        <v>0.376726627349854</v>
      </c>
      <c r="Z9" s="20">
        <v>0.5</v>
      </c>
      <c r="AA9" s="20">
        <v>0.9</v>
      </c>
      <c r="AB9" s="20">
        <v>0.642857142857143</v>
      </c>
      <c r="AC9" s="20">
        <v>0.75</v>
      </c>
      <c r="AD9" s="20">
        <v>0.1</v>
      </c>
      <c r="AE9" s="20">
        <v>0.4</v>
      </c>
    </row>
    <row r="10" spans="1:31">
      <c r="A10" s="5">
        <v>115</v>
      </c>
      <c r="B10">
        <v>16</v>
      </c>
      <c r="C10">
        <v>4</v>
      </c>
      <c r="D10">
        <v>10</v>
      </c>
      <c r="E10">
        <v>10</v>
      </c>
      <c r="F10">
        <v>10</v>
      </c>
      <c r="G10">
        <v>0</v>
      </c>
      <c r="H10">
        <v>6</v>
      </c>
      <c r="I10">
        <v>4</v>
      </c>
      <c r="J10">
        <v>0.8</v>
      </c>
      <c r="K10" s="4">
        <v>6.71426963806152</v>
      </c>
      <c r="L10" s="9">
        <v>1.49112319946289</v>
      </c>
      <c r="M10">
        <v>0.618156433105469</v>
      </c>
      <c r="N10">
        <v>6.52282333374023</v>
      </c>
      <c r="O10">
        <v>6</v>
      </c>
      <c r="P10">
        <v>6</v>
      </c>
      <c r="Q10">
        <v>16</v>
      </c>
      <c r="R10" s="15">
        <v>0.375</v>
      </c>
      <c r="S10" s="15">
        <f t="shared" si="0"/>
        <v>0.6</v>
      </c>
      <c r="T10">
        <v>2.93527793884277</v>
      </c>
      <c r="U10">
        <v>2.57135272026062</v>
      </c>
      <c r="V10">
        <v>2.54566478729248</v>
      </c>
      <c r="W10" s="11">
        <v>0.0256879329681396</v>
      </c>
      <c r="X10">
        <v>0.389613151550293</v>
      </c>
      <c r="Y10">
        <v>0.389613151550293</v>
      </c>
      <c r="Z10">
        <v>0.6</v>
      </c>
      <c r="AA10">
        <v>1</v>
      </c>
      <c r="AB10">
        <v>0.625</v>
      </c>
      <c r="AC10">
        <v>0.769230769230769</v>
      </c>
      <c r="AD10">
        <v>0</v>
      </c>
      <c r="AE10">
        <v>0.4</v>
      </c>
    </row>
    <row r="11" spans="1:31">
      <c r="A11" s="5">
        <v>111</v>
      </c>
      <c r="B11">
        <v>16</v>
      </c>
      <c r="C11">
        <v>4</v>
      </c>
      <c r="D11">
        <v>10</v>
      </c>
      <c r="E11">
        <v>10</v>
      </c>
      <c r="F11">
        <v>9</v>
      </c>
      <c r="G11">
        <v>1</v>
      </c>
      <c r="H11">
        <v>7</v>
      </c>
      <c r="I11">
        <v>3</v>
      </c>
      <c r="J11">
        <v>0.8</v>
      </c>
      <c r="K11" s="4">
        <v>5.90119934082031</v>
      </c>
      <c r="L11" s="9">
        <v>1.46022987365723</v>
      </c>
      <c r="M11">
        <v>1.03746795654297</v>
      </c>
      <c r="N11">
        <v>4.93503952026367</v>
      </c>
      <c r="O11">
        <v>5</v>
      </c>
      <c r="P11">
        <v>5</v>
      </c>
      <c r="Q11">
        <v>13</v>
      </c>
      <c r="R11" s="15">
        <v>0.3846</v>
      </c>
      <c r="S11" s="15">
        <f t="shared" si="0"/>
        <v>0.5</v>
      </c>
      <c r="T11">
        <v>2.83156013488769</v>
      </c>
      <c r="U11">
        <v>2.55749702453613</v>
      </c>
      <c r="V11">
        <v>2.5282130241394</v>
      </c>
      <c r="W11" s="11">
        <v>0.0292840003967285</v>
      </c>
      <c r="X11">
        <v>0.303347110748291</v>
      </c>
      <c r="Y11">
        <v>0.303347110748291</v>
      </c>
      <c r="Z11">
        <v>0.5</v>
      </c>
      <c r="AA11">
        <v>0.8</v>
      </c>
      <c r="AB11">
        <v>0.615384615384615</v>
      </c>
      <c r="AC11">
        <v>0.695652173913043</v>
      </c>
      <c r="AD11">
        <v>0.2</v>
      </c>
      <c r="AE11">
        <v>0.3</v>
      </c>
    </row>
    <row r="12" spans="1:31">
      <c r="A12" s="5">
        <v>88</v>
      </c>
      <c r="B12">
        <v>16</v>
      </c>
      <c r="C12">
        <v>4</v>
      </c>
      <c r="D12">
        <v>10</v>
      </c>
      <c r="E12">
        <v>10</v>
      </c>
      <c r="F12">
        <v>9</v>
      </c>
      <c r="G12">
        <v>1</v>
      </c>
      <c r="H12">
        <v>7</v>
      </c>
      <c r="I12">
        <v>3</v>
      </c>
      <c r="J12">
        <v>0.8</v>
      </c>
      <c r="K12" s="4">
        <v>6.7324047088623</v>
      </c>
      <c r="L12" s="9">
        <v>1.61456680297852</v>
      </c>
      <c r="M12">
        <v>1.08119773864746</v>
      </c>
      <c r="N12">
        <v>5.53327941894531</v>
      </c>
      <c r="O12">
        <v>5</v>
      </c>
      <c r="P12">
        <v>5</v>
      </c>
      <c r="Q12">
        <v>13</v>
      </c>
      <c r="R12" s="15">
        <v>0.3846</v>
      </c>
      <c r="S12" s="15">
        <f t="shared" si="0"/>
        <v>0.5</v>
      </c>
      <c r="T12">
        <v>3.23104858398437</v>
      </c>
      <c r="U12">
        <v>2.92253375053406</v>
      </c>
      <c r="V12">
        <v>2.8886866569519</v>
      </c>
      <c r="W12" s="11">
        <v>0.0338470935821533</v>
      </c>
      <c r="X12">
        <v>0.342361927032471</v>
      </c>
      <c r="Y12">
        <v>0.342361927032471</v>
      </c>
      <c r="Z12">
        <v>0.5</v>
      </c>
      <c r="AA12">
        <v>0.8</v>
      </c>
      <c r="AB12">
        <v>0.615384615384615</v>
      </c>
      <c r="AC12">
        <v>0.695652173913043</v>
      </c>
      <c r="AD12">
        <v>0.2</v>
      </c>
      <c r="AE12">
        <v>0.3</v>
      </c>
    </row>
    <row r="13" spans="1:31">
      <c r="A13" s="5">
        <v>147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6.612060546875</v>
      </c>
      <c r="L13" s="9">
        <v>1.60484886169434</v>
      </c>
      <c r="M13">
        <v>1.57463836669922</v>
      </c>
      <c r="N13">
        <v>6.10797309875488</v>
      </c>
      <c r="O13">
        <v>8</v>
      </c>
      <c r="P13">
        <v>8</v>
      </c>
      <c r="Q13">
        <v>17</v>
      </c>
      <c r="R13" s="15">
        <v>0.4706</v>
      </c>
      <c r="S13" s="15">
        <f t="shared" si="0"/>
        <v>0.8</v>
      </c>
      <c r="T13">
        <v>3.09134292602539</v>
      </c>
      <c r="U13">
        <v>2.82251119613647</v>
      </c>
      <c r="V13">
        <v>2.7755024433136</v>
      </c>
      <c r="W13" s="11">
        <v>0.047008752822876</v>
      </c>
      <c r="X13">
        <v>0.315840482711792</v>
      </c>
      <c r="Y13">
        <v>0.315840482711792</v>
      </c>
      <c r="Z13">
        <v>0.8</v>
      </c>
      <c r="AA13">
        <v>0.9</v>
      </c>
      <c r="AB13">
        <v>0.529411764705882</v>
      </c>
      <c r="AC13">
        <v>0.666666666666667</v>
      </c>
      <c r="AD13">
        <v>0.1</v>
      </c>
      <c r="AE13">
        <v>0.1</v>
      </c>
    </row>
    <row r="14" spans="1:31">
      <c r="A14" s="5">
        <v>121</v>
      </c>
      <c r="B14">
        <v>17</v>
      </c>
      <c r="C14">
        <v>3</v>
      </c>
      <c r="D14">
        <v>10</v>
      </c>
      <c r="E14">
        <v>10</v>
      </c>
      <c r="F14">
        <v>9</v>
      </c>
      <c r="G14">
        <v>1</v>
      </c>
      <c r="H14">
        <v>8</v>
      </c>
      <c r="I14">
        <v>2</v>
      </c>
      <c r="J14">
        <v>0.85</v>
      </c>
      <c r="K14" s="4">
        <v>7.45661926269531</v>
      </c>
      <c r="L14" s="9">
        <v>1.49939155578613</v>
      </c>
      <c r="M14">
        <v>1.15605163574219</v>
      </c>
      <c r="N14">
        <v>5.72982215881348</v>
      </c>
      <c r="O14">
        <v>4</v>
      </c>
      <c r="P14">
        <v>4</v>
      </c>
      <c r="Q14">
        <v>13</v>
      </c>
      <c r="R14" s="15">
        <v>0.3077</v>
      </c>
      <c r="S14" s="15">
        <f t="shared" si="0"/>
        <v>0.4</v>
      </c>
      <c r="T14">
        <v>3.44992828369141</v>
      </c>
      <c r="U14">
        <v>3.14979958534241</v>
      </c>
      <c r="V14">
        <v>3.08476877212524</v>
      </c>
      <c r="W14" s="11">
        <v>0.0650308132171631</v>
      </c>
      <c r="X14">
        <v>0.365159511566162</v>
      </c>
      <c r="Y14">
        <v>0.365159511566162</v>
      </c>
      <c r="Z14">
        <v>0.4</v>
      </c>
      <c r="AA14">
        <v>0.9</v>
      </c>
      <c r="AB14">
        <v>0.692307692307692</v>
      </c>
      <c r="AC14">
        <v>0.782608695652174</v>
      </c>
      <c r="AD14">
        <v>0.1</v>
      </c>
      <c r="AE14">
        <v>0.5</v>
      </c>
    </row>
    <row r="15" spans="1:31">
      <c r="A15" s="5">
        <v>28</v>
      </c>
      <c r="B15">
        <v>17</v>
      </c>
      <c r="C15">
        <v>3</v>
      </c>
      <c r="D15">
        <v>10</v>
      </c>
      <c r="E15">
        <v>10</v>
      </c>
      <c r="F15">
        <v>9</v>
      </c>
      <c r="G15">
        <v>1</v>
      </c>
      <c r="H15">
        <v>8</v>
      </c>
      <c r="I15">
        <v>2</v>
      </c>
      <c r="J15">
        <v>0.85</v>
      </c>
      <c r="K15" s="4">
        <v>7.65665245056152</v>
      </c>
      <c r="L15" s="9">
        <v>1.70526885986328</v>
      </c>
      <c r="M15">
        <v>1.47204208374023</v>
      </c>
      <c r="N15">
        <v>6.27309989929199</v>
      </c>
      <c r="O15">
        <v>4</v>
      </c>
      <c r="P15">
        <v>4</v>
      </c>
      <c r="Q15">
        <v>11</v>
      </c>
      <c r="R15" s="15">
        <v>0.3636</v>
      </c>
      <c r="S15" s="15">
        <f t="shared" si="0"/>
        <v>0.4</v>
      </c>
      <c r="T15">
        <v>2.46031761169434</v>
      </c>
      <c r="U15">
        <v>2.26619172096252</v>
      </c>
      <c r="V15">
        <v>2.19670438766479</v>
      </c>
      <c r="W15" s="11">
        <v>0.0694873332977295</v>
      </c>
      <c r="X15">
        <v>0.263613224029541</v>
      </c>
      <c r="Y15">
        <v>0.263613224029541</v>
      </c>
      <c r="Z15">
        <v>0.4</v>
      </c>
      <c r="AA15">
        <v>0.7</v>
      </c>
      <c r="AB15">
        <v>0.636363636363636</v>
      </c>
      <c r="AC15">
        <v>0.666666666666667</v>
      </c>
      <c r="AD15">
        <v>0.3</v>
      </c>
      <c r="AE15">
        <v>0.3</v>
      </c>
    </row>
    <row r="16" s="1" customFormat="1" spans="1:31">
      <c r="A16" s="18">
        <v>137</v>
      </c>
      <c r="B16" s="1">
        <v>17</v>
      </c>
      <c r="C16" s="1">
        <v>3</v>
      </c>
      <c r="D16" s="1">
        <v>10</v>
      </c>
      <c r="E16" s="1">
        <v>10</v>
      </c>
      <c r="F16" s="1">
        <v>10</v>
      </c>
      <c r="G16" s="1">
        <v>0</v>
      </c>
      <c r="H16" s="1">
        <v>7</v>
      </c>
      <c r="I16" s="1">
        <v>3</v>
      </c>
      <c r="J16" s="1">
        <v>0.85</v>
      </c>
      <c r="K16" s="14">
        <v>5.48050498962402</v>
      </c>
      <c r="L16" s="14">
        <v>1.66137504577637</v>
      </c>
      <c r="M16" s="1">
        <v>1.31838798522949</v>
      </c>
      <c r="N16" s="1">
        <v>4.31262969970703</v>
      </c>
      <c r="O16" s="1">
        <v>6</v>
      </c>
      <c r="P16" s="1">
        <v>6</v>
      </c>
      <c r="Q16" s="1">
        <v>16</v>
      </c>
      <c r="R16" s="19">
        <v>0.375</v>
      </c>
      <c r="S16" s="19">
        <f t="shared" ref="S16:S33" si="1">O16/E16</f>
        <v>0.6</v>
      </c>
      <c r="T16" s="1">
        <v>2.96624946594238</v>
      </c>
      <c r="U16" s="1">
        <v>2.71843361854553</v>
      </c>
      <c r="V16" s="1">
        <v>2.63168978691101</v>
      </c>
      <c r="W16" s="14">
        <v>0.0867438316345215</v>
      </c>
      <c r="X16" s="1">
        <v>0.334559679031372</v>
      </c>
      <c r="Y16" s="1">
        <v>0.334559679031372</v>
      </c>
      <c r="Z16" s="1">
        <v>0.6</v>
      </c>
      <c r="AA16" s="1">
        <v>1</v>
      </c>
      <c r="AB16" s="1">
        <v>0.625</v>
      </c>
      <c r="AC16" s="1">
        <v>0.769230769230769</v>
      </c>
      <c r="AD16" s="1">
        <v>0</v>
      </c>
      <c r="AE16" s="1">
        <v>0.4</v>
      </c>
    </row>
    <row r="17" s="20" customFormat="1" spans="1:31">
      <c r="A17" s="21">
        <v>89</v>
      </c>
      <c r="B17" s="20">
        <v>18</v>
      </c>
      <c r="C17" s="20">
        <v>2</v>
      </c>
      <c r="D17" s="20">
        <v>10</v>
      </c>
      <c r="E17" s="20">
        <v>10</v>
      </c>
      <c r="F17" s="20">
        <v>10</v>
      </c>
      <c r="G17" s="20">
        <v>0</v>
      </c>
      <c r="H17" s="20">
        <v>8</v>
      </c>
      <c r="I17" s="20">
        <v>2</v>
      </c>
      <c r="J17" s="20">
        <v>0.9</v>
      </c>
      <c r="K17" s="22">
        <v>6.97077560424805</v>
      </c>
      <c r="L17" s="22">
        <v>1.72053337097168</v>
      </c>
      <c r="M17" s="20">
        <v>1.60125923156738</v>
      </c>
      <c r="N17" s="20">
        <v>5.9664134979248</v>
      </c>
      <c r="O17" s="20">
        <v>7</v>
      </c>
      <c r="P17" s="20">
        <v>7</v>
      </c>
      <c r="Q17" s="20">
        <v>16</v>
      </c>
      <c r="R17" s="23">
        <v>0.4375</v>
      </c>
      <c r="S17" s="23">
        <f t="shared" si="1"/>
        <v>0.7</v>
      </c>
      <c r="T17" s="20">
        <v>3.80342292785644</v>
      </c>
      <c r="U17" s="20">
        <v>3.48171353340149</v>
      </c>
      <c r="V17" s="20">
        <v>3.39324641227722</v>
      </c>
      <c r="W17" s="22">
        <v>0.0884671211242676</v>
      </c>
      <c r="X17" s="20">
        <v>0.410176515579224</v>
      </c>
      <c r="Y17" s="20">
        <v>0.410176515579224</v>
      </c>
      <c r="Z17" s="20">
        <v>0.7</v>
      </c>
      <c r="AA17" s="20">
        <v>0.9</v>
      </c>
      <c r="AB17" s="20">
        <v>0.5625</v>
      </c>
      <c r="AC17" s="20">
        <v>0.692307692307692</v>
      </c>
      <c r="AD17" s="20">
        <v>0.1</v>
      </c>
      <c r="AE17" s="20">
        <v>0.2</v>
      </c>
    </row>
    <row r="18" spans="1:31">
      <c r="A18" s="5">
        <v>114</v>
      </c>
      <c r="B18">
        <v>16</v>
      </c>
      <c r="C18">
        <v>4</v>
      </c>
      <c r="D18">
        <v>10</v>
      </c>
      <c r="E18">
        <v>10</v>
      </c>
      <c r="F18">
        <v>9</v>
      </c>
      <c r="G18">
        <v>1</v>
      </c>
      <c r="H18">
        <v>7</v>
      </c>
      <c r="I18">
        <v>3</v>
      </c>
      <c r="J18">
        <v>0.8</v>
      </c>
      <c r="K18" s="4">
        <v>8.22604179382324</v>
      </c>
      <c r="L18" s="9">
        <v>1.97331619262695</v>
      </c>
      <c r="M18">
        <v>1.27695655822754</v>
      </c>
      <c r="N18">
        <v>6.61124801635742</v>
      </c>
      <c r="O18">
        <v>5</v>
      </c>
      <c r="P18">
        <v>5</v>
      </c>
      <c r="Q18">
        <v>14</v>
      </c>
      <c r="R18" s="15">
        <v>0.3571</v>
      </c>
      <c r="S18" s="15">
        <f t="shared" si="1"/>
        <v>0.5</v>
      </c>
      <c r="T18">
        <v>3.45174598693848</v>
      </c>
      <c r="U18">
        <v>3.08734536170959</v>
      </c>
      <c r="V18">
        <v>3.05312347412109</v>
      </c>
      <c r="W18" s="11">
        <v>0.034221887588501</v>
      </c>
      <c r="X18">
        <v>0.398622512817383</v>
      </c>
      <c r="Y18">
        <v>0.398622512817383</v>
      </c>
      <c r="Z18">
        <v>0.5</v>
      </c>
      <c r="AA18">
        <v>0.9</v>
      </c>
      <c r="AB18">
        <v>0.642857142857143</v>
      </c>
      <c r="AC18">
        <v>0.75</v>
      </c>
      <c r="AD18">
        <v>0.1</v>
      </c>
      <c r="AE18">
        <v>0.4</v>
      </c>
    </row>
    <row r="19" s="1" customFormat="1" spans="1:31">
      <c r="A19" s="5">
        <v>87</v>
      </c>
      <c r="B19">
        <v>15</v>
      </c>
      <c r="C19">
        <v>5</v>
      </c>
      <c r="D19">
        <v>10</v>
      </c>
      <c r="E19">
        <v>10</v>
      </c>
      <c r="F19">
        <v>9</v>
      </c>
      <c r="G19">
        <v>1</v>
      </c>
      <c r="H19">
        <v>6</v>
      </c>
      <c r="I19">
        <v>4</v>
      </c>
      <c r="J19">
        <v>0.75</v>
      </c>
      <c r="K19" s="4">
        <v>5.965576171875</v>
      </c>
      <c r="L19" s="9">
        <v>1.96604919433594</v>
      </c>
      <c r="M19">
        <v>1.30701446533203</v>
      </c>
      <c r="N19">
        <v>5.0182933807373</v>
      </c>
      <c r="O19">
        <v>4</v>
      </c>
      <c r="P19">
        <v>4</v>
      </c>
      <c r="Q19">
        <v>12</v>
      </c>
      <c r="R19" s="15">
        <v>0.3333</v>
      </c>
      <c r="S19" s="15">
        <f t="shared" si="1"/>
        <v>0.4</v>
      </c>
      <c r="T19">
        <v>2.74654388427734</v>
      </c>
      <c r="U19">
        <v>2.45803046226501</v>
      </c>
      <c r="V19">
        <v>2.42247819900513</v>
      </c>
      <c r="W19" s="11">
        <v>0.0355522632598877</v>
      </c>
      <c r="X19">
        <v>0.324065685272217</v>
      </c>
      <c r="Y19">
        <v>0.324065685272217</v>
      </c>
      <c r="Z19">
        <v>0.4</v>
      </c>
      <c r="AA19">
        <v>0.8</v>
      </c>
      <c r="AB19">
        <v>0.666666666666667</v>
      </c>
      <c r="AC19">
        <v>0.727272727272727</v>
      </c>
      <c r="AD19">
        <v>0.2</v>
      </c>
      <c r="AE19">
        <v>0.4</v>
      </c>
    </row>
    <row r="20" spans="1:31">
      <c r="A20" s="18">
        <v>4</v>
      </c>
      <c r="B20" s="1">
        <v>18</v>
      </c>
      <c r="C20" s="1">
        <v>2</v>
      </c>
      <c r="D20" s="1">
        <v>10</v>
      </c>
      <c r="E20" s="1">
        <v>10</v>
      </c>
      <c r="F20" s="1">
        <v>10</v>
      </c>
      <c r="G20" s="1">
        <v>0</v>
      </c>
      <c r="H20" s="1">
        <v>8</v>
      </c>
      <c r="I20" s="1">
        <v>2</v>
      </c>
      <c r="J20" s="1">
        <v>0.9</v>
      </c>
      <c r="K20" s="14">
        <v>6.64651870727539</v>
      </c>
      <c r="L20" s="14">
        <v>1.76815605163574</v>
      </c>
      <c r="M20" s="1">
        <v>1.73186683654785</v>
      </c>
      <c r="N20" s="1">
        <v>5.91652679443359</v>
      </c>
      <c r="O20" s="1">
        <v>6</v>
      </c>
      <c r="P20" s="1">
        <v>6</v>
      </c>
      <c r="Q20" s="1">
        <v>15</v>
      </c>
      <c r="R20" s="19">
        <v>0.4</v>
      </c>
      <c r="S20" s="19">
        <f t="shared" si="1"/>
        <v>0.6</v>
      </c>
      <c r="T20" s="1">
        <v>3.24323081970215</v>
      </c>
      <c r="U20" s="1">
        <v>2.9600522518158</v>
      </c>
      <c r="V20" s="1">
        <v>2.89533853530884</v>
      </c>
      <c r="W20" s="14">
        <v>0.064713716506958</v>
      </c>
      <c r="X20" s="1">
        <v>0.34789228439331</v>
      </c>
      <c r="Y20" s="1">
        <v>0.34789228439331</v>
      </c>
      <c r="Z20" s="1">
        <v>0.6</v>
      </c>
      <c r="AA20" s="1">
        <v>0.9</v>
      </c>
      <c r="AB20" s="1">
        <v>0.6</v>
      </c>
      <c r="AC20" s="1">
        <v>0.72</v>
      </c>
      <c r="AD20" s="1">
        <v>0.1</v>
      </c>
      <c r="AE20" s="1">
        <v>0.3</v>
      </c>
    </row>
    <row r="21" spans="1:31">
      <c r="A21" s="5">
        <v>102</v>
      </c>
      <c r="B21">
        <v>17</v>
      </c>
      <c r="C21">
        <v>3</v>
      </c>
      <c r="D21">
        <v>10</v>
      </c>
      <c r="E21">
        <v>10</v>
      </c>
      <c r="F21">
        <v>10</v>
      </c>
      <c r="G21">
        <v>0</v>
      </c>
      <c r="H21">
        <v>7</v>
      </c>
      <c r="I21">
        <v>3</v>
      </c>
      <c r="J21">
        <v>0.85</v>
      </c>
      <c r="K21" s="4">
        <v>6.0604362487793</v>
      </c>
      <c r="L21" s="9">
        <v>1.95474052429199</v>
      </c>
      <c r="M21">
        <v>1.70595741271973</v>
      </c>
      <c r="N21">
        <v>5.03600311279297</v>
      </c>
      <c r="O21">
        <v>7</v>
      </c>
      <c r="P21">
        <v>7</v>
      </c>
      <c r="Q21">
        <v>17</v>
      </c>
      <c r="R21" s="15">
        <v>0.4118</v>
      </c>
      <c r="S21" s="15">
        <f t="shared" si="1"/>
        <v>0.7</v>
      </c>
      <c r="T21">
        <v>2.88082122802734</v>
      </c>
      <c r="U21">
        <v>2.63592147827148</v>
      </c>
      <c r="V21">
        <v>2.53333616256714</v>
      </c>
      <c r="W21" s="11">
        <v>0.102585315704346</v>
      </c>
      <c r="X21">
        <v>0.347485065460205</v>
      </c>
      <c r="Y21">
        <v>0.347485065460205</v>
      </c>
      <c r="Z21">
        <v>0.7</v>
      </c>
      <c r="AA21">
        <v>1</v>
      </c>
      <c r="AB21">
        <v>0.588235294117647</v>
      </c>
      <c r="AC21">
        <v>0.740740740740741</v>
      </c>
      <c r="AD21">
        <v>0</v>
      </c>
      <c r="AE21">
        <v>0.3</v>
      </c>
    </row>
    <row r="22" spans="1:31">
      <c r="A22" s="5">
        <v>149</v>
      </c>
      <c r="B22">
        <v>16</v>
      </c>
      <c r="C22">
        <v>4</v>
      </c>
      <c r="D22">
        <v>10</v>
      </c>
      <c r="E22">
        <v>10</v>
      </c>
      <c r="F22">
        <v>10</v>
      </c>
      <c r="G22">
        <v>0</v>
      </c>
      <c r="H22">
        <v>6</v>
      </c>
      <c r="I22">
        <v>4</v>
      </c>
      <c r="J22">
        <v>0.8</v>
      </c>
      <c r="K22" s="4">
        <v>5.94592666625977</v>
      </c>
      <c r="L22" s="9">
        <v>1.93689155578613</v>
      </c>
      <c r="M22">
        <v>1.07749176025391</v>
      </c>
      <c r="N22">
        <v>4.53323554992676</v>
      </c>
      <c r="O22">
        <v>4</v>
      </c>
      <c r="P22">
        <v>4</v>
      </c>
      <c r="Q22">
        <v>14</v>
      </c>
      <c r="R22" s="15">
        <v>0.2857</v>
      </c>
      <c r="S22" s="15">
        <f t="shared" si="1"/>
        <v>0.4</v>
      </c>
      <c r="T22">
        <v>3.04324340820312</v>
      </c>
      <c r="U22">
        <v>2.76242613792419</v>
      </c>
      <c r="V22">
        <v>2.6508104801178</v>
      </c>
      <c r="W22" s="11">
        <v>0.111615657806396</v>
      </c>
      <c r="X22">
        <v>0.392432928085327</v>
      </c>
      <c r="Y22">
        <v>0.392432928085327</v>
      </c>
      <c r="Z22">
        <v>0.4</v>
      </c>
      <c r="AA22">
        <v>1</v>
      </c>
      <c r="AB22">
        <v>0.714285714285714</v>
      </c>
      <c r="AC22">
        <v>0.833333333333333</v>
      </c>
      <c r="AD22">
        <v>0</v>
      </c>
      <c r="AE22">
        <v>0.6</v>
      </c>
    </row>
    <row r="23" spans="1:31">
      <c r="A23" s="5">
        <v>44</v>
      </c>
      <c r="B23">
        <v>18</v>
      </c>
      <c r="C23">
        <v>2</v>
      </c>
      <c r="D23">
        <v>10</v>
      </c>
      <c r="E23">
        <v>10</v>
      </c>
      <c r="F23">
        <v>10</v>
      </c>
      <c r="G23">
        <v>0</v>
      </c>
      <c r="H23">
        <v>8</v>
      </c>
      <c r="I23">
        <v>2</v>
      </c>
      <c r="J23">
        <v>0.9</v>
      </c>
      <c r="K23" s="4">
        <v>7.05508804321289</v>
      </c>
      <c r="L23" s="9">
        <v>1.89373970031738</v>
      </c>
      <c r="M23">
        <v>1.69791793823242</v>
      </c>
      <c r="N23">
        <v>5.47259330749512</v>
      </c>
      <c r="O23">
        <v>6</v>
      </c>
      <c r="P23">
        <v>6</v>
      </c>
      <c r="Q23">
        <v>16</v>
      </c>
      <c r="R23" s="15">
        <v>0.375</v>
      </c>
      <c r="S23" s="15">
        <f t="shared" si="1"/>
        <v>0.6</v>
      </c>
      <c r="T23">
        <v>3.63743019104004</v>
      </c>
      <c r="U23">
        <v>3.36262583732605</v>
      </c>
      <c r="V23">
        <v>3.23361253738403</v>
      </c>
      <c r="W23" s="11">
        <v>0.129013299942017</v>
      </c>
      <c r="X23">
        <v>0.403817653656006</v>
      </c>
      <c r="Y23">
        <v>0.403817653656006</v>
      </c>
      <c r="Z23">
        <v>0.6</v>
      </c>
      <c r="AA23">
        <v>1</v>
      </c>
      <c r="AB23">
        <v>0.625</v>
      </c>
      <c r="AC23">
        <v>0.769230769230769</v>
      </c>
      <c r="AD23">
        <v>0</v>
      </c>
      <c r="AE23">
        <v>0.4</v>
      </c>
    </row>
    <row r="24" spans="1:31">
      <c r="A24" s="5">
        <v>214</v>
      </c>
      <c r="B24">
        <v>17</v>
      </c>
      <c r="C24">
        <v>3</v>
      </c>
      <c r="D24">
        <v>10</v>
      </c>
      <c r="E24">
        <v>10</v>
      </c>
      <c r="F24">
        <v>10</v>
      </c>
      <c r="G24">
        <v>0</v>
      </c>
      <c r="H24">
        <v>7</v>
      </c>
      <c r="I24">
        <v>3</v>
      </c>
      <c r="J24">
        <v>0.85</v>
      </c>
      <c r="K24" s="4">
        <v>6.30545997619629</v>
      </c>
      <c r="L24" s="9">
        <v>1.81940078735352</v>
      </c>
      <c r="M24">
        <v>1.30501747131348</v>
      </c>
      <c r="N24">
        <v>4.69405364990234</v>
      </c>
      <c r="O24">
        <v>5</v>
      </c>
      <c r="P24">
        <v>5</v>
      </c>
      <c r="Q24">
        <v>13</v>
      </c>
      <c r="R24" s="15">
        <v>0.3846</v>
      </c>
      <c r="S24" s="15">
        <f t="shared" si="1"/>
        <v>0.5</v>
      </c>
      <c r="T24">
        <v>3.16875076293945</v>
      </c>
      <c r="U24">
        <v>2.91451048851013</v>
      </c>
      <c r="V24">
        <v>2.77915716171265</v>
      </c>
      <c r="W24" s="11">
        <v>0.135353326797485</v>
      </c>
      <c r="X24">
        <v>0.389593601226807</v>
      </c>
      <c r="Y24">
        <v>0.389593601226807</v>
      </c>
      <c r="Z24">
        <v>0.5</v>
      </c>
      <c r="AA24">
        <v>0.8</v>
      </c>
      <c r="AB24">
        <v>0.615384615384615</v>
      </c>
      <c r="AC24">
        <v>0.695652173913043</v>
      </c>
      <c r="AD24">
        <v>0.2</v>
      </c>
      <c r="AE24">
        <v>0.3</v>
      </c>
    </row>
    <row r="25" s="20" customFormat="1" spans="1:31">
      <c r="A25" s="21">
        <v>196</v>
      </c>
      <c r="B25" s="20">
        <v>18</v>
      </c>
      <c r="C25" s="20">
        <v>2</v>
      </c>
      <c r="D25" s="20">
        <v>10</v>
      </c>
      <c r="E25" s="20">
        <v>10</v>
      </c>
      <c r="F25" s="20">
        <v>9</v>
      </c>
      <c r="G25" s="20">
        <v>1</v>
      </c>
      <c r="H25" s="20">
        <v>9</v>
      </c>
      <c r="I25" s="20">
        <v>1</v>
      </c>
      <c r="J25" s="20">
        <v>0.9</v>
      </c>
      <c r="K25" s="22">
        <v>11.2915363311768</v>
      </c>
      <c r="L25" s="22">
        <v>1.8361701965332</v>
      </c>
      <c r="M25" s="20">
        <v>1.68184471130371</v>
      </c>
      <c r="N25" s="20">
        <v>8.96267700195312</v>
      </c>
      <c r="O25" s="20">
        <v>7</v>
      </c>
      <c r="P25" s="20">
        <v>7</v>
      </c>
      <c r="Q25" s="20">
        <v>16</v>
      </c>
      <c r="R25" s="23">
        <v>0.4375</v>
      </c>
      <c r="S25" s="23">
        <f t="shared" si="1"/>
        <v>0.7</v>
      </c>
      <c r="T25" s="20">
        <v>3.76375770568848</v>
      </c>
      <c r="U25" s="20">
        <v>3.48160338401794</v>
      </c>
      <c r="V25" s="20">
        <v>3.34229779243469</v>
      </c>
      <c r="W25" s="22">
        <v>0.139305591583252</v>
      </c>
      <c r="X25" s="20">
        <v>0.421459913253784</v>
      </c>
      <c r="Y25" s="20">
        <v>0.421459913253784</v>
      </c>
      <c r="Z25" s="20">
        <v>0.7</v>
      </c>
      <c r="AA25" s="20">
        <v>0.9</v>
      </c>
      <c r="AB25" s="20">
        <v>0.5625</v>
      </c>
      <c r="AC25" s="20">
        <v>0.692307692307692</v>
      </c>
      <c r="AD25" s="20">
        <v>0.1</v>
      </c>
      <c r="AE25" s="20">
        <v>0.2</v>
      </c>
    </row>
    <row r="26" spans="1:31">
      <c r="A26" s="5">
        <v>118</v>
      </c>
      <c r="B26">
        <v>13</v>
      </c>
      <c r="C26">
        <v>7</v>
      </c>
      <c r="D26">
        <v>10</v>
      </c>
      <c r="E26">
        <v>10</v>
      </c>
      <c r="F26">
        <v>9</v>
      </c>
      <c r="G26">
        <v>1</v>
      </c>
      <c r="H26">
        <v>4</v>
      </c>
      <c r="I26">
        <v>6</v>
      </c>
      <c r="J26">
        <v>0.65</v>
      </c>
      <c r="K26" s="4">
        <v>4.69274139404297</v>
      </c>
      <c r="L26" s="9">
        <v>2.24993515014648</v>
      </c>
      <c r="M26">
        <v>1.34408950805664</v>
      </c>
      <c r="N26">
        <v>4.5972785949707</v>
      </c>
      <c r="O26">
        <v>1</v>
      </c>
      <c r="P26">
        <v>1</v>
      </c>
      <c r="Q26">
        <v>6</v>
      </c>
      <c r="R26" s="15">
        <v>0.1667</v>
      </c>
      <c r="S26" s="15">
        <f t="shared" si="1"/>
        <v>0.1</v>
      </c>
      <c r="T26">
        <v>2.32436370849609</v>
      </c>
      <c r="U26">
        <v>2.08884620666504</v>
      </c>
      <c r="V26">
        <v>2.07621026039123</v>
      </c>
      <c r="W26" s="11">
        <v>0.0126359462738037</v>
      </c>
      <c r="X26">
        <v>0.248153448104858</v>
      </c>
      <c r="Y26">
        <v>0.248153448104858</v>
      </c>
      <c r="Z26">
        <v>0.1</v>
      </c>
      <c r="AA26">
        <v>0.5</v>
      </c>
      <c r="AB26">
        <v>0.833333333333333</v>
      </c>
      <c r="AC26">
        <v>0.625</v>
      </c>
      <c r="AD26">
        <v>0.5</v>
      </c>
      <c r="AE26">
        <v>0.4</v>
      </c>
    </row>
    <row r="27" s="1" customFormat="1" spans="1:31">
      <c r="A27" s="5">
        <v>19</v>
      </c>
      <c r="B27">
        <v>16</v>
      </c>
      <c r="C27">
        <v>4</v>
      </c>
      <c r="D27">
        <v>10</v>
      </c>
      <c r="E27">
        <v>10</v>
      </c>
      <c r="F27">
        <v>8</v>
      </c>
      <c r="G27">
        <v>2</v>
      </c>
      <c r="H27">
        <v>8</v>
      </c>
      <c r="I27">
        <v>2</v>
      </c>
      <c r="J27">
        <v>0.8</v>
      </c>
      <c r="K27" s="4">
        <v>7.57284927368164</v>
      </c>
      <c r="L27" s="9">
        <v>2.06085205078125</v>
      </c>
      <c r="M27">
        <v>1.82548141479492</v>
      </c>
      <c r="N27">
        <v>5.71315765380859</v>
      </c>
      <c r="O27">
        <v>6</v>
      </c>
      <c r="P27">
        <v>6</v>
      </c>
      <c r="Q27">
        <v>14</v>
      </c>
      <c r="R27" s="15">
        <v>0.4286</v>
      </c>
      <c r="S27" s="15">
        <f t="shared" si="1"/>
        <v>0.6</v>
      </c>
      <c r="T27">
        <v>2.96800994873047</v>
      </c>
      <c r="U27">
        <v>2.70471739768982</v>
      </c>
      <c r="V27">
        <v>2.66504859924316</v>
      </c>
      <c r="W27" s="11">
        <v>0.0396687984466553</v>
      </c>
      <c r="X27">
        <v>0.302961349487305</v>
      </c>
      <c r="Y27">
        <v>0.302961349487305</v>
      </c>
      <c r="Z27">
        <v>0.6</v>
      </c>
      <c r="AA27">
        <v>0.8</v>
      </c>
      <c r="AB27">
        <v>0.571428571428571</v>
      </c>
      <c r="AC27">
        <v>0.666666666666667</v>
      </c>
      <c r="AD27">
        <v>0.2</v>
      </c>
      <c r="AE27">
        <v>0.2</v>
      </c>
    </row>
    <row r="28" s="1" customFormat="1" spans="1:31">
      <c r="A28" s="18">
        <v>172</v>
      </c>
      <c r="B28" s="1">
        <v>16</v>
      </c>
      <c r="C28" s="1">
        <v>4</v>
      </c>
      <c r="D28" s="1">
        <v>10</v>
      </c>
      <c r="E28" s="1">
        <v>10</v>
      </c>
      <c r="F28" s="1">
        <v>10</v>
      </c>
      <c r="G28" s="1">
        <v>0</v>
      </c>
      <c r="H28" s="1">
        <v>6</v>
      </c>
      <c r="I28" s="1">
        <v>4</v>
      </c>
      <c r="J28" s="1">
        <v>0.8</v>
      </c>
      <c r="K28" s="14">
        <v>6.88183403015137</v>
      </c>
      <c r="L28" s="14">
        <v>2.30311775207519</v>
      </c>
      <c r="M28" s="1">
        <v>1.34054565429687</v>
      </c>
      <c r="N28" s="1">
        <v>5.22476005554199</v>
      </c>
      <c r="O28" s="1">
        <v>3</v>
      </c>
      <c r="P28" s="1">
        <v>3</v>
      </c>
      <c r="Q28" s="1">
        <v>12</v>
      </c>
      <c r="R28" s="19">
        <v>0.25</v>
      </c>
      <c r="S28" s="19">
        <f t="shared" si="1"/>
        <v>0.3</v>
      </c>
      <c r="T28" s="1">
        <v>3.45645523071289</v>
      </c>
      <c r="U28" s="1">
        <v>3.13708758354187</v>
      </c>
      <c r="V28" s="1">
        <v>2.9930419921875</v>
      </c>
      <c r="W28" s="14">
        <v>0.14404559135437</v>
      </c>
      <c r="X28" s="1">
        <v>0.463413238525391</v>
      </c>
      <c r="Y28" s="1">
        <v>0.463413238525391</v>
      </c>
      <c r="Z28" s="1">
        <v>0.3</v>
      </c>
      <c r="AA28" s="1">
        <v>0.9</v>
      </c>
      <c r="AB28" s="1">
        <v>0.75</v>
      </c>
      <c r="AC28" s="1">
        <v>0.818181818181818</v>
      </c>
      <c r="AD28" s="1">
        <v>0.1</v>
      </c>
      <c r="AE28" s="1">
        <v>0.6</v>
      </c>
    </row>
    <row r="29" spans="1:31">
      <c r="A29" s="5">
        <v>116</v>
      </c>
      <c r="B29">
        <v>17</v>
      </c>
      <c r="C29">
        <v>3</v>
      </c>
      <c r="D29">
        <v>10</v>
      </c>
      <c r="E29">
        <v>10</v>
      </c>
      <c r="F29">
        <v>10</v>
      </c>
      <c r="G29">
        <v>0</v>
      </c>
      <c r="H29">
        <v>7</v>
      </c>
      <c r="I29">
        <v>3</v>
      </c>
      <c r="J29">
        <v>0.85</v>
      </c>
      <c r="K29" s="4">
        <v>6.92535781860352</v>
      </c>
      <c r="L29" s="9">
        <v>2.09585952758789</v>
      </c>
      <c r="M29">
        <v>1.63667106628418</v>
      </c>
      <c r="N29">
        <v>5.36865234375</v>
      </c>
      <c r="O29">
        <v>4</v>
      </c>
      <c r="P29">
        <v>4</v>
      </c>
      <c r="Q29">
        <v>13</v>
      </c>
      <c r="R29" s="15">
        <v>0.3077</v>
      </c>
      <c r="S29" s="15">
        <f t="shared" si="1"/>
        <v>0.4</v>
      </c>
      <c r="T29">
        <v>3.02155685424805</v>
      </c>
      <c r="U29">
        <v>2.7689311504364</v>
      </c>
      <c r="V29">
        <v>2.62383770942688</v>
      </c>
      <c r="W29" s="11">
        <v>0.145093441009522</v>
      </c>
      <c r="X29">
        <v>0.397719144821167</v>
      </c>
      <c r="Y29">
        <v>0.397719144821167</v>
      </c>
      <c r="Z29">
        <v>0.4</v>
      </c>
      <c r="AA29">
        <v>0.9</v>
      </c>
      <c r="AB29">
        <v>0.692307692307692</v>
      </c>
      <c r="AC29">
        <v>0.782608695652174</v>
      </c>
      <c r="AD29">
        <v>0.1</v>
      </c>
      <c r="AE29">
        <v>0.5</v>
      </c>
    </row>
    <row r="30" spans="1:31">
      <c r="A30" s="5">
        <v>99</v>
      </c>
      <c r="B30">
        <v>17</v>
      </c>
      <c r="C30">
        <v>3</v>
      </c>
      <c r="D30">
        <v>10</v>
      </c>
      <c r="E30">
        <v>10</v>
      </c>
      <c r="F30">
        <v>10</v>
      </c>
      <c r="G30">
        <v>0</v>
      </c>
      <c r="H30">
        <v>7</v>
      </c>
      <c r="I30">
        <v>3</v>
      </c>
      <c r="J30">
        <v>0.85</v>
      </c>
      <c r="K30" s="4">
        <v>7.71062469482422</v>
      </c>
      <c r="L30" s="9">
        <v>2.03985214233398</v>
      </c>
      <c r="M30">
        <v>1.37749862670898</v>
      </c>
      <c r="N30">
        <v>5.89325523376465</v>
      </c>
      <c r="O30">
        <v>5</v>
      </c>
      <c r="P30">
        <v>5</v>
      </c>
      <c r="Q30">
        <v>14</v>
      </c>
      <c r="R30" s="15">
        <v>0.3571</v>
      </c>
      <c r="S30" s="15">
        <f t="shared" si="1"/>
        <v>0.5</v>
      </c>
      <c r="T30">
        <v>3.28007507324219</v>
      </c>
      <c r="U30">
        <v>3.01269316673279</v>
      </c>
      <c r="V30">
        <v>2.85604023933411</v>
      </c>
      <c r="W30" s="11">
        <v>0.156652927398682</v>
      </c>
      <c r="X30">
        <v>0.424034833908081</v>
      </c>
      <c r="Y30">
        <v>0.424034833908081</v>
      </c>
      <c r="Z30">
        <v>0.5</v>
      </c>
      <c r="AA30">
        <v>0.9</v>
      </c>
      <c r="AB30">
        <v>0.642857142857143</v>
      </c>
      <c r="AC30">
        <v>0.75</v>
      </c>
      <c r="AD30">
        <v>0.1</v>
      </c>
      <c r="AE30">
        <v>0.4</v>
      </c>
    </row>
    <row r="31" spans="1:31">
      <c r="A31" s="5">
        <v>62</v>
      </c>
      <c r="B31">
        <v>17</v>
      </c>
      <c r="C31">
        <v>3</v>
      </c>
      <c r="D31">
        <v>10</v>
      </c>
      <c r="E31">
        <v>10</v>
      </c>
      <c r="F31">
        <v>10</v>
      </c>
      <c r="G31">
        <v>0</v>
      </c>
      <c r="H31">
        <v>7</v>
      </c>
      <c r="I31">
        <v>3</v>
      </c>
      <c r="J31">
        <v>0.85</v>
      </c>
      <c r="K31" s="4">
        <v>6.43674087524414</v>
      </c>
      <c r="L31" s="9">
        <v>2.19828605651856</v>
      </c>
      <c r="M31">
        <v>1.60877799987793</v>
      </c>
      <c r="N31">
        <v>4.08989334106445</v>
      </c>
      <c r="O31">
        <v>4</v>
      </c>
      <c r="P31">
        <v>4</v>
      </c>
      <c r="Q31">
        <v>14</v>
      </c>
      <c r="R31" s="15">
        <v>0.2857</v>
      </c>
      <c r="S31" s="15">
        <f t="shared" si="1"/>
        <v>0.4</v>
      </c>
      <c r="T31">
        <v>3.19769287109375</v>
      </c>
      <c r="U31">
        <v>2.98229598999023</v>
      </c>
      <c r="V31">
        <v>2.81377530097961</v>
      </c>
      <c r="W31" s="11">
        <v>0.16852068901062</v>
      </c>
      <c r="X31">
        <v>0.383917570114136</v>
      </c>
      <c r="Y31">
        <v>0.383917570114136</v>
      </c>
      <c r="Z31">
        <v>0.4</v>
      </c>
      <c r="AA31">
        <v>1</v>
      </c>
      <c r="AB31">
        <v>0.714285714285714</v>
      </c>
      <c r="AC31">
        <v>0.833333333333333</v>
      </c>
      <c r="AD31">
        <v>0</v>
      </c>
      <c r="AE31">
        <v>0.6</v>
      </c>
    </row>
    <row r="32" s="1" customFormat="1" spans="1:31">
      <c r="A32" s="5">
        <v>34</v>
      </c>
      <c r="B32">
        <v>18</v>
      </c>
      <c r="C32">
        <v>2</v>
      </c>
      <c r="D32">
        <v>10</v>
      </c>
      <c r="E32">
        <v>10</v>
      </c>
      <c r="F32">
        <v>10</v>
      </c>
      <c r="G32">
        <v>0</v>
      </c>
      <c r="H32">
        <v>8</v>
      </c>
      <c r="I32">
        <v>2</v>
      </c>
      <c r="J32">
        <v>0.9</v>
      </c>
      <c r="K32" s="4">
        <v>7.79927825927734</v>
      </c>
      <c r="L32" s="9">
        <v>2.2674560546875</v>
      </c>
      <c r="M32">
        <v>2.07476615905762</v>
      </c>
      <c r="N32">
        <v>5.95134353637695</v>
      </c>
      <c r="O32">
        <v>7</v>
      </c>
      <c r="P32">
        <v>7</v>
      </c>
      <c r="Q32">
        <v>17</v>
      </c>
      <c r="R32" s="15">
        <v>0.4118</v>
      </c>
      <c r="S32" s="15">
        <f t="shared" si="1"/>
        <v>0.7</v>
      </c>
      <c r="T32">
        <v>3.13784217834473</v>
      </c>
      <c r="U32">
        <v>2.9325258731842</v>
      </c>
      <c r="V32">
        <v>2.76069188117981</v>
      </c>
      <c r="W32" s="11">
        <v>0.171833992004395</v>
      </c>
      <c r="X32">
        <v>0.377150297164917</v>
      </c>
      <c r="Y32">
        <v>0.377150297164917</v>
      </c>
      <c r="Z32">
        <v>0.7</v>
      </c>
      <c r="AA32">
        <v>1</v>
      </c>
      <c r="AB32">
        <v>0.588235294117647</v>
      </c>
      <c r="AC32">
        <v>0.740740740740741</v>
      </c>
      <c r="AD32">
        <v>0</v>
      </c>
      <c r="AE32">
        <v>0.3</v>
      </c>
    </row>
    <row r="33" spans="1:31">
      <c r="A33" s="5">
        <v>77</v>
      </c>
      <c r="B33">
        <v>17</v>
      </c>
      <c r="C33">
        <v>3</v>
      </c>
      <c r="D33">
        <v>10</v>
      </c>
      <c r="E33">
        <v>10</v>
      </c>
      <c r="F33">
        <v>10</v>
      </c>
      <c r="G33">
        <v>0</v>
      </c>
      <c r="H33">
        <v>7</v>
      </c>
      <c r="I33">
        <v>3</v>
      </c>
      <c r="J33">
        <v>0.85</v>
      </c>
      <c r="K33" s="4">
        <v>6.76483726501465</v>
      </c>
      <c r="L33" s="9">
        <v>2.19599914550781</v>
      </c>
      <c r="M33">
        <v>1.52364540100098</v>
      </c>
      <c r="N33">
        <v>4.28574180603027</v>
      </c>
      <c r="O33">
        <v>4</v>
      </c>
      <c r="P33">
        <v>4</v>
      </c>
      <c r="Q33">
        <v>14</v>
      </c>
      <c r="R33" s="15">
        <v>0.2857</v>
      </c>
      <c r="S33" s="15">
        <f t="shared" si="1"/>
        <v>0.4</v>
      </c>
      <c r="T33">
        <v>3.29983711242676</v>
      </c>
      <c r="U33">
        <v>3.0693199634552</v>
      </c>
      <c r="V33">
        <v>2.88389730453491</v>
      </c>
      <c r="W33" s="11">
        <v>0.185422658920288</v>
      </c>
      <c r="X33">
        <v>0.415939807891846</v>
      </c>
      <c r="Y33">
        <v>0.415939807891846</v>
      </c>
      <c r="Z33">
        <v>0.4</v>
      </c>
      <c r="AA33">
        <v>1</v>
      </c>
      <c r="AB33">
        <v>0.714285714285714</v>
      </c>
      <c r="AC33">
        <v>0.833333333333333</v>
      </c>
      <c r="AD33">
        <v>0</v>
      </c>
      <c r="AE33">
        <v>0.6</v>
      </c>
    </row>
    <row r="34" s="4" customFormat="1" spans="11:31">
      <c r="K34" s="12" t="s">
        <v>29</v>
      </c>
      <c r="L34" s="9">
        <f>AVERAGE(L2:L33)</f>
        <v>1.72599947452545</v>
      </c>
      <c r="W34" s="11">
        <f>AVERAGE(W2:W33)</f>
        <v>0.0840860307216644</v>
      </c>
      <c r="Z34" s="4">
        <f t="shared" ref="Z34:AE34" si="2">AVERAGE(Z2:Z33)</f>
        <v>0.54375</v>
      </c>
      <c r="AA34" s="4">
        <f t="shared" si="2"/>
        <v>0.909375</v>
      </c>
      <c r="AB34" s="4">
        <f t="shared" si="2"/>
        <v>0.633773176374279</v>
      </c>
      <c r="AC34" s="4">
        <f t="shared" si="2"/>
        <v>0.74049384567727</v>
      </c>
      <c r="AD34" s="4">
        <f t="shared" si="2"/>
        <v>0.090625</v>
      </c>
      <c r="AE34" s="4">
        <f t="shared" si="2"/>
        <v>0.365625</v>
      </c>
    </row>
    <row r="35" s="4" customFormat="1" spans="11:31">
      <c r="K35" s="13" t="s">
        <v>30</v>
      </c>
      <c r="L35" s="9">
        <f>MAX(L2:L33)</f>
        <v>2.30311775207519</v>
      </c>
      <c r="W35" s="11">
        <f>MAX(W2:W33)</f>
        <v>0.185422658920288</v>
      </c>
      <c r="Z35" s="4">
        <f t="shared" ref="Z35:AE35" si="3">MAX(Z2:Z33)</f>
        <v>0.8</v>
      </c>
      <c r="AA35" s="4">
        <f t="shared" si="3"/>
        <v>1</v>
      </c>
      <c r="AB35" s="4">
        <f t="shared" si="3"/>
        <v>0.833333333333333</v>
      </c>
      <c r="AC35" s="4">
        <f t="shared" si="3"/>
        <v>0.833333333333333</v>
      </c>
      <c r="AD35" s="4">
        <f t="shared" si="3"/>
        <v>0.5</v>
      </c>
      <c r="AE35" s="4">
        <f t="shared" si="3"/>
        <v>0.6</v>
      </c>
    </row>
    <row r="36" s="4" customFormat="1" spans="12:31">
      <c r="L36" s="9">
        <f>MIN(L2:L33)</f>
        <v>1.15453147888184</v>
      </c>
      <c r="W36" s="11">
        <f>MIN(W2:W33)</f>
        <v>0.00109505653381348</v>
      </c>
      <c r="Z36" s="4">
        <f t="shared" ref="Z36:AE36" si="4">MIN(Z2:Z33)</f>
        <v>0.1</v>
      </c>
      <c r="AA36" s="4">
        <f t="shared" si="4"/>
        <v>0.5</v>
      </c>
      <c r="AB36" s="4">
        <f t="shared" si="4"/>
        <v>0.529411764705882</v>
      </c>
      <c r="AC36" s="4">
        <f t="shared" si="4"/>
        <v>0.625</v>
      </c>
      <c r="AD36" s="4">
        <f t="shared" si="4"/>
        <v>0</v>
      </c>
      <c r="AE36" s="4">
        <f t="shared" si="4"/>
        <v>0.1</v>
      </c>
    </row>
    <row r="37" spans="11:23">
      <c r="K37" s="4"/>
      <c r="L37" s="9"/>
      <c r="M37">
        <v>0.194</v>
      </c>
      <c r="W37" s="11"/>
    </row>
    <row r="38" spans="11:23">
      <c r="K38" s="4"/>
      <c r="L38" s="9"/>
      <c r="M38">
        <v>0.129</v>
      </c>
      <c r="W38" s="11"/>
    </row>
    <row r="39" spans="11:23">
      <c r="K39" s="4"/>
      <c r="L39" s="9"/>
      <c r="W39" s="11"/>
    </row>
    <row r="40" spans="11:23">
      <c r="K40" s="4" t="s">
        <v>31</v>
      </c>
      <c r="L40" s="4" t="s">
        <v>32</v>
      </c>
      <c r="N40" s="4" t="s">
        <v>70</v>
      </c>
      <c r="O40" s="4"/>
      <c r="P40" s="4"/>
      <c r="Q40" s="4"/>
      <c r="W40" s="11"/>
    </row>
    <row r="41" spans="11:23">
      <c r="K41" s="4"/>
      <c r="L41" s="4"/>
      <c r="N41" s="4">
        <v>0.2</v>
      </c>
      <c r="O41" s="4">
        <v>-160</v>
      </c>
      <c r="P41" s="4">
        <v>640</v>
      </c>
      <c r="Q41" s="4">
        <v>32</v>
      </c>
      <c r="W41" s="11"/>
    </row>
    <row r="42" s="1" customFormat="1" spans="11:23">
      <c r="K42" s="14" t="s">
        <v>49</v>
      </c>
      <c r="L42" s="14">
        <f>COUNTIF(L2:L33,"&lt;0.507")-COUNTIF(L2:L33,"&lt;0.378")</f>
        <v>0</v>
      </c>
      <c r="N42" s="4">
        <v>0.4</v>
      </c>
      <c r="O42" s="4">
        <v>-320</v>
      </c>
      <c r="P42" s="4">
        <v>480</v>
      </c>
      <c r="Q42" s="4">
        <v>24</v>
      </c>
      <c r="W42" s="14"/>
    </row>
    <row r="43" s="1" customFormat="1" spans="11:23">
      <c r="K43" s="14" t="s">
        <v>50</v>
      </c>
      <c r="L43" s="14">
        <f>COUNTIF(L2:L33,"&lt;0.636")-COUNTIF(L2:L33,"&lt;0.507")</f>
        <v>0</v>
      </c>
      <c r="N43" s="4">
        <v>0.45</v>
      </c>
      <c r="O43" s="4">
        <v>-360</v>
      </c>
      <c r="P43" s="4">
        <v>440</v>
      </c>
      <c r="Q43" s="4">
        <v>22</v>
      </c>
      <c r="W43" s="14"/>
    </row>
    <row r="44" s="1" customFormat="1" spans="11:23">
      <c r="K44" s="14" t="s">
        <v>51</v>
      </c>
      <c r="L44" s="14">
        <f>COUNTIF(L2:L33,"&lt;0.765")-COUNTIF(L2:L33,"&lt;0.636")</f>
        <v>0</v>
      </c>
      <c r="N44" s="4">
        <v>0.49</v>
      </c>
      <c r="O44" s="4">
        <v>-392</v>
      </c>
      <c r="P44" s="4">
        <v>408</v>
      </c>
      <c r="Q44" s="4">
        <v>20.4</v>
      </c>
      <c r="W44" s="14"/>
    </row>
    <row r="45" s="1" customFormat="1" spans="11:23">
      <c r="K45" s="14" t="s">
        <v>52</v>
      </c>
      <c r="L45" s="14">
        <f>COUNTIF(L2:L33,"&lt;0.894")-COUNTIF(L2:L33,"&lt;0.765")</f>
        <v>0</v>
      </c>
      <c r="O45" s="14">
        <v>-380</v>
      </c>
      <c r="P45" s="14">
        <v>420</v>
      </c>
      <c r="Q45" s="14">
        <v>21</v>
      </c>
      <c r="W45" s="14"/>
    </row>
    <row r="46" s="1" customFormat="1" spans="11:23">
      <c r="K46" s="14" t="s">
        <v>53</v>
      </c>
      <c r="L46" s="14">
        <f>COUNTIF(L2:L33,"&lt;1.023")-COUNTIF(L2:L33,"&lt;0.894")</f>
        <v>0</v>
      </c>
      <c r="W46" s="14"/>
    </row>
    <row r="47" s="1" customFormat="1" spans="11:23">
      <c r="K47" s="14" t="s">
        <v>54</v>
      </c>
      <c r="L47" s="14">
        <f>COUNTIF(L2:L33,"&lt;1.152")-COUNTIF(L2:L33,"&lt;1.023")</f>
        <v>0</v>
      </c>
      <c r="W47" s="14"/>
    </row>
    <row r="48" s="20" customFormat="1" spans="11:23">
      <c r="K48" s="22" t="s">
        <v>71</v>
      </c>
      <c r="L48" s="22">
        <f>COUNTIF(L2:L33,"&lt;1.442")-COUNTIF(L2:L33,"&lt;1.152")</f>
        <v>8</v>
      </c>
      <c r="M48" s="22">
        <v>8</v>
      </c>
      <c r="W48" s="22"/>
    </row>
    <row r="49" s="1" customFormat="1" spans="11:23">
      <c r="K49" s="14" t="s">
        <v>72</v>
      </c>
      <c r="L49" s="14">
        <f>COUNTIF(L2:L33,"&lt;1.732")-COUNTIF(L2:L33,"&lt;1.442")</f>
        <v>8</v>
      </c>
      <c r="M49" s="14">
        <v>8</v>
      </c>
      <c r="W49" s="14"/>
    </row>
    <row r="50" s="1" customFormat="1" spans="11:23">
      <c r="K50" s="14" t="s">
        <v>73</v>
      </c>
      <c r="L50" s="14">
        <f>COUNTIF(L2:L33,"&lt;2.022")-COUNTIF(L2:L33,"&lt;1.732")</f>
        <v>8</v>
      </c>
      <c r="M50" s="14">
        <v>8</v>
      </c>
      <c r="W50" s="14"/>
    </row>
    <row r="51" s="20" customFormat="1" spans="11:23">
      <c r="K51" s="22" t="s">
        <v>74</v>
      </c>
      <c r="L51" s="22">
        <f>COUNTIF(L2:L33,"&lt;2.312")-COUNTIF(L2:L33,"&lt;2.022")</f>
        <v>8</v>
      </c>
      <c r="M51" s="22">
        <v>8</v>
      </c>
      <c r="W51" s="22"/>
    </row>
    <row r="52" s="1" customFormat="1" spans="11:23">
      <c r="K52" s="14" t="s">
        <v>59</v>
      </c>
      <c r="L52" s="14">
        <v>0</v>
      </c>
      <c r="M52" s="14"/>
      <c r="W52" s="14"/>
    </row>
    <row r="53" s="1" customFormat="1" spans="11:23">
      <c r="K53" s="14" t="s">
        <v>60</v>
      </c>
      <c r="L53" s="14">
        <v>0</v>
      </c>
      <c r="M53" s="14"/>
      <c r="W53" s="14"/>
    </row>
    <row r="54" s="1" customFormat="1" spans="11:23">
      <c r="K54" s="14" t="s">
        <v>61</v>
      </c>
      <c r="L54" s="14">
        <v>0</v>
      </c>
      <c r="M54" s="14"/>
      <c r="W54" s="14"/>
    </row>
    <row r="55" s="1" customFormat="1" spans="11:23">
      <c r="K55" s="14" t="s">
        <v>62</v>
      </c>
      <c r="L55" s="14">
        <v>0</v>
      </c>
      <c r="M55" s="14"/>
      <c r="W55" s="14"/>
    </row>
    <row r="56" s="1" customFormat="1" spans="11:23">
      <c r="K56" s="14" t="s">
        <v>63</v>
      </c>
      <c r="L56" s="14">
        <v>0</v>
      </c>
      <c r="M56" s="14"/>
      <c r="W56" s="14"/>
    </row>
    <row r="57" s="1" customFormat="1" spans="11:23">
      <c r="K57" s="14" t="s">
        <v>64</v>
      </c>
      <c r="L57" s="14">
        <f>COUNTIF(L2:L33,"&lt;2.442")-COUNTIF(L2:L33,"&lt;2.313")</f>
        <v>0</v>
      </c>
      <c r="M57" s="14"/>
      <c r="W57" s="14"/>
    </row>
    <row r="58" s="1" customFormat="1" spans="11:13">
      <c r="K58" s="14" t="s">
        <v>65</v>
      </c>
      <c r="L58" s="14">
        <f>COUNTIF(L2:L33,"&lt;2.571")-COUNTIF(L2:L33,"&lt;2.442")</f>
        <v>0</v>
      </c>
      <c r="M58" s="14"/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s="1" customFormat="1" spans="11:15">
      <c r="K60" s="14" t="s">
        <v>67</v>
      </c>
      <c r="L60" s="14">
        <f>COUNTIF(L2:L33,"&lt;2.829")-COUNTIF(L2:L33,"&lt;2.7")</f>
        <v>0</v>
      </c>
      <c r="N60" s="1">
        <v>0.378</v>
      </c>
      <c r="O60" s="1">
        <v>3.094</v>
      </c>
    </row>
    <row r="61" s="1" customFormat="1" spans="11:15">
      <c r="K61" s="14" t="s">
        <v>68</v>
      </c>
      <c r="L61" s="14">
        <f>COUNTIF(L2:L33,"&lt;2.958")-COUNTIF(L2:L33,"&lt;2.829")</f>
        <v>0</v>
      </c>
      <c r="N61" s="1">
        <v>21</v>
      </c>
      <c r="O61" s="1">
        <v>0.129</v>
      </c>
    </row>
    <row r="62" s="1" customFormat="1" spans="11:12">
      <c r="K62" s="14" t="s">
        <v>69</v>
      </c>
      <c r="L62" s="14">
        <f>COUNTIF(L2:L33,"&lt;3.087")-COUNTIF(L2:L33,"&lt;2.958")</f>
        <v>0</v>
      </c>
    </row>
    <row r="65" spans="14:16">
      <c r="N65">
        <v>0.954</v>
      </c>
      <c r="O65">
        <v>0.378</v>
      </c>
      <c r="P65">
        <v>1.539</v>
      </c>
    </row>
    <row r="66" spans="16:16">
      <c r="P66">
        <v>0.232</v>
      </c>
    </row>
    <row r="68" spans="15:16">
      <c r="O68">
        <v>1.152</v>
      </c>
      <c r="P68">
        <v>2.313</v>
      </c>
    </row>
    <row r="69" spans="15:16">
      <c r="O69">
        <v>4</v>
      </c>
      <c r="P69">
        <v>0.29</v>
      </c>
    </row>
    <row r="70" spans="15:16">
      <c r="O70">
        <v>3</v>
      </c>
      <c r="P70">
        <v>0.387</v>
      </c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2"/>
  <sheetViews>
    <sheetView topLeftCell="I67" workbookViewId="0">
      <selection activeCell="I1" sqref="$A1:$XFD77"/>
    </sheetView>
  </sheetViews>
  <sheetFormatPr defaultColWidth="8.88888888888889" defaultRowHeight="14.4"/>
  <cols>
    <col min="11" max="12" width="20.4444444444444" customWidth="1"/>
    <col min="13" max="14" width="12.8888888888889"/>
    <col min="20" max="22" width="12.8888888888889"/>
    <col min="23" max="23" width="20.7777777777778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45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8.37756729125977</v>
      </c>
      <c r="L2" s="9">
        <v>1.22539138793945</v>
      </c>
      <c r="M2">
        <v>1.17762565612793</v>
      </c>
      <c r="N2">
        <v>7.46917343139648</v>
      </c>
      <c r="O2">
        <v>8</v>
      </c>
      <c r="P2">
        <v>8</v>
      </c>
      <c r="Q2">
        <v>18</v>
      </c>
      <c r="R2" s="15">
        <v>0.4444</v>
      </c>
      <c r="S2" s="15">
        <f t="shared" ref="S2:S12" si="0">O2/E2</f>
        <v>0.8</v>
      </c>
      <c r="T2">
        <v>3.24771308898926</v>
      </c>
      <c r="U2">
        <v>3.00037550926208</v>
      </c>
      <c r="V2">
        <v>2.95997405052185</v>
      </c>
      <c r="W2" s="11">
        <v>0.0404014587402344</v>
      </c>
      <c r="X2">
        <v>0.287739038467407</v>
      </c>
      <c r="Y2">
        <v>0.287739038467407</v>
      </c>
      <c r="Z2">
        <v>0.8</v>
      </c>
      <c r="AA2">
        <v>1</v>
      </c>
      <c r="AB2">
        <v>0.555555555555556</v>
      </c>
      <c r="AC2">
        <v>0.714285714285714</v>
      </c>
      <c r="AD2">
        <v>0</v>
      </c>
      <c r="AE2">
        <v>0.2</v>
      </c>
    </row>
    <row r="3" spans="1:31">
      <c r="A3" s="5">
        <v>60</v>
      </c>
      <c r="B3">
        <v>17</v>
      </c>
      <c r="C3">
        <v>3</v>
      </c>
      <c r="D3">
        <v>10</v>
      </c>
      <c r="E3">
        <v>10</v>
      </c>
      <c r="F3">
        <v>10</v>
      </c>
      <c r="G3">
        <v>0</v>
      </c>
      <c r="H3">
        <v>7</v>
      </c>
      <c r="I3">
        <v>3</v>
      </c>
      <c r="J3">
        <v>0.85</v>
      </c>
      <c r="K3" s="4">
        <v>6.0510196685791</v>
      </c>
      <c r="L3" s="9">
        <v>1.29405403137207</v>
      </c>
      <c r="M3">
        <v>0.840627670288086</v>
      </c>
      <c r="N3">
        <v>5.28425025939941</v>
      </c>
      <c r="O3">
        <v>6</v>
      </c>
      <c r="P3">
        <v>6</v>
      </c>
      <c r="Q3">
        <v>16</v>
      </c>
      <c r="R3" s="15">
        <v>0.375</v>
      </c>
      <c r="S3" s="15">
        <f t="shared" si="0"/>
        <v>0.6</v>
      </c>
      <c r="T3">
        <v>3.63797187805176</v>
      </c>
      <c r="U3">
        <v>3.29317140579224</v>
      </c>
      <c r="V3">
        <v>3.23995590209961</v>
      </c>
      <c r="W3" s="11">
        <v>0.053215503692627</v>
      </c>
      <c r="X3">
        <v>0.398015975952148</v>
      </c>
      <c r="Y3">
        <v>0.398015975952148</v>
      </c>
      <c r="Z3">
        <v>0.6</v>
      </c>
      <c r="AA3">
        <v>1</v>
      </c>
      <c r="AB3">
        <v>0.625</v>
      </c>
      <c r="AC3">
        <v>0.769230769230769</v>
      </c>
      <c r="AD3">
        <v>0</v>
      </c>
      <c r="AE3">
        <v>0.4</v>
      </c>
    </row>
    <row r="4" spans="1:31">
      <c r="A4" s="5">
        <v>247</v>
      </c>
      <c r="B4">
        <v>17</v>
      </c>
      <c r="C4">
        <v>3</v>
      </c>
      <c r="D4">
        <v>10</v>
      </c>
      <c r="E4">
        <v>10</v>
      </c>
      <c r="F4">
        <v>10</v>
      </c>
      <c r="G4">
        <v>0</v>
      </c>
      <c r="H4">
        <v>7</v>
      </c>
      <c r="I4">
        <v>3</v>
      </c>
      <c r="J4">
        <v>0.85</v>
      </c>
      <c r="K4" s="4">
        <v>6.15678977966309</v>
      </c>
      <c r="L4" s="9">
        <v>1.23169898986816</v>
      </c>
      <c r="M4">
        <v>0.800302505493164</v>
      </c>
      <c r="N4">
        <v>5.59785652160645</v>
      </c>
      <c r="O4">
        <v>6</v>
      </c>
      <c r="P4">
        <v>6</v>
      </c>
      <c r="Q4">
        <v>16</v>
      </c>
      <c r="R4" s="15">
        <v>0.375</v>
      </c>
      <c r="S4" s="15">
        <f t="shared" si="0"/>
        <v>0.6</v>
      </c>
      <c r="T4">
        <v>3.23459434509277</v>
      </c>
      <c r="U4">
        <v>2.90761804580689</v>
      </c>
      <c r="V4">
        <v>2.84842491149902</v>
      </c>
      <c r="W4" s="11">
        <v>0.0591931343078613</v>
      </c>
      <c r="X4">
        <v>0.38616943359375</v>
      </c>
      <c r="Y4">
        <v>0.38616943359375</v>
      </c>
      <c r="Z4">
        <v>0.6</v>
      </c>
      <c r="AA4">
        <v>1</v>
      </c>
      <c r="AB4">
        <v>0.625</v>
      </c>
      <c r="AC4">
        <v>0.769230769230769</v>
      </c>
      <c r="AD4">
        <v>0</v>
      </c>
      <c r="AE4">
        <v>0.4</v>
      </c>
    </row>
    <row r="5" spans="1:31">
      <c r="A5" s="5">
        <v>161</v>
      </c>
      <c r="B5">
        <v>18</v>
      </c>
      <c r="C5">
        <v>2</v>
      </c>
      <c r="D5">
        <v>10</v>
      </c>
      <c r="E5">
        <v>10</v>
      </c>
      <c r="F5">
        <v>9</v>
      </c>
      <c r="G5">
        <v>1</v>
      </c>
      <c r="H5">
        <v>9</v>
      </c>
      <c r="I5">
        <v>1</v>
      </c>
      <c r="J5">
        <v>0.9</v>
      </c>
      <c r="K5" s="4">
        <v>9.90433120727539</v>
      </c>
      <c r="L5" s="9">
        <v>1.17045211791992</v>
      </c>
      <c r="M5">
        <v>1.12642097473145</v>
      </c>
      <c r="N5">
        <v>9.26404190063477</v>
      </c>
      <c r="O5">
        <v>8</v>
      </c>
      <c r="P5">
        <v>8</v>
      </c>
      <c r="Q5">
        <v>17</v>
      </c>
      <c r="R5" s="15">
        <v>0.4706</v>
      </c>
      <c r="S5" s="15">
        <f t="shared" si="0"/>
        <v>0.8</v>
      </c>
      <c r="T5">
        <v>3.59035682678223</v>
      </c>
      <c r="U5">
        <v>3.26594281196594</v>
      </c>
      <c r="V5">
        <v>3.26703786849976</v>
      </c>
      <c r="W5" s="11">
        <v>0.00109505653381348</v>
      </c>
      <c r="X5">
        <v>0.323318958282471</v>
      </c>
      <c r="Y5">
        <v>0.323318958282471</v>
      </c>
      <c r="Z5">
        <v>0.8</v>
      </c>
      <c r="AA5">
        <v>0.9</v>
      </c>
      <c r="AB5">
        <v>0.529411764705882</v>
      </c>
      <c r="AC5">
        <v>0.666666666666667</v>
      </c>
      <c r="AD5">
        <v>0.1</v>
      </c>
      <c r="AE5">
        <v>0.1</v>
      </c>
    </row>
    <row r="6" spans="1:31">
      <c r="A6" s="5">
        <v>33</v>
      </c>
      <c r="B6">
        <v>17</v>
      </c>
      <c r="C6">
        <v>3</v>
      </c>
      <c r="D6">
        <v>10</v>
      </c>
      <c r="E6">
        <v>10</v>
      </c>
      <c r="F6">
        <v>10</v>
      </c>
      <c r="G6">
        <v>0</v>
      </c>
      <c r="H6">
        <v>7</v>
      </c>
      <c r="I6">
        <v>3</v>
      </c>
      <c r="J6">
        <v>0.85</v>
      </c>
      <c r="K6" s="4">
        <v>5.81960868835449</v>
      </c>
      <c r="L6" s="9">
        <v>1.34465789794922</v>
      </c>
      <c r="M6">
        <v>0.934164047241211</v>
      </c>
      <c r="N6">
        <v>5.02447509765625</v>
      </c>
      <c r="O6">
        <v>5</v>
      </c>
      <c r="P6">
        <v>5</v>
      </c>
      <c r="Q6">
        <v>15</v>
      </c>
      <c r="R6" s="15">
        <v>0.3333</v>
      </c>
      <c r="S6" s="15">
        <f t="shared" si="0"/>
        <v>0.5</v>
      </c>
      <c r="T6">
        <v>3.2437686920166</v>
      </c>
      <c r="U6">
        <v>2.93474769592285</v>
      </c>
      <c r="V6">
        <v>2.86672186851501</v>
      </c>
      <c r="W6" s="11">
        <v>0.0680258274078369</v>
      </c>
      <c r="X6">
        <v>0.377046823501587</v>
      </c>
      <c r="Y6">
        <v>0.377046823501587</v>
      </c>
      <c r="Z6">
        <v>0.5</v>
      </c>
      <c r="AA6">
        <v>1</v>
      </c>
      <c r="AB6">
        <v>0.666666666666667</v>
      </c>
      <c r="AC6">
        <v>0.8</v>
      </c>
      <c r="AD6">
        <v>0</v>
      </c>
      <c r="AE6">
        <v>0.5</v>
      </c>
    </row>
    <row r="7" s="20" customFormat="1" spans="1:31">
      <c r="A7" s="21">
        <v>3</v>
      </c>
      <c r="B7" s="20">
        <v>17</v>
      </c>
      <c r="C7" s="20">
        <v>3</v>
      </c>
      <c r="D7" s="20">
        <v>10</v>
      </c>
      <c r="E7" s="20">
        <v>10</v>
      </c>
      <c r="F7" s="20">
        <v>10</v>
      </c>
      <c r="G7" s="20">
        <v>0</v>
      </c>
      <c r="H7" s="20">
        <v>7</v>
      </c>
      <c r="I7" s="20">
        <v>3</v>
      </c>
      <c r="J7" s="20">
        <v>0.85</v>
      </c>
      <c r="K7" s="22">
        <v>5.85375022888184</v>
      </c>
      <c r="L7" s="22">
        <v>1.19105339050293</v>
      </c>
      <c r="M7" s="20">
        <v>0.674943923950195</v>
      </c>
      <c r="N7" s="20">
        <v>4.94062995910645</v>
      </c>
      <c r="O7" s="20">
        <v>5</v>
      </c>
      <c r="P7" s="20">
        <v>5</v>
      </c>
      <c r="Q7" s="20">
        <v>14</v>
      </c>
      <c r="R7" s="23">
        <v>0.3571</v>
      </c>
      <c r="S7" s="23">
        <f t="shared" si="0"/>
        <v>0.5</v>
      </c>
      <c r="T7" s="20">
        <v>3.20964241027832</v>
      </c>
      <c r="U7" s="20">
        <v>2.90623354911804</v>
      </c>
      <c r="V7" s="20">
        <v>2.83291578292847</v>
      </c>
      <c r="W7" s="22">
        <v>0.0733177661895752</v>
      </c>
      <c r="X7" s="20">
        <v>0.376726627349854</v>
      </c>
      <c r="Y7" s="20">
        <v>0.376726627349854</v>
      </c>
      <c r="Z7" s="20">
        <v>0.5</v>
      </c>
      <c r="AA7" s="20">
        <v>0.9</v>
      </c>
      <c r="AB7" s="20">
        <v>0.642857142857143</v>
      </c>
      <c r="AC7" s="20">
        <v>0.75</v>
      </c>
      <c r="AD7" s="20">
        <v>0.1</v>
      </c>
      <c r="AE7" s="20">
        <v>0.4</v>
      </c>
    </row>
    <row r="8" spans="1:31">
      <c r="A8" s="5">
        <v>115</v>
      </c>
      <c r="B8">
        <v>16</v>
      </c>
      <c r="C8">
        <v>4</v>
      </c>
      <c r="D8">
        <v>10</v>
      </c>
      <c r="E8">
        <v>10</v>
      </c>
      <c r="F8">
        <v>10</v>
      </c>
      <c r="G8">
        <v>0</v>
      </c>
      <c r="H8">
        <v>6</v>
      </c>
      <c r="I8">
        <v>4</v>
      </c>
      <c r="J8">
        <v>0.8</v>
      </c>
      <c r="K8" s="4">
        <v>6.71426963806152</v>
      </c>
      <c r="L8" s="9">
        <v>1.49112319946289</v>
      </c>
      <c r="M8">
        <v>0.618156433105469</v>
      </c>
      <c r="N8">
        <v>6.52282333374023</v>
      </c>
      <c r="O8">
        <v>6</v>
      </c>
      <c r="P8">
        <v>6</v>
      </c>
      <c r="Q8">
        <v>16</v>
      </c>
      <c r="R8" s="15">
        <v>0.375</v>
      </c>
      <c r="S8" s="15">
        <f t="shared" si="0"/>
        <v>0.6</v>
      </c>
      <c r="T8">
        <v>2.93527793884277</v>
      </c>
      <c r="U8">
        <v>2.57135272026062</v>
      </c>
      <c r="V8">
        <v>2.54566478729248</v>
      </c>
      <c r="W8" s="11">
        <v>0.0256879329681396</v>
      </c>
      <c r="X8">
        <v>0.389613151550293</v>
      </c>
      <c r="Y8">
        <v>0.389613151550293</v>
      </c>
      <c r="Z8">
        <v>0.6</v>
      </c>
      <c r="AA8">
        <v>1</v>
      </c>
      <c r="AB8">
        <v>0.625</v>
      </c>
      <c r="AC8">
        <v>0.769230769230769</v>
      </c>
      <c r="AD8">
        <v>0</v>
      </c>
      <c r="AE8">
        <v>0.4</v>
      </c>
    </row>
    <row r="9" spans="1:31">
      <c r="A9" s="5">
        <v>111</v>
      </c>
      <c r="B9">
        <v>16</v>
      </c>
      <c r="C9">
        <v>4</v>
      </c>
      <c r="D9">
        <v>10</v>
      </c>
      <c r="E9">
        <v>10</v>
      </c>
      <c r="F9">
        <v>9</v>
      </c>
      <c r="G9">
        <v>1</v>
      </c>
      <c r="H9">
        <v>7</v>
      </c>
      <c r="I9">
        <v>3</v>
      </c>
      <c r="J9">
        <v>0.8</v>
      </c>
      <c r="K9" s="4">
        <v>5.90119934082031</v>
      </c>
      <c r="L9" s="9">
        <v>1.46022987365723</v>
      </c>
      <c r="M9">
        <v>1.03746795654297</v>
      </c>
      <c r="N9">
        <v>4.93503952026367</v>
      </c>
      <c r="O9">
        <v>5</v>
      </c>
      <c r="P9">
        <v>5</v>
      </c>
      <c r="Q9">
        <v>13</v>
      </c>
      <c r="R9" s="15">
        <v>0.3846</v>
      </c>
      <c r="S9" s="15">
        <f t="shared" si="0"/>
        <v>0.5</v>
      </c>
      <c r="T9">
        <v>2.83156013488769</v>
      </c>
      <c r="U9">
        <v>2.55749702453613</v>
      </c>
      <c r="V9">
        <v>2.5282130241394</v>
      </c>
      <c r="W9" s="11">
        <v>0.0292840003967285</v>
      </c>
      <c r="X9">
        <v>0.303347110748291</v>
      </c>
      <c r="Y9">
        <v>0.303347110748291</v>
      </c>
      <c r="Z9">
        <v>0.5</v>
      </c>
      <c r="AA9">
        <v>0.8</v>
      </c>
      <c r="AB9">
        <v>0.615384615384615</v>
      </c>
      <c r="AC9">
        <v>0.695652173913043</v>
      </c>
      <c r="AD9">
        <v>0.2</v>
      </c>
      <c r="AE9">
        <v>0.3</v>
      </c>
    </row>
    <row r="10" spans="1:31">
      <c r="A10" s="5">
        <v>88</v>
      </c>
      <c r="B10">
        <v>16</v>
      </c>
      <c r="C10">
        <v>4</v>
      </c>
      <c r="D10">
        <v>10</v>
      </c>
      <c r="E10">
        <v>10</v>
      </c>
      <c r="F10">
        <v>9</v>
      </c>
      <c r="G10">
        <v>1</v>
      </c>
      <c r="H10">
        <v>7</v>
      </c>
      <c r="I10">
        <v>3</v>
      </c>
      <c r="J10">
        <v>0.8</v>
      </c>
      <c r="K10" s="4">
        <v>6.7324047088623</v>
      </c>
      <c r="L10" s="9">
        <v>1.61456680297852</v>
      </c>
      <c r="M10">
        <v>1.08119773864746</v>
      </c>
      <c r="N10">
        <v>5.53327941894531</v>
      </c>
      <c r="O10">
        <v>5</v>
      </c>
      <c r="P10">
        <v>5</v>
      </c>
      <c r="Q10">
        <v>13</v>
      </c>
      <c r="R10" s="15">
        <v>0.3846</v>
      </c>
      <c r="S10" s="15">
        <f t="shared" si="0"/>
        <v>0.5</v>
      </c>
      <c r="T10">
        <v>3.23104858398437</v>
      </c>
      <c r="U10">
        <v>2.92253375053406</v>
      </c>
      <c r="V10">
        <v>2.8886866569519</v>
      </c>
      <c r="W10" s="11">
        <v>0.0338470935821533</v>
      </c>
      <c r="X10">
        <v>0.342361927032471</v>
      </c>
      <c r="Y10">
        <v>0.342361927032471</v>
      </c>
      <c r="Z10">
        <v>0.5</v>
      </c>
      <c r="AA10">
        <v>0.8</v>
      </c>
      <c r="AB10">
        <v>0.615384615384615</v>
      </c>
      <c r="AC10">
        <v>0.695652173913043</v>
      </c>
      <c r="AD10">
        <v>0.2</v>
      </c>
      <c r="AE10">
        <v>0.3</v>
      </c>
    </row>
    <row r="11" spans="1:31">
      <c r="A11" s="5">
        <v>147</v>
      </c>
      <c r="B11">
        <v>18</v>
      </c>
      <c r="C11">
        <v>2</v>
      </c>
      <c r="D11">
        <v>10</v>
      </c>
      <c r="E11">
        <v>10</v>
      </c>
      <c r="F11">
        <v>10</v>
      </c>
      <c r="G11">
        <v>0</v>
      </c>
      <c r="H11">
        <v>8</v>
      </c>
      <c r="I11">
        <v>2</v>
      </c>
      <c r="J11">
        <v>0.9</v>
      </c>
      <c r="K11" s="4">
        <v>6.612060546875</v>
      </c>
      <c r="L11" s="9">
        <v>1.60484886169434</v>
      </c>
      <c r="M11">
        <v>1.57463836669922</v>
      </c>
      <c r="N11">
        <v>6.10797309875488</v>
      </c>
      <c r="O11">
        <v>8</v>
      </c>
      <c r="P11">
        <v>8</v>
      </c>
      <c r="Q11">
        <v>17</v>
      </c>
      <c r="R11" s="15">
        <v>0.4706</v>
      </c>
      <c r="S11" s="15">
        <f t="shared" si="0"/>
        <v>0.8</v>
      </c>
      <c r="T11">
        <v>3.09134292602539</v>
      </c>
      <c r="U11">
        <v>2.82251119613647</v>
      </c>
      <c r="V11">
        <v>2.7755024433136</v>
      </c>
      <c r="W11" s="11">
        <v>0.047008752822876</v>
      </c>
      <c r="X11">
        <v>0.315840482711792</v>
      </c>
      <c r="Y11">
        <v>0.315840482711792</v>
      </c>
      <c r="Z11">
        <v>0.8</v>
      </c>
      <c r="AA11">
        <v>0.9</v>
      </c>
      <c r="AB11">
        <v>0.529411764705882</v>
      </c>
      <c r="AC11">
        <v>0.666666666666667</v>
      </c>
      <c r="AD11">
        <v>0.1</v>
      </c>
      <c r="AE11">
        <v>0.1</v>
      </c>
    </row>
    <row r="12" spans="1:31">
      <c r="A12" s="5">
        <v>121</v>
      </c>
      <c r="B12">
        <v>17</v>
      </c>
      <c r="C12">
        <v>3</v>
      </c>
      <c r="D12">
        <v>10</v>
      </c>
      <c r="E12">
        <v>10</v>
      </c>
      <c r="F12">
        <v>9</v>
      </c>
      <c r="G12">
        <v>1</v>
      </c>
      <c r="H12">
        <v>8</v>
      </c>
      <c r="I12">
        <v>2</v>
      </c>
      <c r="J12">
        <v>0.85</v>
      </c>
      <c r="K12" s="4">
        <v>7.45661926269531</v>
      </c>
      <c r="L12" s="9">
        <v>1.49939155578613</v>
      </c>
      <c r="M12">
        <v>1.15605163574219</v>
      </c>
      <c r="N12">
        <v>5.72982215881348</v>
      </c>
      <c r="O12">
        <v>4</v>
      </c>
      <c r="P12">
        <v>4</v>
      </c>
      <c r="Q12">
        <v>13</v>
      </c>
      <c r="R12" s="15">
        <v>0.3077</v>
      </c>
      <c r="S12" s="15">
        <f t="shared" si="0"/>
        <v>0.4</v>
      </c>
      <c r="T12">
        <v>3.44992828369141</v>
      </c>
      <c r="U12">
        <v>3.14979958534241</v>
      </c>
      <c r="V12">
        <v>3.08476877212524</v>
      </c>
      <c r="W12" s="11">
        <v>0.0650308132171631</v>
      </c>
      <c r="X12">
        <v>0.365159511566162</v>
      </c>
      <c r="Y12">
        <v>0.365159511566162</v>
      </c>
      <c r="Z12">
        <v>0.4</v>
      </c>
      <c r="AA12">
        <v>0.9</v>
      </c>
      <c r="AB12">
        <v>0.692307692307692</v>
      </c>
      <c r="AC12">
        <v>0.782608695652174</v>
      </c>
      <c r="AD12">
        <v>0.1</v>
      </c>
      <c r="AE12">
        <v>0.5</v>
      </c>
    </row>
    <row r="13" s="20" customFormat="1" spans="1:31">
      <c r="A13" s="21">
        <v>89</v>
      </c>
      <c r="B13" s="20">
        <v>18</v>
      </c>
      <c r="C13" s="20">
        <v>2</v>
      </c>
      <c r="D13" s="20">
        <v>10</v>
      </c>
      <c r="E13" s="20">
        <v>10</v>
      </c>
      <c r="F13" s="20">
        <v>10</v>
      </c>
      <c r="G13" s="20">
        <v>0</v>
      </c>
      <c r="H13" s="20">
        <v>8</v>
      </c>
      <c r="I13" s="20">
        <v>2</v>
      </c>
      <c r="J13" s="20">
        <v>0.9</v>
      </c>
      <c r="K13" s="22">
        <v>6.97077560424805</v>
      </c>
      <c r="L13" s="22">
        <v>1.72053337097168</v>
      </c>
      <c r="M13" s="20">
        <v>1.60125923156738</v>
      </c>
      <c r="N13" s="20">
        <v>5.9664134979248</v>
      </c>
      <c r="O13" s="20">
        <v>7</v>
      </c>
      <c r="P13" s="20">
        <v>7</v>
      </c>
      <c r="Q13" s="20">
        <v>16</v>
      </c>
      <c r="R13" s="23">
        <v>0.4375</v>
      </c>
      <c r="S13" s="23">
        <f t="shared" ref="S13:S29" si="1">O13/E13</f>
        <v>0.7</v>
      </c>
      <c r="T13" s="20">
        <v>3.80342292785644</v>
      </c>
      <c r="U13" s="20">
        <v>3.48171353340149</v>
      </c>
      <c r="V13" s="20">
        <v>3.39324641227722</v>
      </c>
      <c r="W13" s="22">
        <v>0.0884671211242676</v>
      </c>
      <c r="X13" s="20">
        <v>0.410176515579224</v>
      </c>
      <c r="Y13" s="20">
        <v>0.410176515579224</v>
      </c>
      <c r="Z13" s="20">
        <v>0.7</v>
      </c>
      <c r="AA13" s="20">
        <v>0.9</v>
      </c>
      <c r="AB13" s="20">
        <v>0.5625</v>
      </c>
      <c r="AC13" s="20">
        <v>0.692307692307692</v>
      </c>
      <c r="AD13" s="20">
        <v>0.1</v>
      </c>
      <c r="AE13" s="20">
        <v>0.2</v>
      </c>
    </row>
    <row r="14" spans="1:31">
      <c r="A14" s="5">
        <v>114</v>
      </c>
      <c r="B14">
        <v>16</v>
      </c>
      <c r="C14">
        <v>4</v>
      </c>
      <c r="D14">
        <v>10</v>
      </c>
      <c r="E14">
        <v>10</v>
      </c>
      <c r="F14">
        <v>9</v>
      </c>
      <c r="G14">
        <v>1</v>
      </c>
      <c r="H14">
        <v>7</v>
      </c>
      <c r="I14">
        <v>3</v>
      </c>
      <c r="J14">
        <v>0.8</v>
      </c>
      <c r="K14" s="4">
        <v>8.22604179382324</v>
      </c>
      <c r="L14" s="9">
        <v>1.97331619262695</v>
      </c>
      <c r="M14">
        <v>1.27695655822754</v>
      </c>
      <c r="N14">
        <v>6.61124801635742</v>
      </c>
      <c r="O14">
        <v>5</v>
      </c>
      <c r="P14">
        <v>5</v>
      </c>
      <c r="Q14">
        <v>14</v>
      </c>
      <c r="R14" s="15">
        <v>0.3571</v>
      </c>
      <c r="S14" s="15">
        <f t="shared" si="1"/>
        <v>0.5</v>
      </c>
      <c r="T14">
        <v>3.45174598693848</v>
      </c>
      <c r="U14">
        <v>3.08734536170959</v>
      </c>
      <c r="V14">
        <v>3.05312347412109</v>
      </c>
      <c r="W14" s="11">
        <v>0.034221887588501</v>
      </c>
      <c r="X14">
        <v>0.398622512817383</v>
      </c>
      <c r="Y14">
        <v>0.398622512817383</v>
      </c>
      <c r="Z14">
        <v>0.5</v>
      </c>
      <c r="AA14">
        <v>0.9</v>
      </c>
      <c r="AB14">
        <v>0.642857142857143</v>
      </c>
      <c r="AC14">
        <v>0.75</v>
      </c>
      <c r="AD14">
        <v>0.1</v>
      </c>
      <c r="AE14">
        <v>0.4</v>
      </c>
    </row>
    <row r="15" s="1" customFormat="1" spans="1:31">
      <c r="A15" s="5">
        <v>87</v>
      </c>
      <c r="B15">
        <v>15</v>
      </c>
      <c r="C15">
        <v>5</v>
      </c>
      <c r="D15">
        <v>10</v>
      </c>
      <c r="E15">
        <v>10</v>
      </c>
      <c r="F15">
        <v>9</v>
      </c>
      <c r="G15">
        <v>1</v>
      </c>
      <c r="H15">
        <v>6</v>
      </c>
      <c r="I15">
        <v>4</v>
      </c>
      <c r="J15">
        <v>0.75</v>
      </c>
      <c r="K15" s="4">
        <v>5.965576171875</v>
      </c>
      <c r="L15" s="9">
        <v>1.96604919433594</v>
      </c>
      <c r="M15">
        <v>1.30701446533203</v>
      </c>
      <c r="N15">
        <v>5.0182933807373</v>
      </c>
      <c r="O15">
        <v>4</v>
      </c>
      <c r="P15">
        <v>4</v>
      </c>
      <c r="Q15">
        <v>12</v>
      </c>
      <c r="R15" s="15">
        <v>0.3333</v>
      </c>
      <c r="S15" s="15">
        <f t="shared" si="1"/>
        <v>0.4</v>
      </c>
      <c r="T15">
        <v>2.74654388427734</v>
      </c>
      <c r="U15">
        <v>2.45803046226501</v>
      </c>
      <c r="V15">
        <v>2.42247819900513</v>
      </c>
      <c r="W15" s="11">
        <v>0.0355522632598877</v>
      </c>
      <c r="X15">
        <v>0.324065685272217</v>
      </c>
      <c r="Y15">
        <v>0.324065685272217</v>
      </c>
      <c r="Z15">
        <v>0.4</v>
      </c>
      <c r="AA15">
        <v>0.8</v>
      </c>
      <c r="AB15">
        <v>0.666666666666667</v>
      </c>
      <c r="AC15">
        <v>0.727272727272727</v>
      </c>
      <c r="AD15">
        <v>0.2</v>
      </c>
      <c r="AE15">
        <v>0.4</v>
      </c>
    </row>
    <row r="16" spans="1:31">
      <c r="A16" s="5">
        <v>149</v>
      </c>
      <c r="B16">
        <v>16</v>
      </c>
      <c r="C16">
        <v>4</v>
      </c>
      <c r="D16">
        <v>10</v>
      </c>
      <c r="E16">
        <v>10</v>
      </c>
      <c r="F16">
        <v>10</v>
      </c>
      <c r="G16">
        <v>0</v>
      </c>
      <c r="H16">
        <v>6</v>
      </c>
      <c r="I16">
        <v>4</v>
      </c>
      <c r="J16">
        <v>0.8</v>
      </c>
      <c r="K16" s="4">
        <v>5.94592666625977</v>
      </c>
      <c r="L16" s="9">
        <v>1.93689155578613</v>
      </c>
      <c r="M16">
        <v>1.07749176025391</v>
      </c>
      <c r="N16">
        <v>4.53323554992676</v>
      </c>
      <c r="O16">
        <v>4</v>
      </c>
      <c r="P16">
        <v>4</v>
      </c>
      <c r="Q16">
        <v>14</v>
      </c>
      <c r="R16" s="15">
        <v>0.2857</v>
      </c>
      <c r="S16" s="15">
        <f t="shared" si="1"/>
        <v>0.4</v>
      </c>
      <c r="T16">
        <v>3.04324340820312</v>
      </c>
      <c r="U16">
        <v>2.76242613792419</v>
      </c>
      <c r="V16">
        <v>2.6508104801178</v>
      </c>
      <c r="W16" s="11">
        <v>0.111615657806396</v>
      </c>
      <c r="X16">
        <v>0.392432928085327</v>
      </c>
      <c r="Y16">
        <v>0.392432928085327</v>
      </c>
      <c r="Z16">
        <v>0.4</v>
      </c>
      <c r="AA16">
        <v>1</v>
      </c>
      <c r="AB16">
        <v>0.714285714285714</v>
      </c>
      <c r="AC16">
        <v>0.833333333333333</v>
      </c>
      <c r="AD16">
        <v>0</v>
      </c>
      <c r="AE16">
        <v>0.6</v>
      </c>
    </row>
    <row r="17" spans="1:31">
      <c r="A17" s="5">
        <v>44</v>
      </c>
      <c r="B17">
        <v>18</v>
      </c>
      <c r="C17">
        <v>2</v>
      </c>
      <c r="D17">
        <v>10</v>
      </c>
      <c r="E17">
        <v>10</v>
      </c>
      <c r="F17">
        <v>10</v>
      </c>
      <c r="G17">
        <v>0</v>
      </c>
      <c r="H17">
        <v>8</v>
      </c>
      <c r="I17">
        <v>2</v>
      </c>
      <c r="J17">
        <v>0.9</v>
      </c>
      <c r="K17" s="4">
        <v>7.05508804321289</v>
      </c>
      <c r="L17" s="9">
        <v>1.89373970031738</v>
      </c>
      <c r="M17">
        <v>1.69791793823242</v>
      </c>
      <c r="N17">
        <v>5.47259330749512</v>
      </c>
      <c r="O17">
        <v>6</v>
      </c>
      <c r="P17">
        <v>6</v>
      </c>
      <c r="Q17">
        <v>16</v>
      </c>
      <c r="R17" s="15">
        <v>0.375</v>
      </c>
      <c r="S17" s="15">
        <f t="shared" si="1"/>
        <v>0.6</v>
      </c>
      <c r="T17">
        <v>3.63743019104004</v>
      </c>
      <c r="U17">
        <v>3.36262583732605</v>
      </c>
      <c r="V17">
        <v>3.23361253738403</v>
      </c>
      <c r="W17" s="11">
        <v>0.129013299942017</v>
      </c>
      <c r="X17">
        <v>0.403817653656006</v>
      </c>
      <c r="Y17">
        <v>0.403817653656006</v>
      </c>
      <c r="Z17">
        <v>0.6</v>
      </c>
      <c r="AA17">
        <v>1</v>
      </c>
      <c r="AB17">
        <v>0.625</v>
      </c>
      <c r="AC17">
        <v>0.769230769230769</v>
      </c>
      <c r="AD17">
        <v>0</v>
      </c>
      <c r="AE17">
        <v>0.4</v>
      </c>
    </row>
    <row r="18" spans="1:31">
      <c r="A18" s="5">
        <v>214</v>
      </c>
      <c r="B18">
        <v>17</v>
      </c>
      <c r="C18">
        <v>3</v>
      </c>
      <c r="D18">
        <v>10</v>
      </c>
      <c r="E18">
        <v>10</v>
      </c>
      <c r="F18">
        <v>10</v>
      </c>
      <c r="G18">
        <v>0</v>
      </c>
      <c r="H18">
        <v>7</v>
      </c>
      <c r="I18">
        <v>3</v>
      </c>
      <c r="J18">
        <v>0.85</v>
      </c>
      <c r="K18" s="4">
        <v>6.30545997619629</v>
      </c>
      <c r="L18" s="9">
        <v>1.81940078735352</v>
      </c>
      <c r="M18">
        <v>1.30501747131348</v>
      </c>
      <c r="N18">
        <v>4.69405364990234</v>
      </c>
      <c r="O18">
        <v>5</v>
      </c>
      <c r="P18">
        <v>5</v>
      </c>
      <c r="Q18">
        <v>13</v>
      </c>
      <c r="R18" s="15">
        <v>0.3846</v>
      </c>
      <c r="S18" s="15">
        <f t="shared" si="1"/>
        <v>0.5</v>
      </c>
      <c r="T18">
        <v>3.16875076293945</v>
      </c>
      <c r="U18">
        <v>2.91451048851013</v>
      </c>
      <c r="V18">
        <v>2.77915716171265</v>
      </c>
      <c r="W18" s="11">
        <v>0.135353326797485</v>
      </c>
      <c r="X18">
        <v>0.389593601226807</v>
      </c>
      <c r="Y18">
        <v>0.389593601226807</v>
      </c>
      <c r="Z18">
        <v>0.5</v>
      </c>
      <c r="AA18">
        <v>0.8</v>
      </c>
      <c r="AB18">
        <v>0.615384615384615</v>
      </c>
      <c r="AC18">
        <v>0.695652173913043</v>
      </c>
      <c r="AD18">
        <v>0.2</v>
      </c>
      <c r="AE18">
        <v>0.3</v>
      </c>
    </row>
    <row r="19" s="20" customFormat="1" spans="1:31">
      <c r="A19" s="21">
        <v>196</v>
      </c>
      <c r="B19" s="20">
        <v>18</v>
      </c>
      <c r="C19" s="20">
        <v>2</v>
      </c>
      <c r="D19" s="20">
        <v>10</v>
      </c>
      <c r="E19" s="20">
        <v>10</v>
      </c>
      <c r="F19" s="20">
        <v>9</v>
      </c>
      <c r="G19" s="20">
        <v>1</v>
      </c>
      <c r="H19" s="20">
        <v>9</v>
      </c>
      <c r="I19" s="20">
        <v>1</v>
      </c>
      <c r="J19" s="20">
        <v>0.9</v>
      </c>
      <c r="K19" s="22">
        <v>11.2915363311768</v>
      </c>
      <c r="L19" s="22">
        <v>1.8361701965332</v>
      </c>
      <c r="M19" s="20">
        <v>1.68184471130371</v>
      </c>
      <c r="N19" s="20">
        <v>8.96267700195312</v>
      </c>
      <c r="O19" s="20">
        <v>7</v>
      </c>
      <c r="P19" s="20">
        <v>7</v>
      </c>
      <c r="Q19" s="20">
        <v>16</v>
      </c>
      <c r="R19" s="23">
        <v>0.4375</v>
      </c>
      <c r="S19" s="23">
        <f t="shared" si="1"/>
        <v>0.7</v>
      </c>
      <c r="T19" s="20">
        <v>3.76375770568848</v>
      </c>
      <c r="U19" s="20">
        <v>3.48160338401794</v>
      </c>
      <c r="V19" s="20">
        <v>3.34229779243469</v>
      </c>
      <c r="W19" s="22">
        <v>0.139305591583252</v>
      </c>
      <c r="X19" s="20">
        <v>0.421459913253784</v>
      </c>
      <c r="Y19" s="20">
        <v>0.421459913253784</v>
      </c>
      <c r="Z19" s="20">
        <v>0.7</v>
      </c>
      <c r="AA19" s="20">
        <v>0.9</v>
      </c>
      <c r="AB19" s="20">
        <v>0.5625</v>
      </c>
      <c r="AC19" s="20">
        <v>0.692307692307692</v>
      </c>
      <c r="AD19" s="20">
        <v>0.1</v>
      </c>
      <c r="AE19" s="20">
        <v>0.2</v>
      </c>
    </row>
    <row r="20" spans="1:31">
      <c r="A20" s="5">
        <v>118</v>
      </c>
      <c r="B20">
        <v>13</v>
      </c>
      <c r="C20">
        <v>7</v>
      </c>
      <c r="D20">
        <v>10</v>
      </c>
      <c r="E20">
        <v>10</v>
      </c>
      <c r="F20">
        <v>9</v>
      </c>
      <c r="G20">
        <v>1</v>
      </c>
      <c r="H20">
        <v>4</v>
      </c>
      <c r="I20">
        <v>6</v>
      </c>
      <c r="J20">
        <v>0.65</v>
      </c>
      <c r="K20" s="4">
        <v>4.69274139404297</v>
      </c>
      <c r="L20" s="9">
        <v>2.24993515014648</v>
      </c>
      <c r="M20">
        <v>1.34408950805664</v>
      </c>
      <c r="N20">
        <v>4.5972785949707</v>
      </c>
      <c r="O20">
        <v>1</v>
      </c>
      <c r="P20">
        <v>1</v>
      </c>
      <c r="Q20">
        <v>6</v>
      </c>
      <c r="R20" s="15">
        <v>0.1667</v>
      </c>
      <c r="S20" s="15">
        <f t="shared" si="1"/>
        <v>0.1</v>
      </c>
      <c r="T20">
        <v>2.32436370849609</v>
      </c>
      <c r="U20">
        <v>2.08884620666504</v>
      </c>
      <c r="V20">
        <v>2.07621026039123</v>
      </c>
      <c r="W20" s="11">
        <v>0.0126359462738037</v>
      </c>
      <c r="X20">
        <v>0.248153448104858</v>
      </c>
      <c r="Y20">
        <v>0.248153448104858</v>
      </c>
      <c r="Z20">
        <v>0.1</v>
      </c>
      <c r="AA20">
        <v>0.5</v>
      </c>
      <c r="AB20">
        <v>0.833333333333333</v>
      </c>
      <c r="AC20">
        <v>0.625</v>
      </c>
      <c r="AD20">
        <v>0.5</v>
      </c>
      <c r="AE20">
        <v>0.4</v>
      </c>
    </row>
    <row r="21" spans="1:31">
      <c r="A21" s="5">
        <v>116</v>
      </c>
      <c r="B21">
        <v>17</v>
      </c>
      <c r="C21">
        <v>3</v>
      </c>
      <c r="D21">
        <v>10</v>
      </c>
      <c r="E21">
        <v>10</v>
      </c>
      <c r="F21">
        <v>10</v>
      </c>
      <c r="G21">
        <v>0</v>
      </c>
      <c r="H21">
        <v>7</v>
      </c>
      <c r="I21">
        <v>3</v>
      </c>
      <c r="J21">
        <v>0.85</v>
      </c>
      <c r="K21" s="4">
        <v>6.92535781860352</v>
      </c>
      <c r="L21" s="9">
        <v>2.09585952758789</v>
      </c>
      <c r="M21">
        <v>1.63667106628418</v>
      </c>
      <c r="N21">
        <v>5.36865234375</v>
      </c>
      <c r="O21">
        <v>4</v>
      </c>
      <c r="P21">
        <v>4</v>
      </c>
      <c r="Q21">
        <v>13</v>
      </c>
      <c r="R21" s="15">
        <v>0.3077</v>
      </c>
      <c r="S21" s="15">
        <f t="shared" si="1"/>
        <v>0.4</v>
      </c>
      <c r="T21">
        <v>3.02155685424805</v>
      </c>
      <c r="U21">
        <v>2.7689311504364</v>
      </c>
      <c r="V21">
        <v>2.62383770942688</v>
      </c>
      <c r="W21" s="11">
        <v>0.145093441009522</v>
      </c>
      <c r="X21">
        <v>0.397719144821167</v>
      </c>
      <c r="Y21">
        <v>0.397719144821167</v>
      </c>
      <c r="Z21">
        <v>0.4</v>
      </c>
      <c r="AA21">
        <v>0.9</v>
      </c>
      <c r="AB21">
        <v>0.692307692307692</v>
      </c>
      <c r="AC21">
        <v>0.782608695652174</v>
      </c>
      <c r="AD21">
        <v>0.1</v>
      </c>
      <c r="AE21">
        <v>0.5</v>
      </c>
    </row>
    <row r="22" spans="1:31">
      <c r="A22" s="5">
        <v>99</v>
      </c>
      <c r="B22">
        <v>17</v>
      </c>
      <c r="C22">
        <v>3</v>
      </c>
      <c r="D22">
        <v>10</v>
      </c>
      <c r="E22">
        <v>10</v>
      </c>
      <c r="F22">
        <v>10</v>
      </c>
      <c r="G22">
        <v>0</v>
      </c>
      <c r="H22">
        <v>7</v>
      </c>
      <c r="I22">
        <v>3</v>
      </c>
      <c r="J22">
        <v>0.85</v>
      </c>
      <c r="K22" s="4">
        <v>7.71062469482422</v>
      </c>
      <c r="L22" s="9">
        <v>2.03985214233398</v>
      </c>
      <c r="M22">
        <v>1.37749862670898</v>
      </c>
      <c r="N22">
        <v>5.89325523376465</v>
      </c>
      <c r="O22">
        <v>5</v>
      </c>
      <c r="P22">
        <v>5</v>
      </c>
      <c r="Q22">
        <v>14</v>
      </c>
      <c r="R22" s="15">
        <v>0.3571</v>
      </c>
      <c r="S22" s="15">
        <f t="shared" si="1"/>
        <v>0.5</v>
      </c>
      <c r="T22">
        <v>3.28007507324219</v>
      </c>
      <c r="U22">
        <v>3.01269316673279</v>
      </c>
      <c r="V22">
        <v>2.85604023933411</v>
      </c>
      <c r="W22" s="11">
        <v>0.156652927398682</v>
      </c>
      <c r="X22">
        <v>0.424034833908081</v>
      </c>
      <c r="Y22">
        <v>0.424034833908081</v>
      </c>
      <c r="Z22">
        <v>0.5</v>
      </c>
      <c r="AA22">
        <v>0.9</v>
      </c>
      <c r="AB22">
        <v>0.642857142857143</v>
      </c>
      <c r="AC22">
        <v>0.75</v>
      </c>
      <c r="AD22">
        <v>0.1</v>
      </c>
      <c r="AE22">
        <v>0.4</v>
      </c>
    </row>
    <row r="23" spans="1:31">
      <c r="A23" s="5">
        <v>62</v>
      </c>
      <c r="B23">
        <v>17</v>
      </c>
      <c r="C23">
        <v>3</v>
      </c>
      <c r="D23">
        <v>10</v>
      </c>
      <c r="E23">
        <v>10</v>
      </c>
      <c r="F23">
        <v>10</v>
      </c>
      <c r="G23">
        <v>0</v>
      </c>
      <c r="H23">
        <v>7</v>
      </c>
      <c r="I23">
        <v>3</v>
      </c>
      <c r="J23">
        <v>0.85</v>
      </c>
      <c r="K23" s="4">
        <v>6.43674087524414</v>
      </c>
      <c r="L23" s="9">
        <v>2.19828605651856</v>
      </c>
      <c r="M23">
        <v>1.60877799987793</v>
      </c>
      <c r="N23">
        <v>4.08989334106445</v>
      </c>
      <c r="O23">
        <v>4</v>
      </c>
      <c r="P23">
        <v>4</v>
      </c>
      <c r="Q23">
        <v>14</v>
      </c>
      <c r="R23" s="15">
        <v>0.2857</v>
      </c>
      <c r="S23" s="15">
        <f t="shared" si="1"/>
        <v>0.4</v>
      </c>
      <c r="T23">
        <v>3.19769287109375</v>
      </c>
      <c r="U23">
        <v>2.98229598999023</v>
      </c>
      <c r="V23">
        <v>2.81377530097961</v>
      </c>
      <c r="W23" s="11">
        <v>0.16852068901062</v>
      </c>
      <c r="X23">
        <v>0.383917570114136</v>
      </c>
      <c r="Y23">
        <v>0.383917570114136</v>
      </c>
      <c r="Z23">
        <v>0.4</v>
      </c>
      <c r="AA23">
        <v>1</v>
      </c>
      <c r="AB23">
        <v>0.714285714285714</v>
      </c>
      <c r="AC23">
        <v>0.833333333333333</v>
      </c>
      <c r="AD23">
        <v>0</v>
      </c>
      <c r="AE23">
        <v>0.6</v>
      </c>
    </row>
    <row r="24" s="1" customFormat="1" spans="1:31">
      <c r="A24" s="5">
        <v>34</v>
      </c>
      <c r="B24">
        <v>18</v>
      </c>
      <c r="C24">
        <v>2</v>
      </c>
      <c r="D24">
        <v>10</v>
      </c>
      <c r="E24">
        <v>10</v>
      </c>
      <c r="F24">
        <v>10</v>
      </c>
      <c r="G24">
        <v>0</v>
      </c>
      <c r="H24">
        <v>8</v>
      </c>
      <c r="I24">
        <v>2</v>
      </c>
      <c r="J24">
        <v>0.9</v>
      </c>
      <c r="K24" s="4">
        <v>7.79927825927734</v>
      </c>
      <c r="L24" s="9">
        <v>2.2674560546875</v>
      </c>
      <c r="M24">
        <v>2.07476615905762</v>
      </c>
      <c r="N24">
        <v>5.95134353637695</v>
      </c>
      <c r="O24">
        <v>7</v>
      </c>
      <c r="P24">
        <v>7</v>
      </c>
      <c r="Q24">
        <v>17</v>
      </c>
      <c r="R24" s="15">
        <v>0.4118</v>
      </c>
      <c r="S24" s="15">
        <f t="shared" si="1"/>
        <v>0.7</v>
      </c>
      <c r="T24">
        <v>3.13784217834473</v>
      </c>
      <c r="U24">
        <v>2.9325258731842</v>
      </c>
      <c r="V24">
        <v>2.76069188117981</v>
      </c>
      <c r="W24" s="11">
        <v>0.171833992004395</v>
      </c>
      <c r="X24">
        <v>0.377150297164917</v>
      </c>
      <c r="Y24">
        <v>0.377150297164917</v>
      </c>
      <c r="Z24">
        <v>0.7</v>
      </c>
      <c r="AA24">
        <v>1</v>
      </c>
      <c r="AB24">
        <v>0.588235294117647</v>
      </c>
      <c r="AC24">
        <v>0.740740740740741</v>
      </c>
      <c r="AD24">
        <v>0</v>
      </c>
      <c r="AE24">
        <v>0.3</v>
      </c>
    </row>
    <row r="25" spans="1:31">
      <c r="A25" s="5">
        <v>77</v>
      </c>
      <c r="B25">
        <v>17</v>
      </c>
      <c r="C25">
        <v>3</v>
      </c>
      <c r="D25">
        <v>10</v>
      </c>
      <c r="E25">
        <v>10</v>
      </c>
      <c r="F25">
        <v>10</v>
      </c>
      <c r="G25">
        <v>0</v>
      </c>
      <c r="H25">
        <v>7</v>
      </c>
      <c r="I25">
        <v>3</v>
      </c>
      <c r="J25">
        <v>0.85</v>
      </c>
      <c r="K25" s="4">
        <v>6.76483726501465</v>
      </c>
      <c r="L25" s="9">
        <v>2.19599914550781</v>
      </c>
      <c r="M25">
        <v>1.52364540100098</v>
      </c>
      <c r="N25">
        <v>4.28574180603027</v>
      </c>
      <c r="O25">
        <v>4</v>
      </c>
      <c r="P25">
        <v>4</v>
      </c>
      <c r="Q25">
        <v>14</v>
      </c>
      <c r="R25" s="15">
        <v>0.2857</v>
      </c>
      <c r="S25" s="15">
        <f t="shared" si="1"/>
        <v>0.4</v>
      </c>
      <c r="T25">
        <v>3.29983711242676</v>
      </c>
      <c r="U25">
        <v>3.0693199634552</v>
      </c>
      <c r="V25">
        <v>2.88389730453491</v>
      </c>
      <c r="W25" s="11">
        <v>0.185422658920288</v>
      </c>
      <c r="X25">
        <v>0.415939807891846</v>
      </c>
      <c r="Y25">
        <v>0.415939807891846</v>
      </c>
      <c r="Z25">
        <v>0.4</v>
      </c>
      <c r="AA25">
        <v>1</v>
      </c>
      <c r="AB25">
        <v>0.714285714285714</v>
      </c>
      <c r="AC25">
        <v>0.833333333333333</v>
      </c>
      <c r="AD25">
        <v>0</v>
      </c>
      <c r="AE25">
        <v>0.6</v>
      </c>
    </row>
    <row r="26" s="4" customFormat="1" spans="11:31">
      <c r="K26" s="12" t="s">
        <v>29</v>
      </c>
      <c r="L26" s="9">
        <f>AVERAGE(L2:L25)</f>
        <v>1.72170654932658</v>
      </c>
      <c r="W26" s="11">
        <f t="shared" ref="W26:AE26" si="2">AVERAGE(W2:W25)</f>
        <v>0.0837415059407552</v>
      </c>
      <c r="Z26" s="4">
        <f t="shared" si="2"/>
        <v>0.5375</v>
      </c>
      <c r="AA26" s="4">
        <f t="shared" si="2"/>
        <v>0.908333333333333</v>
      </c>
      <c r="AB26" s="4">
        <f t="shared" si="2"/>
        <v>0.637353285331226</v>
      </c>
      <c r="AC26" s="4">
        <f t="shared" si="2"/>
        <v>0.741847703758935</v>
      </c>
      <c r="AD26" s="4">
        <f t="shared" si="2"/>
        <v>0.0916666666666667</v>
      </c>
      <c r="AE26" s="4">
        <f t="shared" si="2"/>
        <v>0.370833333333333</v>
      </c>
    </row>
    <row r="27" s="4" customFormat="1" spans="11:31">
      <c r="K27" s="13" t="s">
        <v>30</v>
      </c>
      <c r="L27" s="9">
        <f>MAX(L2:L25)</f>
        <v>2.2674560546875</v>
      </c>
      <c r="W27" s="11">
        <f t="shared" ref="W27:AE27" si="3">MAX(W2:W25)</f>
        <v>0.185422658920288</v>
      </c>
      <c r="Z27" s="4">
        <f t="shared" si="3"/>
        <v>0.8</v>
      </c>
      <c r="AA27" s="4">
        <f t="shared" si="3"/>
        <v>1</v>
      </c>
      <c r="AB27" s="4">
        <f t="shared" si="3"/>
        <v>0.833333333333333</v>
      </c>
      <c r="AC27" s="4">
        <f t="shared" si="3"/>
        <v>0.833333333333333</v>
      </c>
      <c r="AD27" s="4">
        <f t="shared" si="3"/>
        <v>0.5</v>
      </c>
      <c r="AE27" s="4">
        <f t="shared" si="3"/>
        <v>0.6</v>
      </c>
    </row>
    <row r="28" s="4" customFormat="1" spans="12:31">
      <c r="L28" s="9">
        <f>MIN(L2:L25)</f>
        <v>1.17045211791992</v>
      </c>
      <c r="W28" s="11">
        <f t="shared" ref="W28:AE28" si="4">MIN(W2:W25)</f>
        <v>0.00109505653381348</v>
      </c>
      <c r="Z28" s="4">
        <f t="shared" si="4"/>
        <v>0.1</v>
      </c>
      <c r="AA28" s="4">
        <f t="shared" si="4"/>
        <v>0.5</v>
      </c>
      <c r="AB28" s="4">
        <f t="shared" si="4"/>
        <v>0.529411764705882</v>
      </c>
      <c r="AC28" s="4">
        <f t="shared" si="4"/>
        <v>0.625</v>
      </c>
      <c r="AD28" s="4">
        <f t="shared" si="4"/>
        <v>0</v>
      </c>
      <c r="AE28" s="4">
        <f t="shared" si="4"/>
        <v>0.1</v>
      </c>
    </row>
    <row r="29" spans="11:23">
      <c r="K29" s="4"/>
      <c r="L29" s="9"/>
      <c r="M29">
        <v>0.194</v>
      </c>
      <c r="W29" s="11"/>
    </row>
    <row r="30" spans="11:23">
      <c r="K30" s="4"/>
      <c r="L30" s="9"/>
      <c r="M30">
        <v>0.129</v>
      </c>
      <c r="W30" s="11"/>
    </row>
    <row r="31" spans="11:23">
      <c r="K31" s="4"/>
      <c r="L31" s="9"/>
      <c r="W31" s="11"/>
    </row>
    <row r="32" spans="11:23">
      <c r="K32" s="4" t="s">
        <v>31</v>
      </c>
      <c r="L32" s="4" t="s">
        <v>32</v>
      </c>
      <c r="N32" s="4" t="s">
        <v>70</v>
      </c>
      <c r="O32" s="4"/>
      <c r="P32" s="4"/>
      <c r="Q32" s="4"/>
      <c r="W32" s="11"/>
    </row>
    <row r="33" spans="11:23">
      <c r="K33" s="4"/>
      <c r="L33" s="4"/>
      <c r="N33" s="4">
        <v>0.2</v>
      </c>
      <c r="O33" s="4">
        <v>-160</v>
      </c>
      <c r="P33" s="4">
        <v>640</v>
      </c>
      <c r="Q33" s="4">
        <v>32</v>
      </c>
      <c r="W33" s="11"/>
    </row>
    <row r="34" s="1" customFormat="1" spans="11:23">
      <c r="K34" s="14" t="s">
        <v>49</v>
      </c>
      <c r="L34" s="14">
        <f>COUNTIF(L2:L25,"&lt;0.507")-COUNTIF(L2:L25,"&lt;0.378")</f>
        <v>0</v>
      </c>
      <c r="N34" s="4">
        <v>0.4</v>
      </c>
      <c r="O34" s="4">
        <v>-320</v>
      </c>
      <c r="P34" s="4">
        <v>480</v>
      </c>
      <c r="Q34" s="4">
        <v>24</v>
      </c>
      <c r="W34" s="14"/>
    </row>
    <row r="35" s="1" customFormat="1" spans="11:23">
      <c r="K35" s="14" t="s">
        <v>50</v>
      </c>
      <c r="L35" s="14">
        <f>COUNTIF(L2:L25,"&lt;0.636")-COUNTIF(L2:L25,"&lt;0.507")</f>
        <v>0</v>
      </c>
      <c r="N35" s="4">
        <v>0.45</v>
      </c>
      <c r="O35" s="4">
        <v>-360</v>
      </c>
      <c r="P35" s="4">
        <v>440</v>
      </c>
      <c r="Q35" s="4">
        <v>22</v>
      </c>
      <c r="W35" s="14"/>
    </row>
    <row r="36" s="1" customFormat="1" spans="11:23">
      <c r="K36" s="14" t="s">
        <v>51</v>
      </c>
      <c r="L36" s="14">
        <f>COUNTIF(L2:L25,"&lt;0.765")-COUNTIF(L2:L25,"&lt;0.636")</f>
        <v>0</v>
      </c>
      <c r="N36" s="4">
        <v>0.49</v>
      </c>
      <c r="O36" s="4">
        <v>-392</v>
      </c>
      <c r="P36" s="4">
        <v>408</v>
      </c>
      <c r="Q36" s="4">
        <v>20.4</v>
      </c>
      <c r="W36" s="14"/>
    </row>
    <row r="37" s="1" customFormat="1" spans="11:23">
      <c r="K37" s="14" t="s">
        <v>52</v>
      </c>
      <c r="L37" s="14">
        <f>COUNTIF(L2:L25,"&lt;0.894")-COUNTIF(L2:L25,"&lt;0.765")</f>
        <v>0</v>
      </c>
      <c r="O37" s="14">
        <v>-380</v>
      </c>
      <c r="P37" s="14">
        <v>420</v>
      </c>
      <c r="Q37" s="14">
        <v>21</v>
      </c>
      <c r="W37" s="14"/>
    </row>
    <row r="38" s="1" customFormat="1" spans="11:23">
      <c r="K38" s="14" t="s">
        <v>53</v>
      </c>
      <c r="L38" s="14">
        <f>COUNTIF(L2:L25,"&lt;1.023")-COUNTIF(L2:L25,"&lt;0.894")</f>
        <v>0</v>
      </c>
      <c r="W38" s="14"/>
    </row>
    <row r="39" s="1" customFormat="1" spans="11:23">
      <c r="K39" s="14" t="s">
        <v>54</v>
      </c>
      <c r="L39" s="14">
        <f>COUNTIF(L2:L25,"&lt;1.152")-COUNTIF(L2:L25,"&lt;1.023")</f>
        <v>0</v>
      </c>
      <c r="W39" s="14"/>
    </row>
    <row r="40" s="20" customFormat="1" spans="11:23">
      <c r="K40" s="22" t="s">
        <v>71</v>
      </c>
      <c r="L40" s="22">
        <f>COUNTIF(L2:L25,"&lt;1.442")-COUNTIF(L2:L25,"&lt;1.152")</f>
        <v>6</v>
      </c>
      <c r="M40" s="22">
        <v>6</v>
      </c>
      <c r="W40" s="22"/>
    </row>
    <row r="41" s="1" customFormat="1" spans="11:23">
      <c r="K41" s="14" t="s">
        <v>72</v>
      </c>
      <c r="L41" s="14">
        <f>COUNTIF(L2:L25,"&lt;1.732")-COUNTIF(L2:L25,"&lt;1.442")</f>
        <v>6</v>
      </c>
      <c r="M41" s="14">
        <v>6</v>
      </c>
      <c r="W41" s="14"/>
    </row>
    <row r="42" s="1" customFormat="1" spans="11:23">
      <c r="K42" s="14" t="s">
        <v>73</v>
      </c>
      <c r="L42" s="14">
        <f>COUNTIF(L2:L25,"&lt;2.022")-COUNTIF(L2:L25,"&lt;1.732")</f>
        <v>6</v>
      </c>
      <c r="M42" s="14">
        <v>6</v>
      </c>
      <c r="W42" s="14"/>
    </row>
    <row r="43" s="20" customFormat="1" spans="11:23">
      <c r="K43" s="22" t="s">
        <v>74</v>
      </c>
      <c r="L43" s="22">
        <f>COUNTIF(L2:L25,"&lt;2.312")-COUNTIF(L2:L25,"&lt;2.022")</f>
        <v>6</v>
      </c>
      <c r="M43" s="22">
        <v>6</v>
      </c>
      <c r="W43" s="22"/>
    </row>
    <row r="44" s="1" customFormat="1" spans="11:23">
      <c r="K44" s="14" t="s">
        <v>59</v>
      </c>
      <c r="L44" s="14">
        <v>0</v>
      </c>
      <c r="M44" s="14"/>
      <c r="W44" s="14"/>
    </row>
    <row r="45" s="1" customFormat="1" spans="11:23">
      <c r="K45" s="14" t="s">
        <v>60</v>
      </c>
      <c r="L45" s="14">
        <v>0</v>
      </c>
      <c r="M45" s="14"/>
      <c r="W45" s="14"/>
    </row>
    <row r="46" s="1" customFormat="1" spans="11:23">
      <c r="K46" s="14" t="s">
        <v>61</v>
      </c>
      <c r="L46" s="14">
        <v>0</v>
      </c>
      <c r="M46" s="14"/>
      <c r="W46" s="14"/>
    </row>
    <row r="47" s="1" customFormat="1" spans="11:23">
      <c r="K47" s="14" t="s">
        <v>62</v>
      </c>
      <c r="L47" s="14">
        <v>0</v>
      </c>
      <c r="M47" s="14"/>
      <c r="W47" s="14"/>
    </row>
    <row r="48" s="1" customFormat="1" spans="11:23">
      <c r="K48" s="14" t="s">
        <v>63</v>
      </c>
      <c r="L48" s="14">
        <v>0</v>
      </c>
      <c r="M48" s="14"/>
      <c r="W48" s="14"/>
    </row>
    <row r="49" s="1" customFormat="1" spans="11:23">
      <c r="K49" s="14" t="s">
        <v>64</v>
      </c>
      <c r="L49" s="14">
        <f>COUNTIF(L2:L25,"&lt;2.442")-COUNTIF(L2:L25,"&lt;2.313")</f>
        <v>0</v>
      </c>
      <c r="M49" s="14"/>
      <c r="W49" s="14"/>
    </row>
    <row r="50" s="1" customFormat="1" spans="11:13">
      <c r="K50" s="14" t="s">
        <v>65</v>
      </c>
      <c r="L50" s="14">
        <f>COUNTIF(L2:L25,"&lt;2.571")-COUNTIF(L2:L25,"&lt;2.442")</f>
        <v>0</v>
      </c>
      <c r="M50" s="14"/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s="1" customFormat="1" spans="11:15">
      <c r="K52" s="14" t="s">
        <v>67</v>
      </c>
      <c r="L52" s="14">
        <f>COUNTIF(L2:L25,"&lt;2.829")-COUNTIF(L2:L25,"&lt;2.7")</f>
        <v>0</v>
      </c>
      <c r="N52" s="1">
        <v>0.378</v>
      </c>
      <c r="O52" s="1">
        <v>3.094</v>
      </c>
    </row>
    <row r="53" s="1" customFormat="1" spans="11:15">
      <c r="K53" s="14" t="s">
        <v>68</v>
      </c>
      <c r="L53" s="14">
        <f>COUNTIF(L2:L25,"&lt;2.958")-COUNTIF(L2:L25,"&lt;2.829")</f>
        <v>0</v>
      </c>
      <c r="N53" s="1">
        <v>21</v>
      </c>
      <c r="O53" s="1">
        <v>0.129</v>
      </c>
    </row>
    <row r="54" s="1" customFormat="1" spans="11:12">
      <c r="K54" s="14" t="s">
        <v>69</v>
      </c>
      <c r="L54" s="14">
        <f>COUNTIF(L2:L25,"&lt;3.087")-COUNTIF(L2:L25,"&lt;2.958")</f>
        <v>0</v>
      </c>
    </row>
    <row r="57" spans="14:16">
      <c r="N57">
        <v>0.954</v>
      </c>
      <c r="O57">
        <v>0.378</v>
      </c>
      <c r="P57">
        <v>1.539</v>
      </c>
    </row>
    <row r="58" spans="16:16">
      <c r="P58">
        <v>0.232</v>
      </c>
    </row>
    <row r="60" spans="15:16">
      <c r="O60">
        <v>1.152</v>
      </c>
      <c r="P60">
        <v>2.313</v>
      </c>
    </row>
    <row r="61" spans="15:16">
      <c r="O61">
        <v>4</v>
      </c>
      <c r="P61">
        <v>0.29</v>
      </c>
    </row>
    <row r="62" spans="15:16">
      <c r="O62">
        <v>3</v>
      </c>
      <c r="P62">
        <v>0.387</v>
      </c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0"/>
  <sheetViews>
    <sheetView topLeftCell="H16" workbookViewId="0">
      <selection activeCell="N30" sqref="N30:Q35"/>
    </sheetView>
  </sheetViews>
  <sheetFormatPr defaultColWidth="8.88888888888889" defaultRowHeight="14.4"/>
  <cols>
    <col min="11" max="12" width="21.5555555555556" customWidth="1"/>
    <col min="13" max="14" width="12.8888888888889"/>
    <col min="20" max="22" width="12.8888888888889"/>
    <col min="23" max="23" width="20.3333333333333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45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8.37756729125977</v>
      </c>
      <c r="L2" s="9">
        <v>1.22539138793945</v>
      </c>
      <c r="M2">
        <v>1.17762565612793</v>
      </c>
      <c r="N2">
        <v>7.46917343139648</v>
      </c>
      <c r="O2">
        <v>8</v>
      </c>
      <c r="P2">
        <v>8</v>
      </c>
      <c r="Q2">
        <v>18</v>
      </c>
      <c r="R2" s="15">
        <v>0.4444</v>
      </c>
      <c r="S2" s="15">
        <f t="shared" ref="S2:S11" si="0">O2/E2</f>
        <v>0.8</v>
      </c>
      <c r="T2">
        <v>3.24771308898926</v>
      </c>
      <c r="U2">
        <v>3.00037550926208</v>
      </c>
      <c r="V2">
        <v>2.95997405052185</v>
      </c>
      <c r="W2" s="11">
        <v>0.0404014587402344</v>
      </c>
      <c r="X2">
        <v>0.287739038467407</v>
      </c>
      <c r="Y2">
        <v>0.287739038467407</v>
      </c>
      <c r="Z2">
        <v>0.8</v>
      </c>
      <c r="AA2">
        <v>1</v>
      </c>
      <c r="AB2">
        <v>0.555555555555556</v>
      </c>
      <c r="AC2">
        <v>0.714285714285714</v>
      </c>
      <c r="AD2">
        <v>0</v>
      </c>
      <c r="AE2">
        <v>0.2</v>
      </c>
    </row>
    <row r="3" spans="1:31">
      <c r="A3" s="5">
        <v>60</v>
      </c>
      <c r="B3">
        <v>17</v>
      </c>
      <c r="C3">
        <v>3</v>
      </c>
      <c r="D3">
        <v>10</v>
      </c>
      <c r="E3">
        <v>10</v>
      </c>
      <c r="F3">
        <v>10</v>
      </c>
      <c r="G3">
        <v>0</v>
      </c>
      <c r="H3">
        <v>7</v>
      </c>
      <c r="I3">
        <v>3</v>
      </c>
      <c r="J3">
        <v>0.85</v>
      </c>
      <c r="K3" s="4">
        <v>6.0510196685791</v>
      </c>
      <c r="L3" s="9">
        <v>1.29405403137207</v>
      </c>
      <c r="M3">
        <v>0.840627670288086</v>
      </c>
      <c r="N3">
        <v>5.28425025939941</v>
      </c>
      <c r="O3">
        <v>6</v>
      </c>
      <c r="P3">
        <v>6</v>
      </c>
      <c r="Q3">
        <v>16</v>
      </c>
      <c r="R3" s="15">
        <v>0.375</v>
      </c>
      <c r="S3" s="15">
        <f t="shared" si="0"/>
        <v>0.6</v>
      </c>
      <c r="T3">
        <v>3.63797187805176</v>
      </c>
      <c r="U3">
        <v>3.29317140579224</v>
      </c>
      <c r="V3">
        <v>3.23995590209961</v>
      </c>
      <c r="W3" s="11">
        <v>0.053215503692627</v>
      </c>
      <c r="X3">
        <v>0.398015975952148</v>
      </c>
      <c r="Y3">
        <v>0.398015975952148</v>
      </c>
      <c r="Z3">
        <v>0.6</v>
      </c>
      <c r="AA3">
        <v>1</v>
      </c>
      <c r="AB3">
        <v>0.625</v>
      </c>
      <c r="AC3">
        <v>0.769230769230769</v>
      </c>
      <c r="AD3">
        <v>0</v>
      </c>
      <c r="AE3">
        <v>0.4</v>
      </c>
    </row>
    <row r="4" spans="1:31">
      <c r="A4" s="5">
        <v>247</v>
      </c>
      <c r="B4">
        <v>17</v>
      </c>
      <c r="C4">
        <v>3</v>
      </c>
      <c r="D4">
        <v>10</v>
      </c>
      <c r="E4">
        <v>10</v>
      </c>
      <c r="F4">
        <v>10</v>
      </c>
      <c r="G4">
        <v>0</v>
      </c>
      <c r="H4">
        <v>7</v>
      </c>
      <c r="I4">
        <v>3</v>
      </c>
      <c r="J4">
        <v>0.85</v>
      </c>
      <c r="K4" s="4">
        <v>6.15678977966309</v>
      </c>
      <c r="L4" s="9">
        <v>1.23169898986816</v>
      </c>
      <c r="M4">
        <v>0.800302505493164</v>
      </c>
      <c r="N4">
        <v>5.59785652160645</v>
      </c>
      <c r="O4">
        <v>6</v>
      </c>
      <c r="P4">
        <v>6</v>
      </c>
      <c r="Q4">
        <v>16</v>
      </c>
      <c r="R4" s="15">
        <v>0.375</v>
      </c>
      <c r="S4" s="15">
        <f t="shared" si="0"/>
        <v>0.6</v>
      </c>
      <c r="T4">
        <v>3.23459434509277</v>
      </c>
      <c r="U4">
        <v>2.90761804580689</v>
      </c>
      <c r="V4">
        <v>2.84842491149902</v>
      </c>
      <c r="W4" s="11">
        <v>0.0591931343078613</v>
      </c>
      <c r="X4">
        <v>0.38616943359375</v>
      </c>
      <c r="Y4">
        <v>0.38616943359375</v>
      </c>
      <c r="Z4">
        <v>0.6</v>
      </c>
      <c r="AA4">
        <v>1</v>
      </c>
      <c r="AB4">
        <v>0.625</v>
      </c>
      <c r="AC4">
        <v>0.769230769230769</v>
      </c>
      <c r="AD4">
        <v>0</v>
      </c>
      <c r="AE4">
        <v>0.4</v>
      </c>
    </row>
    <row r="5" spans="1:31">
      <c r="A5" s="5">
        <v>161</v>
      </c>
      <c r="B5">
        <v>18</v>
      </c>
      <c r="C5">
        <v>2</v>
      </c>
      <c r="D5">
        <v>10</v>
      </c>
      <c r="E5">
        <v>10</v>
      </c>
      <c r="F5">
        <v>9</v>
      </c>
      <c r="G5">
        <v>1</v>
      </c>
      <c r="H5">
        <v>9</v>
      </c>
      <c r="I5">
        <v>1</v>
      </c>
      <c r="J5">
        <v>0.9</v>
      </c>
      <c r="K5" s="4">
        <v>9.90433120727539</v>
      </c>
      <c r="L5" s="9">
        <v>1.17045211791992</v>
      </c>
      <c r="M5">
        <v>1.12642097473145</v>
      </c>
      <c r="N5">
        <v>9.26404190063477</v>
      </c>
      <c r="O5">
        <v>8</v>
      </c>
      <c r="P5">
        <v>8</v>
      </c>
      <c r="Q5">
        <v>17</v>
      </c>
      <c r="R5" s="15">
        <v>0.4706</v>
      </c>
      <c r="S5" s="15">
        <f t="shared" si="0"/>
        <v>0.8</v>
      </c>
      <c r="T5">
        <v>3.59035682678223</v>
      </c>
      <c r="U5">
        <v>3.26594281196594</v>
      </c>
      <c r="V5">
        <v>3.26703786849976</v>
      </c>
      <c r="W5" s="11">
        <v>0.00109505653381348</v>
      </c>
      <c r="X5">
        <v>0.323318958282471</v>
      </c>
      <c r="Y5">
        <v>0.323318958282471</v>
      </c>
      <c r="Z5">
        <v>0.8</v>
      </c>
      <c r="AA5">
        <v>0.9</v>
      </c>
      <c r="AB5">
        <v>0.529411764705882</v>
      </c>
      <c r="AC5">
        <v>0.666666666666667</v>
      </c>
      <c r="AD5">
        <v>0.1</v>
      </c>
      <c r="AE5">
        <v>0.1</v>
      </c>
    </row>
    <row r="6" spans="1:31">
      <c r="A6" s="5">
        <v>33</v>
      </c>
      <c r="B6">
        <v>17</v>
      </c>
      <c r="C6">
        <v>3</v>
      </c>
      <c r="D6">
        <v>10</v>
      </c>
      <c r="E6">
        <v>10</v>
      </c>
      <c r="F6">
        <v>10</v>
      </c>
      <c r="G6">
        <v>0</v>
      </c>
      <c r="H6">
        <v>7</v>
      </c>
      <c r="I6">
        <v>3</v>
      </c>
      <c r="J6">
        <v>0.85</v>
      </c>
      <c r="K6" s="4">
        <v>5.81960868835449</v>
      </c>
      <c r="L6" s="9">
        <v>1.34465789794922</v>
      </c>
      <c r="M6">
        <v>0.934164047241211</v>
      </c>
      <c r="N6">
        <v>5.02447509765625</v>
      </c>
      <c r="O6">
        <v>5</v>
      </c>
      <c r="P6">
        <v>5</v>
      </c>
      <c r="Q6">
        <v>15</v>
      </c>
      <c r="R6" s="15">
        <v>0.3333</v>
      </c>
      <c r="S6" s="15">
        <f t="shared" si="0"/>
        <v>0.5</v>
      </c>
      <c r="T6">
        <v>3.2437686920166</v>
      </c>
      <c r="U6">
        <v>2.93474769592285</v>
      </c>
      <c r="V6">
        <v>2.86672186851501</v>
      </c>
      <c r="W6" s="11">
        <v>0.0680258274078369</v>
      </c>
      <c r="X6">
        <v>0.377046823501587</v>
      </c>
      <c r="Y6">
        <v>0.377046823501587</v>
      </c>
      <c r="Z6">
        <v>0.5</v>
      </c>
      <c r="AA6">
        <v>1</v>
      </c>
      <c r="AB6">
        <v>0.666666666666667</v>
      </c>
      <c r="AC6">
        <v>0.8</v>
      </c>
      <c r="AD6">
        <v>0</v>
      </c>
      <c r="AE6">
        <v>0.5</v>
      </c>
    </row>
    <row r="7" s="20" customFormat="1" spans="1:31">
      <c r="A7" s="21">
        <v>3</v>
      </c>
      <c r="B7" s="20">
        <v>17</v>
      </c>
      <c r="C7" s="20">
        <v>3</v>
      </c>
      <c r="D7" s="20">
        <v>10</v>
      </c>
      <c r="E7" s="20">
        <v>10</v>
      </c>
      <c r="F7" s="20">
        <v>10</v>
      </c>
      <c r="G7" s="20">
        <v>0</v>
      </c>
      <c r="H7" s="20">
        <v>7</v>
      </c>
      <c r="I7" s="20">
        <v>3</v>
      </c>
      <c r="J7" s="20">
        <v>0.85</v>
      </c>
      <c r="K7" s="22">
        <v>5.85375022888184</v>
      </c>
      <c r="L7" s="22">
        <v>1.19105339050293</v>
      </c>
      <c r="M7" s="20">
        <v>0.674943923950195</v>
      </c>
      <c r="N7" s="20">
        <v>4.94062995910645</v>
      </c>
      <c r="O7" s="20">
        <v>5</v>
      </c>
      <c r="P7" s="20">
        <v>5</v>
      </c>
      <c r="Q7" s="20">
        <v>14</v>
      </c>
      <c r="R7" s="23">
        <v>0.3571</v>
      </c>
      <c r="S7" s="23">
        <f t="shared" si="0"/>
        <v>0.5</v>
      </c>
      <c r="T7" s="20">
        <v>3.20964241027832</v>
      </c>
      <c r="U7" s="20">
        <v>2.90623354911804</v>
      </c>
      <c r="V7" s="20">
        <v>2.83291578292847</v>
      </c>
      <c r="W7" s="22">
        <v>0.0733177661895752</v>
      </c>
      <c r="X7" s="20">
        <v>0.376726627349854</v>
      </c>
      <c r="Y7" s="20">
        <v>0.376726627349854</v>
      </c>
      <c r="Z7" s="20">
        <v>0.5</v>
      </c>
      <c r="AA7" s="20">
        <v>0.9</v>
      </c>
      <c r="AB7" s="20">
        <v>0.642857142857143</v>
      </c>
      <c r="AC7" s="20">
        <v>0.75</v>
      </c>
      <c r="AD7" s="20">
        <v>0.1</v>
      </c>
      <c r="AE7" s="20">
        <v>0.4</v>
      </c>
    </row>
    <row r="8" spans="1:31">
      <c r="A8" s="5">
        <v>115</v>
      </c>
      <c r="B8">
        <v>16</v>
      </c>
      <c r="C8">
        <v>4</v>
      </c>
      <c r="D8">
        <v>10</v>
      </c>
      <c r="E8">
        <v>10</v>
      </c>
      <c r="F8">
        <v>10</v>
      </c>
      <c r="G8">
        <v>0</v>
      </c>
      <c r="H8">
        <v>6</v>
      </c>
      <c r="I8">
        <v>4</v>
      </c>
      <c r="J8">
        <v>0.8</v>
      </c>
      <c r="K8" s="4">
        <v>6.71426963806152</v>
      </c>
      <c r="L8" s="9">
        <v>1.49112319946289</v>
      </c>
      <c r="M8">
        <v>0.618156433105469</v>
      </c>
      <c r="N8">
        <v>6.52282333374023</v>
      </c>
      <c r="O8">
        <v>6</v>
      </c>
      <c r="P8">
        <v>6</v>
      </c>
      <c r="Q8">
        <v>16</v>
      </c>
      <c r="R8" s="15">
        <v>0.375</v>
      </c>
      <c r="S8" s="15">
        <f t="shared" si="0"/>
        <v>0.6</v>
      </c>
      <c r="T8">
        <v>2.93527793884277</v>
      </c>
      <c r="U8">
        <v>2.57135272026062</v>
      </c>
      <c r="V8">
        <v>2.54566478729248</v>
      </c>
      <c r="W8" s="11">
        <v>0.0256879329681396</v>
      </c>
      <c r="X8">
        <v>0.389613151550293</v>
      </c>
      <c r="Y8">
        <v>0.389613151550293</v>
      </c>
      <c r="Z8">
        <v>0.6</v>
      </c>
      <c r="AA8">
        <v>1</v>
      </c>
      <c r="AB8">
        <v>0.625</v>
      </c>
      <c r="AC8">
        <v>0.769230769230769</v>
      </c>
      <c r="AD8">
        <v>0</v>
      </c>
      <c r="AE8">
        <v>0.4</v>
      </c>
    </row>
    <row r="9" spans="1:31">
      <c r="A9" s="5">
        <v>111</v>
      </c>
      <c r="B9">
        <v>16</v>
      </c>
      <c r="C9">
        <v>4</v>
      </c>
      <c r="D9">
        <v>10</v>
      </c>
      <c r="E9">
        <v>10</v>
      </c>
      <c r="F9">
        <v>9</v>
      </c>
      <c r="G9">
        <v>1</v>
      </c>
      <c r="H9">
        <v>7</v>
      </c>
      <c r="I9">
        <v>3</v>
      </c>
      <c r="J9">
        <v>0.8</v>
      </c>
      <c r="K9" s="4">
        <v>5.90119934082031</v>
      </c>
      <c r="L9" s="9">
        <v>1.46022987365723</v>
      </c>
      <c r="M9">
        <v>1.03746795654297</v>
      </c>
      <c r="N9">
        <v>4.93503952026367</v>
      </c>
      <c r="O9">
        <v>5</v>
      </c>
      <c r="P9">
        <v>5</v>
      </c>
      <c r="Q9">
        <v>13</v>
      </c>
      <c r="R9" s="15">
        <v>0.3846</v>
      </c>
      <c r="S9" s="15">
        <f t="shared" si="0"/>
        <v>0.5</v>
      </c>
      <c r="T9">
        <v>2.83156013488769</v>
      </c>
      <c r="U9">
        <v>2.55749702453613</v>
      </c>
      <c r="V9">
        <v>2.5282130241394</v>
      </c>
      <c r="W9" s="11">
        <v>0.0292840003967285</v>
      </c>
      <c r="X9">
        <v>0.303347110748291</v>
      </c>
      <c r="Y9">
        <v>0.303347110748291</v>
      </c>
      <c r="Z9">
        <v>0.5</v>
      </c>
      <c r="AA9">
        <v>0.8</v>
      </c>
      <c r="AB9">
        <v>0.615384615384615</v>
      </c>
      <c r="AC9">
        <v>0.695652173913043</v>
      </c>
      <c r="AD9">
        <v>0.2</v>
      </c>
      <c r="AE9">
        <v>0.3</v>
      </c>
    </row>
    <row r="10" spans="1:31">
      <c r="A10" s="5">
        <v>88</v>
      </c>
      <c r="B10">
        <v>16</v>
      </c>
      <c r="C10">
        <v>4</v>
      </c>
      <c r="D10">
        <v>10</v>
      </c>
      <c r="E10">
        <v>10</v>
      </c>
      <c r="F10">
        <v>9</v>
      </c>
      <c r="G10">
        <v>1</v>
      </c>
      <c r="H10">
        <v>7</v>
      </c>
      <c r="I10">
        <v>3</v>
      </c>
      <c r="J10">
        <v>0.8</v>
      </c>
      <c r="K10" s="4">
        <v>6.7324047088623</v>
      </c>
      <c r="L10" s="9">
        <v>1.61456680297852</v>
      </c>
      <c r="M10">
        <v>1.08119773864746</v>
      </c>
      <c r="N10">
        <v>5.53327941894531</v>
      </c>
      <c r="O10">
        <v>5</v>
      </c>
      <c r="P10">
        <v>5</v>
      </c>
      <c r="Q10">
        <v>13</v>
      </c>
      <c r="R10" s="15">
        <v>0.3846</v>
      </c>
      <c r="S10" s="15">
        <f t="shared" si="0"/>
        <v>0.5</v>
      </c>
      <c r="T10">
        <v>3.23104858398437</v>
      </c>
      <c r="U10">
        <v>2.92253375053406</v>
      </c>
      <c r="V10">
        <v>2.8886866569519</v>
      </c>
      <c r="W10" s="11">
        <v>0.0338470935821533</v>
      </c>
      <c r="X10">
        <v>0.342361927032471</v>
      </c>
      <c r="Y10">
        <v>0.342361927032471</v>
      </c>
      <c r="Z10">
        <v>0.5</v>
      </c>
      <c r="AA10">
        <v>0.8</v>
      </c>
      <c r="AB10">
        <v>0.615384615384615</v>
      </c>
      <c r="AC10">
        <v>0.695652173913043</v>
      </c>
      <c r="AD10">
        <v>0.2</v>
      </c>
      <c r="AE10">
        <v>0.3</v>
      </c>
    </row>
    <row r="11" spans="1:31">
      <c r="A11" s="5">
        <v>147</v>
      </c>
      <c r="B11">
        <v>18</v>
      </c>
      <c r="C11">
        <v>2</v>
      </c>
      <c r="D11">
        <v>10</v>
      </c>
      <c r="E11">
        <v>10</v>
      </c>
      <c r="F11">
        <v>10</v>
      </c>
      <c r="G11">
        <v>0</v>
      </c>
      <c r="H11">
        <v>8</v>
      </c>
      <c r="I11">
        <v>2</v>
      </c>
      <c r="J11">
        <v>0.9</v>
      </c>
      <c r="K11" s="4">
        <v>6.612060546875</v>
      </c>
      <c r="L11" s="9">
        <v>1.60484886169434</v>
      </c>
      <c r="M11">
        <v>1.57463836669922</v>
      </c>
      <c r="N11">
        <v>6.10797309875488</v>
      </c>
      <c r="O11">
        <v>8</v>
      </c>
      <c r="P11">
        <v>8</v>
      </c>
      <c r="Q11">
        <v>17</v>
      </c>
      <c r="R11" s="15">
        <v>0.4706</v>
      </c>
      <c r="S11" s="15">
        <f t="shared" si="0"/>
        <v>0.8</v>
      </c>
      <c r="T11">
        <v>3.09134292602539</v>
      </c>
      <c r="U11">
        <v>2.82251119613647</v>
      </c>
      <c r="V11">
        <v>2.7755024433136</v>
      </c>
      <c r="W11" s="11">
        <v>0.047008752822876</v>
      </c>
      <c r="X11">
        <v>0.315840482711792</v>
      </c>
      <c r="Y11">
        <v>0.315840482711792</v>
      </c>
      <c r="Z11">
        <v>0.8</v>
      </c>
      <c r="AA11">
        <v>0.9</v>
      </c>
      <c r="AB11">
        <v>0.529411764705882</v>
      </c>
      <c r="AC11">
        <v>0.666666666666667</v>
      </c>
      <c r="AD11">
        <v>0.1</v>
      </c>
      <c r="AE11">
        <v>0.1</v>
      </c>
    </row>
    <row r="12" s="20" customFormat="1" spans="1:31">
      <c r="A12" s="21">
        <v>89</v>
      </c>
      <c r="B12" s="20">
        <v>18</v>
      </c>
      <c r="C12" s="20">
        <v>2</v>
      </c>
      <c r="D12" s="20">
        <v>10</v>
      </c>
      <c r="E12" s="20">
        <v>10</v>
      </c>
      <c r="F12" s="20">
        <v>10</v>
      </c>
      <c r="G12" s="20">
        <v>0</v>
      </c>
      <c r="H12" s="20">
        <v>8</v>
      </c>
      <c r="I12" s="20">
        <v>2</v>
      </c>
      <c r="J12" s="20">
        <v>0.9</v>
      </c>
      <c r="K12" s="22">
        <v>6.97077560424805</v>
      </c>
      <c r="L12" s="22">
        <v>1.72053337097168</v>
      </c>
      <c r="M12" s="20">
        <v>1.60125923156738</v>
      </c>
      <c r="N12" s="20">
        <v>5.9664134979248</v>
      </c>
      <c r="O12" s="20">
        <v>7</v>
      </c>
      <c r="P12" s="20">
        <v>7</v>
      </c>
      <c r="Q12" s="20">
        <v>16</v>
      </c>
      <c r="R12" s="23">
        <v>0.4375</v>
      </c>
      <c r="S12" s="23">
        <f t="shared" ref="S12:S24" si="1">O12/E12</f>
        <v>0.7</v>
      </c>
      <c r="T12" s="20">
        <v>3.80342292785644</v>
      </c>
      <c r="U12" s="20">
        <v>3.48171353340149</v>
      </c>
      <c r="V12" s="20">
        <v>3.39324641227722</v>
      </c>
      <c r="W12" s="22">
        <v>0.0884671211242676</v>
      </c>
      <c r="X12" s="20">
        <v>0.410176515579224</v>
      </c>
      <c r="Y12" s="20">
        <v>0.410176515579224</v>
      </c>
      <c r="Z12" s="20">
        <v>0.7</v>
      </c>
      <c r="AA12" s="20">
        <v>0.9</v>
      </c>
      <c r="AB12" s="20">
        <v>0.5625</v>
      </c>
      <c r="AC12" s="20">
        <v>0.692307692307692</v>
      </c>
      <c r="AD12" s="20">
        <v>0.1</v>
      </c>
      <c r="AE12" s="20">
        <v>0.2</v>
      </c>
    </row>
    <row r="13" spans="1:31">
      <c r="A13" s="5">
        <v>114</v>
      </c>
      <c r="B13">
        <v>16</v>
      </c>
      <c r="C13">
        <v>4</v>
      </c>
      <c r="D13">
        <v>10</v>
      </c>
      <c r="E13">
        <v>10</v>
      </c>
      <c r="F13">
        <v>9</v>
      </c>
      <c r="G13">
        <v>1</v>
      </c>
      <c r="H13">
        <v>7</v>
      </c>
      <c r="I13">
        <v>3</v>
      </c>
      <c r="J13">
        <v>0.8</v>
      </c>
      <c r="K13" s="4">
        <v>8.22604179382324</v>
      </c>
      <c r="L13" s="9">
        <v>1.97331619262695</v>
      </c>
      <c r="M13">
        <v>1.27695655822754</v>
      </c>
      <c r="N13">
        <v>6.61124801635742</v>
      </c>
      <c r="O13">
        <v>5</v>
      </c>
      <c r="P13">
        <v>5</v>
      </c>
      <c r="Q13">
        <v>14</v>
      </c>
      <c r="R13" s="15">
        <v>0.3571</v>
      </c>
      <c r="S13" s="15">
        <f t="shared" si="1"/>
        <v>0.5</v>
      </c>
      <c r="T13">
        <v>3.45174598693848</v>
      </c>
      <c r="U13">
        <v>3.08734536170959</v>
      </c>
      <c r="V13">
        <v>3.05312347412109</v>
      </c>
      <c r="W13" s="11">
        <v>0.034221887588501</v>
      </c>
      <c r="X13">
        <v>0.398622512817383</v>
      </c>
      <c r="Y13">
        <v>0.398622512817383</v>
      </c>
      <c r="Z13">
        <v>0.5</v>
      </c>
      <c r="AA13">
        <v>0.9</v>
      </c>
      <c r="AB13">
        <v>0.642857142857143</v>
      </c>
      <c r="AC13">
        <v>0.75</v>
      </c>
      <c r="AD13">
        <v>0.1</v>
      </c>
      <c r="AE13">
        <v>0.4</v>
      </c>
    </row>
    <row r="14" s="1" customFormat="1" spans="1:31">
      <c r="A14" s="5">
        <v>87</v>
      </c>
      <c r="B14">
        <v>15</v>
      </c>
      <c r="C14">
        <v>5</v>
      </c>
      <c r="D14">
        <v>10</v>
      </c>
      <c r="E14">
        <v>10</v>
      </c>
      <c r="F14">
        <v>9</v>
      </c>
      <c r="G14">
        <v>1</v>
      </c>
      <c r="H14">
        <v>6</v>
      </c>
      <c r="I14">
        <v>4</v>
      </c>
      <c r="J14">
        <v>0.75</v>
      </c>
      <c r="K14" s="4">
        <v>5.965576171875</v>
      </c>
      <c r="L14" s="9">
        <v>1.96604919433594</v>
      </c>
      <c r="M14">
        <v>1.30701446533203</v>
      </c>
      <c r="N14">
        <v>5.0182933807373</v>
      </c>
      <c r="O14">
        <v>4</v>
      </c>
      <c r="P14">
        <v>4</v>
      </c>
      <c r="Q14">
        <v>12</v>
      </c>
      <c r="R14" s="15">
        <v>0.3333</v>
      </c>
      <c r="S14" s="15">
        <f t="shared" si="1"/>
        <v>0.4</v>
      </c>
      <c r="T14">
        <v>2.74654388427734</v>
      </c>
      <c r="U14">
        <v>2.45803046226501</v>
      </c>
      <c r="V14">
        <v>2.42247819900513</v>
      </c>
      <c r="W14" s="11">
        <v>0.0355522632598877</v>
      </c>
      <c r="X14">
        <v>0.324065685272217</v>
      </c>
      <c r="Y14">
        <v>0.324065685272217</v>
      </c>
      <c r="Z14">
        <v>0.4</v>
      </c>
      <c r="AA14">
        <v>0.8</v>
      </c>
      <c r="AB14">
        <v>0.666666666666667</v>
      </c>
      <c r="AC14">
        <v>0.727272727272727</v>
      </c>
      <c r="AD14">
        <v>0.2</v>
      </c>
      <c r="AE14">
        <v>0.4</v>
      </c>
    </row>
    <row r="15" spans="1:31">
      <c r="A15" s="5">
        <v>44</v>
      </c>
      <c r="B15">
        <v>18</v>
      </c>
      <c r="C15">
        <v>2</v>
      </c>
      <c r="D15">
        <v>10</v>
      </c>
      <c r="E15">
        <v>10</v>
      </c>
      <c r="F15">
        <v>10</v>
      </c>
      <c r="G15">
        <v>0</v>
      </c>
      <c r="H15">
        <v>8</v>
      </c>
      <c r="I15">
        <v>2</v>
      </c>
      <c r="J15">
        <v>0.9</v>
      </c>
      <c r="K15" s="4">
        <v>7.05508804321289</v>
      </c>
      <c r="L15" s="9">
        <v>1.89373970031738</v>
      </c>
      <c r="M15">
        <v>1.69791793823242</v>
      </c>
      <c r="N15">
        <v>5.47259330749512</v>
      </c>
      <c r="O15">
        <v>6</v>
      </c>
      <c r="P15">
        <v>6</v>
      </c>
      <c r="Q15">
        <v>16</v>
      </c>
      <c r="R15" s="15">
        <v>0.375</v>
      </c>
      <c r="S15" s="15">
        <f t="shared" si="1"/>
        <v>0.6</v>
      </c>
      <c r="T15">
        <v>3.63743019104004</v>
      </c>
      <c r="U15">
        <v>3.36262583732605</v>
      </c>
      <c r="V15">
        <v>3.23361253738403</v>
      </c>
      <c r="W15" s="11">
        <v>0.129013299942017</v>
      </c>
      <c r="X15">
        <v>0.403817653656006</v>
      </c>
      <c r="Y15">
        <v>0.403817653656006</v>
      </c>
      <c r="Z15">
        <v>0.6</v>
      </c>
      <c r="AA15">
        <v>1</v>
      </c>
      <c r="AB15">
        <v>0.625</v>
      </c>
      <c r="AC15">
        <v>0.769230769230769</v>
      </c>
      <c r="AD15">
        <v>0</v>
      </c>
      <c r="AE15">
        <v>0.4</v>
      </c>
    </row>
    <row r="16" spans="1:31">
      <c r="A16" s="5">
        <v>214</v>
      </c>
      <c r="B16">
        <v>17</v>
      </c>
      <c r="C16">
        <v>3</v>
      </c>
      <c r="D16">
        <v>10</v>
      </c>
      <c r="E16">
        <v>10</v>
      </c>
      <c r="F16">
        <v>10</v>
      </c>
      <c r="G16">
        <v>0</v>
      </c>
      <c r="H16">
        <v>7</v>
      </c>
      <c r="I16">
        <v>3</v>
      </c>
      <c r="J16">
        <v>0.85</v>
      </c>
      <c r="K16" s="4">
        <v>6.30545997619629</v>
      </c>
      <c r="L16" s="9">
        <v>1.81940078735352</v>
      </c>
      <c r="M16">
        <v>1.30501747131348</v>
      </c>
      <c r="N16">
        <v>4.69405364990234</v>
      </c>
      <c r="O16">
        <v>5</v>
      </c>
      <c r="P16">
        <v>5</v>
      </c>
      <c r="Q16">
        <v>13</v>
      </c>
      <c r="R16" s="15">
        <v>0.3846</v>
      </c>
      <c r="S16" s="15">
        <f t="shared" si="1"/>
        <v>0.5</v>
      </c>
      <c r="T16">
        <v>3.16875076293945</v>
      </c>
      <c r="U16">
        <v>2.91451048851013</v>
      </c>
      <c r="V16">
        <v>2.77915716171265</v>
      </c>
      <c r="W16" s="11">
        <v>0.135353326797485</v>
      </c>
      <c r="X16">
        <v>0.389593601226807</v>
      </c>
      <c r="Y16">
        <v>0.389593601226807</v>
      </c>
      <c r="Z16">
        <v>0.5</v>
      </c>
      <c r="AA16">
        <v>0.8</v>
      </c>
      <c r="AB16">
        <v>0.615384615384615</v>
      </c>
      <c r="AC16">
        <v>0.695652173913043</v>
      </c>
      <c r="AD16">
        <v>0.2</v>
      </c>
      <c r="AE16">
        <v>0.3</v>
      </c>
    </row>
    <row r="17" s="20" customFormat="1" spans="1:31">
      <c r="A17" s="21">
        <v>196</v>
      </c>
      <c r="B17" s="20">
        <v>18</v>
      </c>
      <c r="C17" s="20">
        <v>2</v>
      </c>
      <c r="D17" s="20">
        <v>10</v>
      </c>
      <c r="E17" s="20">
        <v>10</v>
      </c>
      <c r="F17" s="20">
        <v>9</v>
      </c>
      <c r="G17" s="20">
        <v>1</v>
      </c>
      <c r="H17" s="20">
        <v>9</v>
      </c>
      <c r="I17" s="20">
        <v>1</v>
      </c>
      <c r="J17" s="20">
        <v>0.9</v>
      </c>
      <c r="K17" s="22">
        <v>11.2915363311768</v>
      </c>
      <c r="L17" s="22">
        <v>1.8361701965332</v>
      </c>
      <c r="M17" s="20">
        <v>1.68184471130371</v>
      </c>
      <c r="N17" s="20">
        <v>8.96267700195312</v>
      </c>
      <c r="O17" s="20">
        <v>7</v>
      </c>
      <c r="P17" s="20">
        <v>7</v>
      </c>
      <c r="Q17" s="20">
        <v>16</v>
      </c>
      <c r="R17" s="23">
        <v>0.4375</v>
      </c>
      <c r="S17" s="23">
        <f t="shared" si="1"/>
        <v>0.7</v>
      </c>
      <c r="T17" s="20">
        <v>3.76375770568848</v>
      </c>
      <c r="U17" s="20">
        <v>3.48160338401794</v>
      </c>
      <c r="V17" s="20">
        <v>3.34229779243469</v>
      </c>
      <c r="W17" s="22">
        <v>0.139305591583252</v>
      </c>
      <c r="X17" s="20">
        <v>0.421459913253784</v>
      </c>
      <c r="Y17" s="20">
        <v>0.421459913253784</v>
      </c>
      <c r="Z17" s="20">
        <v>0.7</v>
      </c>
      <c r="AA17" s="20">
        <v>0.9</v>
      </c>
      <c r="AB17" s="20">
        <v>0.5625</v>
      </c>
      <c r="AC17" s="20">
        <v>0.692307692307692</v>
      </c>
      <c r="AD17" s="20">
        <v>0.1</v>
      </c>
      <c r="AE17" s="20">
        <v>0.2</v>
      </c>
    </row>
    <row r="18" spans="1:31">
      <c r="A18" s="5">
        <v>118</v>
      </c>
      <c r="B18">
        <v>13</v>
      </c>
      <c r="C18">
        <v>7</v>
      </c>
      <c r="D18">
        <v>10</v>
      </c>
      <c r="E18">
        <v>10</v>
      </c>
      <c r="F18">
        <v>9</v>
      </c>
      <c r="G18">
        <v>1</v>
      </c>
      <c r="H18">
        <v>4</v>
      </c>
      <c r="I18">
        <v>6</v>
      </c>
      <c r="J18">
        <v>0.65</v>
      </c>
      <c r="K18" s="4">
        <v>4.69274139404297</v>
      </c>
      <c r="L18" s="9">
        <v>2.24993515014648</v>
      </c>
      <c r="M18">
        <v>1.34408950805664</v>
      </c>
      <c r="N18">
        <v>4.5972785949707</v>
      </c>
      <c r="O18">
        <v>1</v>
      </c>
      <c r="P18">
        <v>1</v>
      </c>
      <c r="Q18">
        <v>6</v>
      </c>
      <c r="R18" s="15">
        <v>0.1667</v>
      </c>
      <c r="S18" s="15">
        <f t="shared" si="1"/>
        <v>0.1</v>
      </c>
      <c r="T18">
        <v>2.32436370849609</v>
      </c>
      <c r="U18">
        <v>2.08884620666504</v>
      </c>
      <c r="V18">
        <v>2.07621026039123</v>
      </c>
      <c r="W18" s="11">
        <v>0.0126359462738037</v>
      </c>
      <c r="X18">
        <v>0.248153448104858</v>
      </c>
      <c r="Y18">
        <v>0.248153448104858</v>
      </c>
      <c r="Z18">
        <v>0.1</v>
      </c>
      <c r="AA18">
        <v>0.5</v>
      </c>
      <c r="AB18">
        <v>0.833333333333333</v>
      </c>
      <c r="AC18">
        <v>0.625</v>
      </c>
      <c r="AD18">
        <v>0.5</v>
      </c>
      <c r="AE18">
        <v>0.4</v>
      </c>
    </row>
    <row r="19" spans="1:31">
      <c r="A19" s="5">
        <v>116</v>
      </c>
      <c r="B19">
        <v>17</v>
      </c>
      <c r="C19">
        <v>3</v>
      </c>
      <c r="D19">
        <v>10</v>
      </c>
      <c r="E19">
        <v>10</v>
      </c>
      <c r="F19">
        <v>10</v>
      </c>
      <c r="G19">
        <v>0</v>
      </c>
      <c r="H19">
        <v>7</v>
      </c>
      <c r="I19">
        <v>3</v>
      </c>
      <c r="J19">
        <v>0.85</v>
      </c>
      <c r="K19" s="4">
        <v>6.92535781860352</v>
      </c>
      <c r="L19" s="9">
        <v>2.09585952758789</v>
      </c>
      <c r="M19">
        <v>1.63667106628418</v>
      </c>
      <c r="N19">
        <v>5.36865234375</v>
      </c>
      <c r="O19">
        <v>4</v>
      </c>
      <c r="P19">
        <v>4</v>
      </c>
      <c r="Q19">
        <v>13</v>
      </c>
      <c r="R19" s="15">
        <v>0.3077</v>
      </c>
      <c r="S19" s="15">
        <f t="shared" si="1"/>
        <v>0.4</v>
      </c>
      <c r="T19">
        <v>3.02155685424805</v>
      </c>
      <c r="U19">
        <v>2.7689311504364</v>
      </c>
      <c r="V19">
        <v>2.62383770942688</v>
      </c>
      <c r="W19" s="11">
        <v>0.145093441009522</v>
      </c>
      <c r="X19">
        <v>0.397719144821167</v>
      </c>
      <c r="Y19">
        <v>0.397719144821167</v>
      </c>
      <c r="Z19">
        <v>0.4</v>
      </c>
      <c r="AA19">
        <v>0.9</v>
      </c>
      <c r="AB19">
        <v>0.692307692307692</v>
      </c>
      <c r="AC19">
        <v>0.782608695652174</v>
      </c>
      <c r="AD19">
        <v>0.1</v>
      </c>
      <c r="AE19">
        <v>0.5</v>
      </c>
    </row>
    <row r="20" spans="1:31">
      <c r="A20" s="5">
        <v>99</v>
      </c>
      <c r="B20">
        <v>17</v>
      </c>
      <c r="C20">
        <v>3</v>
      </c>
      <c r="D20">
        <v>10</v>
      </c>
      <c r="E20">
        <v>10</v>
      </c>
      <c r="F20">
        <v>10</v>
      </c>
      <c r="G20">
        <v>0</v>
      </c>
      <c r="H20">
        <v>7</v>
      </c>
      <c r="I20">
        <v>3</v>
      </c>
      <c r="J20">
        <v>0.85</v>
      </c>
      <c r="K20" s="4">
        <v>7.71062469482422</v>
      </c>
      <c r="L20" s="9">
        <v>2.03985214233398</v>
      </c>
      <c r="M20">
        <v>1.37749862670898</v>
      </c>
      <c r="N20">
        <v>5.89325523376465</v>
      </c>
      <c r="O20">
        <v>5</v>
      </c>
      <c r="P20">
        <v>5</v>
      </c>
      <c r="Q20">
        <v>14</v>
      </c>
      <c r="R20" s="15">
        <v>0.3571</v>
      </c>
      <c r="S20" s="15">
        <f t="shared" si="1"/>
        <v>0.5</v>
      </c>
      <c r="T20">
        <v>3.28007507324219</v>
      </c>
      <c r="U20">
        <v>3.01269316673279</v>
      </c>
      <c r="V20">
        <v>2.85604023933411</v>
      </c>
      <c r="W20" s="11">
        <v>0.156652927398682</v>
      </c>
      <c r="X20">
        <v>0.424034833908081</v>
      </c>
      <c r="Y20">
        <v>0.424034833908081</v>
      </c>
      <c r="Z20">
        <v>0.5</v>
      </c>
      <c r="AA20">
        <v>0.9</v>
      </c>
      <c r="AB20">
        <v>0.642857142857143</v>
      </c>
      <c r="AC20">
        <v>0.75</v>
      </c>
      <c r="AD20">
        <v>0.1</v>
      </c>
      <c r="AE20">
        <v>0.4</v>
      </c>
    </row>
    <row r="21" spans="1:31">
      <c r="A21" s="5">
        <v>62</v>
      </c>
      <c r="B21">
        <v>17</v>
      </c>
      <c r="C21">
        <v>3</v>
      </c>
      <c r="D21">
        <v>10</v>
      </c>
      <c r="E21">
        <v>10</v>
      </c>
      <c r="F21">
        <v>10</v>
      </c>
      <c r="G21">
        <v>0</v>
      </c>
      <c r="H21">
        <v>7</v>
      </c>
      <c r="I21">
        <v>3</v>
      </c>
      <c r="J21">
        <v>0.85</v>
      </c>
      <c r="K21" s="4">
        <v>6.43674087524414</v>
      </c>
      <c r="L21" s="9">
        <v>2.19828605651856</v>
      </c>
      <c r="M21">
        <v>1.60877799987793</v>
      </c>
      <c r="N21">
        <v>4.08989334106445</v>
      </c>
      <c r="O21">
        <v>4</v>
      </c>
      <c r="P21">
        <v>4</v>
      </c>
      <c r="Q21">
        <v>14</v>
      </c>
      <c r="R21" s="15">
        <v>0.2857</v>
      </c>
      <c r="S21" s="15">
        <f t="shared" si="1"/>
        <v>0.4</v>
      </c>
      <c r="T21">
        <v>3.19769287109375</v>
      </c>
      <c r="U21">
        <v>2.98229598999023</v>
      </c>
      <c r="V21">
        <v>2.81377530097961</v>
      </c>
      <c r="W21" s="11">
        <v>0.16852068901062</v>
      </c>
      <c r="X21">
        <v>0.383917570114136</v>
      </c>
      <c r="Y21">
        <v>0.383917570114136</v>
      </c>
      <c r="Z21">
        <v>0.4</v>
      </c>
      <c r="AA21">
        <v>1</v>
      </c>
      <c r="AB21">
        <v>0.714285714285714</v>
      </c>
      <c r="AC21">
        <v>0.833333333333333</v>
      </c>
      <c r="AD21">
        <v>0</v>
      </c>
      <c r="AE21">
        <v>0.6</v>
      </c>
    </row>
    <row r="22" s="1" customFormat="1" spans="1:31">
      <c r="A22" s="5">
        <v>34</v>
      </c>
      <c r="B22">
        <v>18</v>
      </c>
      <c r="C22">
        <v>2</v>
      </c>
      <c r="D22">
        <v>10</v>
      </c>
      <c r="E22">
        <v>10</v>
      </c>
      <c r="F22">
        <v>10</v>
      </c>
      <c r="G22">
        <v>0</v>
      </c>
      <c r="H22">
        <v>8</v>
      </c>
      <c r="I22">
        <v>2</v>
      </c>
      <c r="J22">
        <v>0.9</v>
      </c>
      <c r="K22" s="4">
        <v>7.79927825927734</v>
      </c>
      <c r="L22" s="9">
        <v>2.2674560546875</v>
      </c>
      <c r="M22">
        <v>2.07476615905762</v>
      </c>
      <c r="N22">
        <v>5.95134353637695</v>
      </c>
      <c r="O22">
        <v>7</v>
      </c>
      <c r="P22">
        <v>7</v>
      </c>
      <c r="Q22">
        <v>17</v>
      </c>
      <c r="R22" s="15">
        <v>0.4118</v>
      </c>
      <c r="S22" s="15">
        <f t="shared" si="1"/>
        <v>0.7</v>
      </c>
      <c r="T22">
        <v>3.13784217834473</v>
      </c>
      <c r="U22">
        <v>2.9325258731842</v>
      </c>
      <c r="V22">
        <v>2.76069188117981</v>
      </c>
      <c r="W22" s="11">
        <v>0.171833992004395</v>
      </c>
      <c r="X22">
        <v>0.377150297164917</v>
      </c>
      <c r="Y22">
        <v>0.377150297164917</v>
      </c>
      <c r="Z22">
        <v>0.7</v>
      </c>
      <c r="AA22">
        <v>1</v>
      </c>
      <c r="AB22">
        <v>0.588235294117647</v>
      </c>
      <c r="AC22">
        <v>0.740740740740741</v>
      </c>
      <c r="AD22">
        <v>0</v>
      </c>
      <c r="AE22">
        <v>0.3</v>
      </c>
    </row>
    <row r="23" spans="1:31">
      <c r="A23" s="5">
        <v>77</v>
      </c>
      <c r="B23">
        <v>17</v>
      </c>
      <c r="C23">
        <v>3</v>
      </c>
      <c r="D23">
        <v>10</v>
      </c>
      <c r="E23">
        <v>10</v>
      </c>
      <c r="F23">
        <v>10</v>
      </c>
      <c r="G23">
        <v>0</v>
      </c>
      <c r="H23">
        <v>7</v>
      </c>
      <c r="I23">
        <v>3</v>
      </c>
      <c r="J23">
        <v>0.85</v>
      </c>
      <c r="K23" s="4">
        <v>6.76483726501465</v>
      </c>
      <c r="L23" s="9">
        <v>2.19599914550781</v>
      </c>
      <c r="M23">
        <v>1.52364540100098</v>
      </c>
      <c r="N23">
        <v>4.28574180603027</v>
      </c>
      <c r="O23">
        <v>4</v>
      </c>
      <c r="P23">
        <v>4</v>
      </c>
      <c r="Q23">
        <v>14</v>
      </c>
      <c r="R23" s="15">
        <v>0.2857</v>
      </c>
      <c r="S23" s="15">
        <f t="shared" si="1"/>
        <v>0.4</v>
      </c>
      <c r="T23">
        <v>3.29983711242676</v>
      </c>
      <c r="U23">
        <v>3.0693199634552</v>
      </c>
      <c r="V23">
        <v>2.88389730453491</v>
      </c>
      <c r="W23" s="11">
        <v>0.185422658920288</v>
      </c>
      <c r="X23">
        <v>0.415939807891846</v>
      </c>
      <c r="Y23">
        <v>0.415939807891846</v>
      </c>
      <c r="Z23">
        <v>0.4</v>
      </c>
      <c r="AA23">
        <v>1</v>
      </c>
      <c r="AB23">
        <v>0.714285714285714</v>
      </c>
      <c r="AC23">
        <v>0.833333333333333</v>
      </c>
      <c r="AD23">
        <v>0</v>
      </c>
      <c r="AE23">
        <v>0.6</v>
      </c>
    </row>
    <row r="24" s="4" customFormat="1" spans="11:31">
      <c r="K24" s="12" t="s">
        <v>29</v>
      </c>
      <c r="L24" s="9">
        <f>AVERAGE(L2:L23)</f>
        <v>1.72203063964844</v>
      </c>
      <c r="W24" s="11">
        <f t="shared" ref="W24:AE24" si="2">AVERAGE(W2:W23)</f>
        <v>0.0833249850706621</v>
      </c>
      <c r="Z24" s="4">
        <f t="shared" si="2"/>
        <v>0.55</v>
      </c>
      <c r="AA24" s="4">
        <f t="shared" si="2"/>
        <v>0.904545454545455</v>
      </c>
      <c r="AB24" s="4">
        <f t="shared" si="2"/>
        <v>0.631358429152547</v>
      </c>
      <c r="AC24" s="4">
        <f t="shared" si="2"/>
        <v>0.735836493692225</v>
      </c>
      <c r="AD24" s="4">
        <f t="shared" si="2"/>
        <v>0.0954545454545455</v>
      </c>
      <c r="AE24" s="4">
        <f t="shared" si="2"/>
        <v>0.354545454545455</v>
      </c>
    </row>
    <row r="25" s="4" customFormat="1" spans="11:31">
      <c r="K25" s="13" t="s">
        <v>30</v>
      </c>
      <c r="L25" s="9">
        <f>MAX(L2:L23)</f>
        <v>2.2674560546875</v>
      </c>
      <c r="W25" s="11">
        <f t="shared" ref="W25:AE25" si="3">MAX(W2:W23)</f>
        <v>0.185422658920288</v>
      </c>
      <c r="Z25" s="4">
        <f t="shared" si="3"/>
        <v>0.8</v>
      </c>
      <c r="AA25" s="4">
        <f t="shared" si="3"/>
        <v>1</v>
      </c>
      <c r="AB25" s="4">
        <f t="shared" si="3"/>
        <v>0.833333333333333</v>
      </c>
      <c r="AC25" s="4">
        <f t="shared" si="3"/>
        <v>0.833333333333333</v>
      </c>
      <c r="AD25" s="4">
        <f t="shared" si="3"/>
        <v>0.5</v>
      </c>
      <c r="AE25" s="4">
        <f t="shared" si="3"/>
        <v>0.6</v>
      </c>
    </row>
    <row r="26" s="4" customFormat="1" spans="12:31">
      <c r="L26" s="9">
        <f>MIN(L2:L23)</f>
        <v>1.17045211791992</v>
      </c>
      <c r="W26" s="11">
        <f t="shared" ref="W26:AE26" si="4">MIN(W2:W23)</f>
        <v>0.00109505653381348</v>
      </c>
      <c r="Z26" s="4">
        <f t="shared" si="4"/>
        <v>0.1</v>
      </c>
      <c r="AA26" s="4">
        <f t="shared" si="4"/>
        <v>0.5</v>
      </c>
      <c r="AB26" s="4">
        <f t="shared" si="4"/>
        <v>0.529411764705882</v>
      </c>
      <c r="AC26" s="4">
        <f t="shared" si="4"/>
        <v>0.625</v>
      </c>
      <c r="AD26" s="4">
        <f t="shared" si="4"/>
        <v>0</v>
      </c>
      <c r="AE26" s="4">
        <f t="shared" si="4"/>
        <v>0.1</v>
      </c>
    </row>
    <row r="27" spans="11:23">
      <c r="K27" s="4"/>
      <c r="L27" s="9"/>
      <c r="M27">
        <v>0.194</v>
      </c>
      <c r="W27" s="11"/>
    </row>
    <row r="28" spans="11:23">
      <c r="K28" s="4"/>
      <c r="L28" s="9"/>
      <c r="M28">
        <v>0.129</v>
      </c>
      <c r="W28" s="11"/>
    </row>
    <row r="29" spans="11:23">
      <c r="K29" s="4"/>
      <c r="L29" s="9"/>
      <c r="W29" s="11"/>
    </row>
    <row r="30" spans="11:23">
      <c r="K30" s="4" t="s">
        <v>31</v>
      </c>
      <c r="L30" s="4" t="s">
        <v>32</v>
      </c>
      <c r="N30" s="4" t="s">
        <v>70</v>
      </c>
      <c r="O30" s="4"/>
      <c r="P30" s="4"/>
      <c r="Q30" s="4"/>
      <c r="W30" s="11"/>
    </row>
    <row r="31" spans="11:23">
      <c r="K31" s="4"/>
      <c r="L31" s="4"/>
      <c r="N31" s="4">
        <v>0.2</v>
      </c>
      <c r="O31" s="4">
        <v>-160</v>
      </c>
      <c r="P31" s="4">
        <v>640</v>
      </c>
      <c r="Q31" s="4">
        <v>32</v>
      </c>
      <c r="W31" s="11"/>
    </row>
    <row r="32" s="1" customFormat="1" spans="11:23">
      <c r="K32" s="14" t="s">
        <v>49</v>
      </c>
      <c r="L32" s="14">
        <f>COUNTIF(L2:L23,"&lt;0.507")-COUNTIF(L2:L23,"&lt;0.378")</f>
        <v>0</v>
      </c>
      <c r="N32" s="4">
        <v>0.4</v>
      </c>
      <c r="O32" s="4">
        <v>-320</v>
      </c>
      <c r="P32" s="4">
        <v>480</v>
      </c>
      <c r="Q32" s="4">
        <v>24</v>
      </c>
      <c r="W32" s="14"/>
    </row>
    <row r="33" s="1" customFormat="1" spans="11:23">
      <c r="K33" s="14" t="s">
        <v>50</v>
      </c>
      <c r="L33" s="14">
        <f>COUNTIF(L2:L23,"&lt;0.636")-COUNTIF(L2:L23,"&lt;0.507")</f>
        <v>0</v>
      </c>
      <c r="N33" s="4">
        <v>0.45</v>
      </c>
      <c r="O33" s="4">
        <v>-360</v>
      </c>
      <c r="P33" s="4">
        <v>440</v>
      </c>
      <c r="Q33" s="4">
        <v>22</v>
      </c>
      <c r="W33" s="14"/>
    </row>
    <row r="34" s="1" customFormat="1" spans="11:23">
      <c r="K34" s="14" t="s">
        <v>51</v>
      </c>
      <c r="L34" s="14">
        <f>COUNTIF(L2:L23,"&lt;0.765")-COUNTIF(L2:L23,"&lt;0.636")</f>
        <v>0</v>
      </c>
      <c r="N34" s="4">
        <v>0.49</v>
      </c>
      <c r="O34" s="4">
        <v>-392</v>
      </c>
      <c r="P34" s="4">
        <v>408</v>
      </c>
      <c r="Q34" s="4">
        <v>20.4</v>
      </c>
      <c r="W34" s="14"/>
    </row>
    <row r="35" s="1" customFormat="1" spans="11:23">
      <c r="K35" s="14" t="s">
        <v>52</v>
      </c>
      <c r="L35" s="14">
        <f>COUNTIF(L2:L23,"&lt;0.894")-COUNTIF(L2:L23,"&lt;0.765")</f>
        <v>0</v>
      </c>
      <c r="O35" s="14">
        <v>-380</v>
      </c>
      <c r="P35" s="14">
        <v>420</v>
      </c>
      <c r="Q35" s="14">
        <v>21</v>
      </c>
      <c r="W35" s="14"/>
    </row>
    <row r="36" s="1" customFormat="1" spans="11:23">
      <c r="K36" s="14" t="s">
        <v>53</v>
      </c>
      <c r="L36" s="14">
        <f>COUNTIF(L2:L23,"&lt;1.023")-COUNTIF(L2:L23,"&lt;0.894")</f>
        <v>0</v>
      </c>
      <c r="W36" s="14"/>
    </row>
    <row r="37" s="1" customFormat="1" spans="11:23">
      <c r="K37" s="14" t="s">
        <v>54</v>
      </c>
      <c r="L37" s="14">
        <f>COUNTIF(L2:L23,"&lt;1.152")-COUNTIF(L2:L23,"&lt;1.023")</f>
        <v>0</v>
      </c>
      <c r="W37" s="14"/>
    </row>
    <row r="38" s="20" customFormat="1" spans="11:23">
      <c r="K38" s="22" t="s">
        <v>75</v>
      </c>
      <c r="L38" s="22">
        <f>COUNTIF(L2:L23,"&lt;1.732")-COUNTIF(L2:L23,"&lt;1.152")</f>
        <v>11</v>
      </c>
      <c r="M38" s="22">
        <v>11</v>
      </c>
      <c r="W38" s="22"/>
    </row>
    <row r="39" s="20" customFormat="1" spans="11:23">
      <c r="K39" s="22" t="s">
        <v>76</v>
      </c>
      <c r="L39" s="22">
        <f>COUNTIF(L2:L23,"&lt;2.312")-COUNTIF(L2:L23,"&lt;1.732")</f>
        <v>11</v>
      </c>
      <c r="M39" s="22">
        <v>11</v>
      </c>
      <c r="W39" s="22"/>
    </row>
    <row r="40" s="1" customFormat="1" spans="11:23">
      <c r="K40" s="14" t="s">
        <v>73</v>
      </c>
      <c r="L40" s="14">
        <v>0</v>
      </c>
      <c r="M40" s="14">
        <v>0</v>
      </c>
      <c r="W40" s="14"/>
    </row>
    <row r="41" s="1" customFormat="1" spans="11:23">
      <c r="K41" s="14" t="s">
        <v>74</v>
      </c>
      <c r="L41" s="14">
        <v>0</v>
      </c>
      <c r="M41" s="14">
        <v>0</v>
      </c>
      <c r="W41" s="14"/>
    </row>
    <row r="42" s="1" customFormat="1" spans="11:23">
      <c r="K42" s="14" t="s">
        <v>59</v>
      </c>
      <c r="L42" s="14">
        <v>0</v>
      </c>
      <c r="M42" s="14"/>
      <c r="W42" s="14"/>
    </row>
    <row r="43" s="1" customFormat="1" spans="11:23">
      <c r="K43" s="14" t="s">
        <v>60</v>
      </c>
      <c r="L43" s="14">
        <v>0</v>
      </c>
      <c r="M43" s="14"/>
      <c r="W43" s="14"/>
    </row>
    <row r="44" s="1" customFormat="1" spans="11:23">
      <c r="K44" s="14" t="s">
        <v>61</v>
      </c>
      <c r="L44" s="14">
        <v>0</v>
      </c>
      <c r="M44" s="14"/>
      <c r="W44" s="14"/>
    </row>
    <row r="45" s="1" customFormat="1" spans="11:23">
      <c r="K45" s="14" t="s">
        <v>62</v>
      </c>
      <c r="L45" s="14">
        <v>0</v>
      </c>
      <c r="M45" s="14"/>
      <c r="W45" s="14"/>
    </row>
    <row r="46" s="1" customFormat="1" spans="11:23">
      <c r="K46" s="14" t="s">
        <v>63</v>
      </c>
      <c r="L46" s="14">
        <v>0</v>
      </c>
      <c r="M46" s="14"/>
      <c r="W46" s="14"/>
    </row>
    <row r="47" s="1" customFormat="1" spans="11:23">
      <c r="K47" s="14" t="s">
        <v>64</v>
      </c>
      <c r="L47" s="14">
        <f>COUNTIF(L2:L23,"&lt;2.442")-COUNTIF(L2:L23,"&lt;2.313")</f>
        <v>0</v>
      </c>
      <c r="M47" s="14"/>
      <c r="W47" s="14"/>
    </row>
    <row r="48" s="1" customFormat="1" spans="11:13">
      <c r="K48" s="14" t="s">
        <v>65</v>
      </c>
      <c r="L48" s="14">
        <f>COUNTIF(L2:L23,"&lt;2.571")-COUNTIF(L2:L23,"&lt;2.442")</f>
        <v>0</v>
      </c>
      <c r="M48" s="14"/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s="1" customFormat="1" spans="11:15">
      <c r="K50" s="14" t="s">
        <v>67</v>
      </c>
      <c r="L50" s="14">
        <f>COUNTIF(L2:L23,"&lt;2.829")-COUNTIF(L2:L23,"&lt;2.7")</f>
        <v>0</v>
      </c>
      <c r="N50" s="1">
        <v>0.378</v>
      </c>
      <c r="O50" s="1">
        <v>3.094</v>
      </c>
    </row>
    <row r="51" s="1" customFormat="1" spans="11:15">
      <c r="K51" s="14" t="s">
        <v>68</v>
      </c>
      <c r="L51" s="14">
        <f>COUNTIF(L2:L23,"&lt;2.958")-COUNTIF(L2:L23,"&lt;2.829")</f>
        <v>0</v>
      </c>
      <c r="N51" s="1">
        <v>21</v>
      </c>
      <c r="O51" s="1">
        <v>0.129</v>
      </c>
    </row>
    <row r="52" s="1" customFormat="1" spans="11:12">
      <c r="K52" s="14" t="s">
        <v>69</v>
      </c>
      <c r="L52" s="14">
        <f>COUNTIF(L2:L23,"&lt;3.087")-COUNTIF(L2:L23,"&lt;2.958")</f>
        <v>0</v>
      </c>
    </row>
    <row r="55" spans="14:16">
      <c r="N55">
        <v>0.954</v>
      </c>
      <c r="O55">
        <v>0.378</v>
      </c>
      <c r="P55">
        <v>1.539</v>
      </c>
    </row>
    <row r="56" spans="16:16">
      <c r="P56">
        <v>0.232</v>
      </c>
    </row>
    <row r="58" spans="15:16">
      <c r="O58">
        <v>1.152</v>
      </c>
      <c r="P58">
        <v>2.313</v>
      </c>
    </row>
    <row r="59" spans="15:16">
      <c r="O59">
        <v>4</v>
      </c>
      <c r="P59">
        <v>0.29</v>
      </c>
    </row>
    <row r="60" spans="15:16">
      <c r="O60">
        <v>3</v>
      </c>
      <c r="P60">
        <v>0.387</v>
      </c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9"/>
  <sheetViews>
    <sheetView topLeftCell="I16" workbookViewId="0">
      <selection activeCell="N29" sqref="N29:Q34"/>
    </sheetView>
  </sheetViews>
  <sheetFormatPr defaultColWidth="8.88888888888889" defaultRowHeight="14.4"/>
  <cols>
    <col min="11" max="12" width="17.8888888888889" customWidth="1"/>
    <col min="13" max="14" width="12.8888888888889"/>
    <col min="20" max="22" width="12.8888888888889"/>
    <col min="23" max="23" width="17.2222222222222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93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10.4066944122315</v>
      </c>
      <c r="L2" s="9">
        <v>1.28925704956055</v>
      </c>
      <c r="M2">
        <v>1.12779426574707</v>
      </c>
      <c r="N2">
        <v>8.51591873168945</v>
      </c>
      <c r="O2">
        <v>6</v>
      </c>
      <c r="P2">
        <v>6</v>
      </c>
      <c r="Q2">
        <v>16</v>
      </c>
      <c r="R2" s="15">
        <v>0.375</v>
      </c>
      <c r="S2" s="15">
        <f>O2/E2</f>
        <v>0.6</v>
      </c>
      <c r="T2">
        <v>3.78498268127441</v>
      </c>
      <c r="U2">
        <v>3.53165054321289</v>
      </c>
      <c r="V2">
        <v>3.34699487686157</v>
      </c>
      <c r="W2" s="11">
        <v>0.184655666351318</v>
      </c>
      <c r="X2">
        <v>0.437987804412842</v>
      </c>
      <c r="Y2">
        <v>0.437987804412842</v>
      </c>
      <c r="Z2">
        <v>0.6</v>
      </c>
      <c r="AA2">
        <v>1</v>
      </c>
      <c r="AB2">
        <v>0.625</v>
      </c>
      <c r="AC2">
        <v>0.769230769230769</v>
      </c>
      <c r="AD2">
        <v>0</v>
      </c>
      <c r="AE2">
        <v>0.4</v>
      </c>
    </row>
    <row r="3" spans="1:31">
      <c r="A3" s="5">
        <v>205</v>
      </c>
      <c r="B3">
        <v>18</v>
      </c>
      <c r="C3">
        <v>2</v>
      </c>
      <c r="D3">
        <v>10</v>
      </c>
      <c r="E3">
        <v>10</v>
      </c>
      <c r="F3">
        <v>10</v>
      </c>
      <c r="G3">
        <v>0</v>
      </c>
      <c r="H3">
        <v>8</v>
      </c>
      <c r="I3">
        <v>2</v>
      </c>
      <c r="J3">
        <v>0.9</v>
      </c>
      <c r="K3" s="4">
        <v>7.59420585632324</v>
      </c>
      <c r="L3" s="9">
        <v>1.31899452209473</v>
      </c>
      <c r="M3">
        <v>1.07002258300781</v>
      </c>
      <c r="N3">
        <v>6.59915542602539</v>
      </c>
      <c r="O3">
        <v>7</v>
      </c>
      <c r="P3">
        <v>7</v>
      </c>
      <c r="Q3">
        <v>16</v>
      </c>
      <c r="R3" s="15">
        <v>0.4375</v>
      </c>
      <c r="S3" s="15">
        <f t="shared" ref="S2:S8" si="0">O3/E3</f>
        <v>0.7</v>
      </c>
      <c r="T3">
        <v>3.75983238220215</v>
      </c>
      <c r="U3">
        <v>3.43183302879333</v>
      </c>
      <c r="V3">
        <v>3.34061288833618</v>
      </c>
      <c r="W3" s="11">
        <v>0.0912201404571533</v>
      </c>
      <c r="X3">
        <v>0.419219493865967</v>
      </c>
      <c r="Y3">
        <v>0.419219493865967</v>
      </c>
      <c r="Z3">
        <v>0.7</v>
      </c>
      <c r="AA3">
        <v>0.9</v>
      </c>
      <c r="AB3">
        <v>0.5625</v>
      </c>
      <c r="AC3">
        <v>0.692307692307692</v>
      </c>
      <c r="AD3">
        <v>0.1</v>
      </c>
      <c r="AE3">
        <v>0.2</v>
      </c>
    </row>
    <row r="4" s="1" customFormat="1" spans="1:31">
      <c r="A4" s="18">
        <v>1</v>
      </c>
      <c r="B4" s="1">
        <v>20</v>
      </c>
      <c r="C4" s="1">
        <v>0</v>
      </c>
      <c r="D4" s="1">
        <v>10</v>
      </c>
      <c r="E4" s="1">
        <v>10</v>
      </c>
      <c r="F4" s="1">
        <v>10</v>
      </c>
      <c r="G4" s="1">
        <v>0</v>
      </c>
      <c r="H4" s="1">
        <v>10</v>
      </c>
      <c r="I4" s="1">
        <v>0</v>
      </c>
      <c r="J4" s="1">
        <v>1</v>
      </c>
      <c r="K4" s="14">
        <v>9999</v>
      </c>
      <c r="L4" s="14">
        <v>1.51507186889648</v>
      </c>
      <c r="M4" s="1">
        <v>9999</v>
      </c>
      <c r="N4" s="1">
        <v>9999</v>
      </c>
      <c r="O4" s="1">
        <v>10</v>
      </c>
      <c r="P4" s="1">
        <v>10</v>
      </c>
      <c r="Q4" s="1">
        <v>20</v>
      </c>
      <c r="R4" s="19">
        <v>0.5</v>
      </c>
      <c r="S4" s="19">
        <f t="shared" si="0"/>
        <v>1</v>
      </c>
      <c r="T4" s="1">
        <v>4.64654541015625</v>
      </c>
      <c r="U4" s="1">
        <v>4.34903001785278</v>
      </c>
      <c r="V4" s="1">
        <v>4.14905261993408</v>
      </c>
      <c r="W4" s="14">
        <v>0.199977397918701</v>
      </c>
      <c r="X4" s="1">
        <v>0.497492790222168</v>
      </c>
      <c r="Y4" s="1">
        <v>0.497492790222168</v>
      </c>
      <c r="Z4" s="1">
        <v>1</v>
      </c>
      <c r="AA4" s="1">
        <v>1</v>
      </c>
      <c r="AB4" s="1">
        <v>0.5</v>
      </c>
      <c r="AC4" s="1">
        <v>0.666666666666667</v>
      </c>
      <c r="AD4" s="1">
        <v>0</v>
      </c>
      <c r="AE4" s="1">
        <v>0</v>
      </c>
    </row>
    <row r="5" spans="1:31">
      <c r="A5" s="5">
        <v>168</v>
      </c>
      <c r="B5">
        <v>18</v>
      </c>
      <c r="C5">
        <v>2</v>
      </c>
      <c r="D5">
        <v>10</v>
      </c>
      <c r="E5">
        <v>10</v>
      </c>
      <c r="F5">
        <v>10</v>
      </c>
      <c r="G5">
        <v>0</v>
      </c>
      <c r="H5">
        <v>8</v>
      </c>
      <c r="I5">
        <v>2</v>
      </c>
      <c r="J5">
        <v>0.9</v>
      </c>
      <c r="K5" s="4">
        <v>6.87069702148437</v>
      </c>
      <c r="L5" s="9">
        <v>1.41816520690918</v>
      </c>
      <c r="M5">
        <v>1.21541595458984</v>
      </c>
      <c r="N5">
        <v>5.80192565917969</v>
      </c>
      <c r="O5">
        <v>7</v>
      </c>
      <c r="P5">
        <v>7</v>
      </c>
      <c r="Q5">
        <v>16</v>
      </c>
      <c r="R5" s="15">
        <v>0.4375</v>
      </c>
      <c r="S5" s="15">
        <f t="shared" si="0"/>
        <v>0.7</v>
      </c>
      <c r="T5">
        <v>3.46154975891113</v>
      </c>
      <c r="U5">
        <v>3.16635799407959</v>
      </c>
      <c r="V5">
        <v>3.07130002975464</v>
      </c>
      <c r="W5" s="11">
        <v>0.0950579643249512</v>
      </c>
      <c r="X5">
        <v>0.390249729156494</v>
      </c>
      <c r="Y5">
        <v>0.390249729156494</v>
      </c>
      <c r="Z5">
        <v>0.7</v>
      </c>
      <c r="AA5">
        <v>0.9</v>
      </c>
      <c r="AB5">
        <v>0.5625</v>
      </c>
      <c r="AC5">
        <v>0.692307692307692</v>
      </c>
      <c r="AD5">
        <v>0.1</v>
      </c>
      <c r="AE5">
        <v>0.2</v>
      </c>
    </row>
    <row r="6" spans="1:31">
      <c r="A6" s="5">
        <v>145</v>
      </c>
      <c r="B6">
        <v>18</v>
      </c>
      <c r="C6">
        <v>2</v>
      </c>
      <c r="D6">
        <v>10</v>
      </c>
      <c r="E6">
        <v>10</v>
      </c>
      <c r="F6">
        <v>9</v>
      </c>
      <c r="G6">
        <v>1</v>
      </c>
      <c r="H6">
        <v>9</v>
      </c>
      <c r="I6">
        <v>1</v>
      </c>
      <c r="J6">
        <v>0.9</v>
      </c>
      <c r="K6" s="4">
        <v>10.6385040283203</v>
      </c>
      <c r="L6" s="9">
        <v>1.46340179443359</v>
      </c>
      <c r="M6">
        <v>1.31208801269531</v>
      </c>
      <c r="N6">
        <v>8.68145370483398</v>
      </c>
      <c r="O6">
        <v>5</v>
      </c>
      <c r="P6">
        <v>5</v>
      </c>
      <c r="Q6">
        <v>13</v>
      </c>
      <c r="R6" s="15">
        <v>0.3846</v>
      </c>
      <c r="S6" s="15">
        <f t="shared" si="0"/>
        <v>0.5</v>
      </c>
      <c r="T6">
        <v>3.67697906494141</v>
      </c>
      <c r="U6">
        <v>3.40024971961975</v>
      </c>
      <c r="V6">
        <v>3.30141448974609</v>
      </c>
      <c r="W6" s="11">
        <v>0.0988352298736572</v>
      </c>
      <c r="X6">
        <v>0.375564575195312</v>
      </c>
      <c r="Y6">
        <v>0.375564575195312</v>
      </c>
      <c r="Z6">
        <v>0.5</v>
      </c>
      <c r="AA6">
        <v>0.8</v>
      </c>
      <c r="AB6">
        <v>0.615384615384615</v>
      </c>
      <c r="AC6">
        <v>0.695652173913043</v>
      </c>
      <c r="AD6">
        <v>0.2</v>
      </c>
      <c r="AE6">
        <v>0.3</v>
      </c>
    </row>
    <row r="7" spans="1:31">
      <c r="A7" s="5">
        <v>248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9.82092666625977</v>
      </c>
      <c r="L7" s="9">
        <v>1.48200607299805</v>
      </c>
      <c r="M7">
        <v>1.40103530883789</v>
      </c>
      <c r="N7">
        <v>8.45578384399414</v>
      </c>
      <c r="O7">
        <v>8</v>
      </c>
      <c r="P7">
        <v>8</v>
      </c>
      <c r="Q7">
        <v>18</v>
      </c>
      <c r="R7" s="15">
        <v>0.4444</v>
      </c>
      <c r="S7" s="15">
        <f t="shared" si="0"/>
        <v>0.8</v>
      </c>
      <c r="T7">
        <v>4.06353569030762</v>
      </c>
      <c r="U7">
        <v>3.75528621673584</v>
      </c>
      <c r="V7">
        <v>3.65086984634399</v>
      </c>
      <c r="W7" s="11">
        <v>0.104416370391846</v>
      </c>
      <c r="X7">
        <v>0.412665843963623</v>
      </c>
      <c r="Y7">
        <v>0.412665843963623</v>
      </c>
      <c r="Z7">
        <v>0.8</v>
      </c>
      <c r="AA7">
        <v>1</v>
      </c>
      <c r="AB7">
        <v>0.555555555555556</v>
      </c>
      <c r="AC7">
        <v>0.714285714285714</v>
      </c>
      <c r="AD7">
        <v>0</v>
      </c>
      <c r="AE7">
        <v>0.2</v>
      </c>
    </row>
    <row r="8" s="20" customFormat="1" spans="1:31">
      <c r="A8" s="21">
        <v>71</v>
      </c>
      <c r="B8" s="20">
        <v>18</v>
      </c>
      <c r="C8" s="20">
        <v>2</v>
      </c>
      <c r="D8" s="20">
        <v>10</v>
      </c>
      <c r="E8" s="20">
        <v>10</v>
      </c>
      <c r="F8" s="20">
        <v>10</v>
      </c>
      <c r="G8" s="20">
        <v>0</v>
      </c>
      <c r="H8" s="20">
        <v>8</v>
      </c>
      <c r="I8" s="20">
        <v>2</v>
      </c>
      <c r="J8" s="20">
        <v>0.9</v>
      </c>
      <c r="K8" s="22">
        <v>7.40899276733398</v>
      </c>
      <c r="L8" s="22">
        <v>1.43877410888672</v>
      </c>
      <c r="M8" s="20">
        <v>1.16422653198242</v>
      </c>
      <c r="N8" s="20">
        <v>6.09002113342285</v>
      </c>
      <c r="O8" s="20">
        <v>7</v>
      </c>
      <c r="P8" s="20">
        <v>7</v>
      </c>
      <c r="Q8" s="20">
        <v>17</v>
      </c>
      <c r="R8" s="23">
        <v>0.4118</v>
      </c>
      <c r="S8" s="23">
        <f t="shared" si="0"/>
        <v>0.7</v>
      </c>
      <c r="T8" s="20">
        <v>3.65265464782715</v>
      </c>
      <c r="U8" s="20">
        <v>3.35487127304077</v>
      </c>
      <c r="V8" s="20">
        <v>3.24499082565308</v>
      </c>
      <c r="W8" s="22">
        <v>0.109880447387695</v>
      </c>
      <c r="X8" s="20">
        <v>0.407663822174072</v>
      </c>
      <c r="Y8" s="20">
        <v>0.407663822174072</v>
      </c>
      <c r="Z8" s="20">
        <v>0.7</v>
      </c>
      <c r="AA8" s="20">
        <v>1</v>
      </c>
      <c r="AB8" s="20">
        <v>0.588235294117647</v>
      </c>
      <c r="AC8" s="20">
        <v>0.740740740740741</v>
      </c>
      <c r="AD8" s="20">
        <v>0</v>
      </c>
      <c r="AE8" s="20">
        <v>0.3</v>
      </c>
    </row>
    <row r="9" spans="1:31">
      <c r="A9" s="5">
        <v>88</v>
      </c>
      <c r="B9">
        <v>16</v>
      </c>
      <c r="C9">
        <v>4</v>
      </c>
      <c r="D9">
        <v>10</v>
      </c>
      <c r="E9">
        <v>10</v>
      </c>
      <c r="F9">
        <v>9</v>
      </c>
      <c r="G9">
        <v>1</v>
      </c>
      <c r="H9">
        <v>7</v>
      </c>
      <c r="I9">
        <v>3</v>
      </c>
      <c r="J9">
        <v>0.8</v>
      </c>
      <c r="K9" s="4">
        <v>6.7324047088623</v>
      </c>
      <c r="L9" s="9">
        <v>1.61456680297852</v>
      </c>
      <c r="M9">
        <v>1.08119773864746</v>
      </c>
      <c r="N9">
        <v>5.53327941894531</v>
      </c>
      <c r="O9">
        <v>5</v>
      </c>
      <c r="P9">
        <v>5</v>
      </c>
      <c r="Q9">
        <v>13</v>
      </c>
      <c r="R9" s="15">
        <v>0.3846</v>
      </c>
      <c r="S9" s="15">
        <f t="shared" ref="S9:S16" si="1">O9/E9</f>
        <v>0.5</v>
      </c>
      <c r="T9">
        <v>3.23104858398437</v>
      </c>
      <c r="U9">
        <v>2.92253375053406</v>
      </c>
      <c r="V9">
        <v>2.8886866569519</v>
      </c>
      <c r="W9" s="11">
        <v>0.0338470935821533</v>
      </c>
      <c r="X9">
        <v>0.342361927032471</v>
      </c>
      <c r="Y9">
        <v>0.342361927032471</v>
      </c>
      <c r="Z9">
        <v>0.5</v>
      </c>
      <c r="AA9">
        <v>0.8</v>
      </c>
      <c r="AB9">
        <v>0.615384615384615</v>
      </c>
      <c r="AC9">
        <v>0.695652173913043</v>
      </c>
      <c r="AD9">
        <v>0.2</v>
      </c>
      <c r="AE9">
        <v>0.3</v>
      </c>
    </row>
    <row r="10" spans="1:31">
      <c r="A10" s="5">
        <v>147</v>
      </c>
      <c r="B10">
        <v>18</v>
      </c>
      <c r="C10">
        <v>2</v>
      </c>
      <c r="D10">
        <v>10</v>
      </c>
      <c r="E10">
        <v>10</v>
      </c>
      <c r="F10">
        <v>10</v>
      </c>
      <c r="G10">
        <v>0</v>
      </c>
      <c r="H10">
        <v>8</v>
      </c>
      <c r="I10">
        <v>2</v>
      </c>
      <c r="J10">
        <v>0.9</v>
      </c>
      <c r="K10" s="4">
        <v>6.612060546875</v>
      </c>
      <c r="L10" s="9">
        <v>1.60484886169434</v>
      </c>
      <c r="M10">
        <v>1.57463836669922</v>
      </c>
      <c r="N10">
        <v>6.10797309875488</v>
      </c>
      <c r="O10">
        <v>8</v>
      </c>
      <c r="P10">
        <v>8</v>
      </c>
      <c r="Q10">
        <v>17</v>
      </c>
      <c r="R10" s="15">
        <v>0.4706</v>
      </c>
      <c r="S10" s="15">
        <f t="shared" si="1"/>
        <v>0.8</v>
      </c>
      <c r="T10">
        <v>3.09134292602539</v>
      </c>
      <c r="U10">
        <v>2.82251119613647</v>
      </c>
      <c r="V10">
        <v>2.7755024433136</v>
      </c>
      <c r="W10" s="11">
        <v>0.047008752822876</v>
      </c>
      <c r="X10">
        <v>0.315840482711792</v>
      </c>
      <c r="Y10">
        <v>0.315840482711792</v>
      </c>
      <c r="Z10">
        <v>0.8</v>
      </c>
      <c r="AA10">
        <v>0.9</v>
      </c>
      <c r="AB10">
        <v>0.529411764705882</v>
      </c>
      <c r="AC10">
        <v>0.666666666666667</v>
      </c>
      <c r="AD10">
        <v>0.1</v>
      </c>
      <c r="AE10">
        <v>0.1</v>
      </c>
    </row>
    <row r="11" spans="1:31">
      <c r="A11" s="18">
        <v>4</v>
      </c>
      <c r="B11" s="1">
        <v>18</v>
      </c>
      <c r="C11" s="1">
        <v>2</v>
      </c>
      <c r="D11" s="1">
        <v>10</v>
      </c>
      <c r="E11" s="1">
        <v>10</v>
      </c>
      <c r="F11" s="1">
        <v>10</v>
      </c>
      <c r="G11" s="1">
        <v>0</v>
      </c>
      <c r="H11" s="1">
        <v>8</v>
      </c>
      <c r="I11" s="1">
        <v>2</v>
      </c>
      <c r="J11" s="1">
        <v>0.9</v>
      </c>
      <c r="K11" s="14">
        <v>6.64651870727539</v>
      </c>
      <c r="L11" s="14">
        <v>1.76815605163574</v>
      </c>
      <c r="M11" s="1">
        <v>1.73186683654785</v>
      </c>
      <c r="N11" s="1">
        <v>5.91652679443359</v>
      </c>
      <c r="O11" s="1">
        <v>6</v>
      </c>
      <c r="P11" s="1">
        <v>6</v>
      </c>
      <c r="Q11" s="1">
        <v>15</v>
      </c>
      <c r="R11" s="19">
        <v>0.4</v>
      </c>
      <c r="S11" s="19">
        <f t="shared" si="1"/>
        <v>0.6</v>
      </c>
      <c r="T11" s="1">
        <v>3.24323081970215</v>
      </c>
      <c r="U11" s="1">
        <v>2.9600522518158</v>
      </c>
      <c r="V11" s="1">
        <v>2.89533853530884</v>
      </c>
      <c r="W11" s="14">
        <v>0.064713716506958</v>
      </c>
      <c r="X11" s="1">
        <v>0.34789228439331</v>
      </c>
      <c r="Y11" s="1">
        <v>0.34789228439331</v>
      </c>
      <c r="Z11" s="1">
        <v>0.6</v>
      </c>
      <c r="AA11" s="1">
        <v>0.9</v>
      </c>
      <c r="AB11" s="1">
        <v>0.6</v>
      </c>
      <c r="AC11" s="1">
        <v>0.72</v>
      </c>
      <c r="AD11" s="1">
        <v>0.1</v>
      </c>
      <c r="AE11" s="1">
        <v>0.3</v>
      </c>
    </row>
    <row r="12" spans="1:31">
      <c r="A12" s="5">
        <v>28</v>
      </c>
      <c r="B12">
        <v>17</v>
      </c>
      <c r="C12">
        <v>3</v>
      </c>
      <c r="D12">
        <v>10</v>
      </c>
      <c r="E12">
        <v>10</v>
      </c>
      <c r="F12">
        <v>9</v>
      </c>
      <c r="G12">
        <v>1</v>
      </c>
      <c r="H12">
        <v>8</v>
      </c>
      <c r="I12">
        <v>2</v>
      </c>
      <c r="J12">
        <v>0.85</v>
      </c>
      <c r="K12" s="4">
        <v>7.65665245056152</v>
      </c>
      <c r="L12" s="9">
        <v>1.70526885986328</v>
      </c>
      <c r="M12">
        <v>1.47204208374023</v>
      </c>
      <c r="N12">
        <v>6.27309989929199</v>
      </c>
      <c r="O12">
        <v>4</v>
      </c>
      <c r="P12">
        <v>4</v>
      </c>
      <c r="Q12">
        <v>11</v>
      </c>
      <c r="R12" s="15">
        <v>0.3636</v>
      </c>
      <c r="S12" s="15">
        <f t="shared" si="1"/>
        <v>0.4</v>
      </c>
      <c r="T12">
        <v>2.46031761169434</v>
      </c>
      <c r="U12">
        <v>2.26619172096252</v>
      </c>
      <c r="V12">
        <v>2.19670438766479</v>
      </c>
      <c r="W12" s="11">
        <v>0.0694873332977295</v>
      </c>
      <c r="X12">
        <v>0.263613224029541</v>
      </c>
      <c r="Y12">
        <v>0.263613224029541</v>
      </c>
      <c r="Z12">
        <v>0.4</v>
      </c>
      <c r="AA12">
        <v>0.7</v>
      </c>
      <c r="AB12">
        <v>0.636363636363636</v>
      </c>
      <c r="AC12">
        <v>0.666666666666667</v>
      </c>
      <c r="AD12">
        <v>0.3</v>
      </c>
      <c r="AE12">
        <v>0.3</v>
      </c>
    </row>
    <row r="13" spans="1:31">
      <c r="A13" s="5">
        <v>206</v>
      </c>
      <c r="B13">
        <v>17</v>
      </c>
      <c r="C13">
        <v>3</v>
      </c>
      <c r="D13">
        <v>10</v>
      </c>
      <c r="E13">
        <v>10</v>
      </c>
      <c r="F13">
        <v>10</v>
      </c>
      <c r="G13">
        <v>0</v>
      </c>
      <c r="H13">
        <v>7</v>
      </c>
      <c r="I13">
        <v>3</v>
      </c>
      <c r="J13">
        <v>0.85</v>
      </c>
      <c r="K13" s="4">
        <v>6.37397003173828</v>
      </c>
      <c r="L13" s="9">
        <v>1.73198318481445</v>
      </c>
      <c r="M13">
        <v>1.36330223083496</v>
      </c>
      <c r="N13">
        <v>5.40246200561523</v>
      </c>
      <c r="O13">
        <v>5</v>
      </c>
      <c r="P13">
        <v>5</v>
      </c>
      <c r="Q13">
        <v>14</v>
      </c>
      <c r="R13" s="15">
        <v>0.3571</v>
      </c>
      <c r="S13" s="15">
        <f t="shared" si="1"/>
        <v>0.5</v>
      </c>
      <c r="T13">
        <v>3.02554321289062</v>
      </c>
      <c r="U13">
        <v>2.78245902061462</v>
      </c>
      <c r="V13">
        <v>2.70634937286377</v>
      </c>
      <c r="W13" s="11">
        <v>0.0761096477508545</v>
      </c>
      <c r="X13">
        <v>0.319193840026856</v>
      </c>
      <c r="Y13">
        <v>0.319193840026856</v>
      </c>
      <c r="Z13">
        <v>0.5</v>
      </c>
      <c r="AA13">
        <v>0.9</v>
      </c>
      <c r="AB13">
        <v>0.642857142857143</v>
      </c>
      <c r="AC13">
        <v>0.75</v>
      </c>
      <c r="AD13">
        <v>0.1</v>
      </c>
      <c r="AE13">
        <v>0.4</v>
      </c>
    </row>
    <row r="14" spans="1:31">
      <c r="A14" s="5">
        <v>48</v>
      </c>
      <c r="B14">
        <v>16</v>
      </c>
      <c r="C14">
        <v>4</v>
      </c>
      <c r="D14">
        <v>10</v>
      </c>
      <c r="E14">
        <v>10</v>
      </c>
      <c r="F14">
        <v>10</v>
      </c>
      <c r="G14">
        <v>0</v>
      </c>
      <c r="H14">
        <v>6</v>
      </c>
      <c r="I14">
        <v>4</v>
      </c>
      <c r="J14">
        <v>0.8</v>
      </c>
      <c r="K14" s="4">
        <v>5.09125137329102</v>
      </c>
      <c r="L14" s="9">
        <v>1.59131240844727</v>
      </c>
      <c r="M14">
        <v>0.936178207397461</v>
      </c>
      <c r="N14">
        <v>4.19539451599121</v>
      </c>
      <c r="O14">
        <v>4</v>
      </c>
      <c r="P14">
        <v>4</v>
      </c>
      <c r="Q14">
        <v>13</v>
      </c>
      <c r="R14" s="15">
        <v>0.3077</v>
      </c>
      <c r="S14" s="15">
        <f t="shared" si="1"/>
        <v>0.4</v>
      </c>
      <c r="T14">
        <v>2.98599624633789</v>
      </c>
      <c r="U14">
        <v>2.72475695610046</v>
      </c>
      <c r="V14">
        <v>2.63969969749451</v>
      </c>
      <c r="W14" s="11">
        <v>0.085057258605957</v>
      </c>
      <c r="X14">
        <v>0.346296548843384</v>
      </c>
      <c r="Y14">
        <v>0.346296548843384</v>
      </c>
      <c r="Z14">
        <v>0.4</v>
      </c>
      <c r="AA14">
        <v>0.9</v>
      </c>
      <c r="AB14">
        <v>0.692307692307692</v>
      </c>
      <c r="AC14">
        <v>0.782608695652174</v>
      </c>
      <c r="AD14">
        <v>0.1</v>
      </c>
      <c r="AE14">
        <v>0.5</v>
      </c>
    </row>
    <row r="15" s="20" customFormat="1" spans="1:31">
      <c r="A15" s="21">
        <v>137</v>
      </c>
      <c r="B15" s="20">
        <v>17</v>
      </c>
      <c r="C15" s="20">
        <v>3</v>
      </c>
      <c r="D15" s="20">
        <v>10</v>
      </c>
      <c r="E15" s="20">
        <v>10</v>
      </c>
      <c r="F15" s="20">
        <v>10</v>
      </c>
      <c r="G15" s="20">
        <v>0</v>
      </c>
      <c r="H15" s="20">
        <v>7</v>
      </c>
      <c r="I15" s="20">
        <v>3</v>
      </c>
      <c r="J15" s="20">
        <v>0.85</v>
      </c>
      <c r="K15" s="22">
        <v>5.48050498962402</v>
      </c>
      <c r="L15" s="22">
        <v>1.66137504577637</v>
      </c>
      <c r="M15" s="20">
        <v>1.31838798522949</v>
      </c>
      <c r="N15" s="20">
        <v>4.31262969970703</v>
      </c>
      <c r="O15" s="20">
        <v>6</v>
      </c>
      <c r="P15" s="20">
        <v>6</v>
      </c>
      <c r="Q15" s="20">
        <v>16</v>
      </c>
      <c r="R15" s="23">
        <v>0.375</v>
      </c>
      <c r="S15" s="23">
        <f t="shared" si="1"/>
        <v>0.6</v>
      </c>
      <c r="T15" s="20">
        <v>2.96624946594238</v>
      </c>
      <c r="U15" s="20">
        <v>2.71843361854553</v>
      </c>
      <c r="V15" s="20">
        <v>2.63168978691101</v>
      </c>
      <c r="W15" s="22">
        <v>0.0867438316345215</v>
      </c>
      <c r="X15" s="20">
        <v>0.334559679031372</v>
      </c>
      <c r="Y15" s="20">
        <v>0.334559679031372</v>
      </c>
      <c r="Z15" s="20">
        <v>0.6</v>
      </c>
      <c r="AA15" s="20">
        <v>1</v>
      </c>
      <c r="AB15" s="20">
        <v>0.625</v>
      </c>
      <c r="AC15" s="20">
        <v>0.769230769230769</v>
      </c>
      <c r="AD15" s="20">
        <v>0</v>
      </c>
      <c r="AE15" s="20">
        <v>0.4</v>
      </c>
    </row>
    <row r="16" spans="1:31">
      <c r="A16" s="5">
        <v>118</v>
      </c>
      <c r="B16">
        <v>13</v>
      </c>
      <c r="C16">
        <v>7</v>
      </c>
      <c r="D16">
        <v>10</v>
      </c>
      <c r="E16">
        <v>10</v>
      </c>
      <c r="F16">
        <v>9</v>
      </c>
      <c r="G16">
        <v>1</v>
      </c>
      <c r="H16">
        <v>4</v>
      </c>
      <c r="I16">
        <v>6</v>
      </c>
      <c r="J16">
        <v>0.65</v>
      </c>
      <c r="K16" s="4">
        <v>4.69274139404297</v>
      </c>
      <c r="L16" s="9">
        <v>2.24993515014648</v>
      </c>
      <c r="M16">
        <v>1.34408950805664</v>
      </c>
      <c r="N16">
        <v>4.5972785949707</v>
      </c>
      <c r="O16">
        <v>1</v>
      </c>
      <c r="P16">
        <v>1</v>
      </c>
      <c r="Q16">
        <v>6</v>
      </c>
      <c r="R16" s="15">
        <v>0.1667</v>
      </c>
      <c r="S16" s="15">
        <f t="shared" ref="S16:S55" si="2">O16/E16</f>
        <v>0.1</v>
      </c>
      <c r="T16">
        <v>2.32436370849609</v>
      </c>
      <c r="U16">
        <v>2.08884620666504</v>
      </c>
      <c r="V16">
        <v>2.07621026039123</v>
      </c>
      <c r="W16" s="11">
        <v>0.0126359462738037</v>
      </c>
      <c r="X16">
        <v>0.248153448104858</v>
      </c>
      <c r="Y16">
        <v>0.248153448104858</v>
      </c>
      <c r="Z16">
        <v>0.1</v>
      </c>
      <c r="AA16">
        <v>0.5</v>
      </c>
      <c r="AB16">
        <v>0.833333333333333</v>
      </c>
      <c r="AC16">
        <v>0.625</v>
      </c>
      <c r="AD16">
        <v>0.5</v>
      </c>
      <c r="AE16">
        <v>0.4</v>
      </c>
    </row>
    <row r="17" spans="1:31">
      <c r="A17" s="5">
        <v>114</v>
      </c>
      <c r="B17">
        <v>16</v>
      </c>
      <c r="C17">
        <v>4</v>
      </c>
      <c r="D17">
        <v>10</v>
      </c>
      <c r="E17">
        <v>10</v>
      </c>
      <c r="F17">
        <v>9</v>
      </c>
      <c r="G17">
        <v>1</v>
      </c>
      <c r="H17">
        <v>7</v>
      </c>
      <c r="I17">
        <v>3</v>
      </c>
      <c r="J17">
        <v>0.8</v>
      </c>
      <c r="K17" s="4">
        <v>8.22604179382324</v>
      </c>
      <c r="L17" s="9">
        <v>1.97331619262695</v>
      </c>
      <c r="M17">
        <v>1.27695655822754</v>
      </c>
      <c r="N17">
        <v>6.61124801635742</v>
      </c>
      <c r="O17">
        <v>5</v>
      </c>
      <c r="P17">
        <v>5</v>
      </c>
      <c r="Q17">
        <v>14</v>
      </c>
      <c r="R17" s="15">
        <v>0.3571</v>
      </c>
      <c r="S17" s="15">
        <f t="shared" si="2"/>
        <v>0.5</v>
      </c>
      <c r="T17">
        <v>3.45174598693848</v>
      </c>
      <c r="U17">
        <v>3.08734536170959</v>
      </c>
      <c r="V17">
        <v>3.05312347412109</v>
      </c>
      <c r="W17" s="11">
        <v>0.034221887588501</v>
      </c>
      <c r="X17">
        <v>0.398622512817383</v>
      </c>
      <c r="Y17">
        <v>0.398622512817383</v>
      </c>
      <c r="Z17">
        <v>0.5</v>
      </c>
      <c r="AA17">
        <v>0.9</v>
      </c>
      <c r="AB17">
        <v>0.642857142857143</v>
      </c>
      <c r="AC17">
        <v>0.75</v>
      </c>
      <c r="AD17">
        <v>0.1</v>
      </c>
      <c r="AE17">
        <v>0.4</v>
      </c>
    </row>
    <row r="18" spans="1:31">
      <c r="A18" s="5">
        <v>87</v>
      </c>
      <c r="B18">
        <v>15</v>
      </c>
      <c r="C18">
        <v>5</v>
      </c>
      <c r="D18">
        <v>10</v>
      </c>
      <c r="E18">
        <v>10</v>
      </c>
      <c r="F18">
        <v>9</v>
      </c>
      <c r="G18">
        <v>1</v>
      </c>
      <c r="H18">
        <v>6</v>
      </c>
      <c r="I18">
        <v>4</v>
      </c>
      <c r="J18">
        <v>0.75</v>
      </c>
      <c r="K18" s="4">
        <v>5.965576171875</v>
      </c>
      <c r="L18" s="9">
        <v>1.96604919433594</v>
      </c>
      <c r="M18">
        <v>1.30701446533203</v>
      </c>
      <c r="N18">
        <v>5.0182933807373</v>
      </c>
      <c r="O18">
        <v>4</v>
      </c>
      <c r="P18">
        <v>4</v>
      </c>
      <c r="Q18">
        <v>12</v>
      </c>
      <c r="R18" s="15">
        <v>0.3333</v>
      </c>
      <c r="S18" s="15">
        <f t="shared" si="2"/>
        <v>0.4</v>
      </c>
      <c r="T18">
        <v>2.74654388427734</v>
      </c>
      <c r="U18">
        <v>2.45803046226501</v>
      </c>
      <c r="V18">
        <v>2.42247819900513</v>
      </c>
      <c r="W18" s="11">
        <v>0.0355522632598877</v>
      </c>
      <c r="X18">
        <v>0.324065685272217</v>
      </c>
      <c r="Y18">
        <v>0.324065685272217</v>
      </c>
      <c r="Z18">
        <v>0.4</v>
      </c>
      <c r="AA18">
        <v>0.8</v>
      </c>
      <c r="AB18">
        <v>0.666666666666667</v>
      </c>
      <c r="AC18">
        <v>0.727272727272727</v>
      </c>
      <c r="AD18">
        <v>0.2</v>
      </c>
      <c r="AE18">
        <v>0.4</v>
      </c>
    </row>
    <row r="19" spans="1:31">
      <c r="A19" s="5">
        <v>19</v>
      </c>
      <c r="B19">
        <v>16</v>
      </c>
      <c r="C19">
        <v>4</v>
      </c>
      <c r="D19">
        <v>10</v>
      </c>
      <c r="E19">
        <v>10</v>
      </c>
      <c r="F19">
        <v>8</v>
      </c>
      <c r="G19">
        <v>2</v>
      </c>
      <c r="H19">
        <v>8</v>
      </c>
      <c r="I19">
        <v>2</v>
      </c>
      <c r="J19">
        <v>0.8</v>
      </c>
      <c r="K19" s="4">
        <v>7.57284927368164</v>
      </c>
      <c r="L19" s="9">
        <v>2.06085205078125</v>
      </c>
      <c r="M19">
        <v>1.82548141479492</v>
      </c>
      <c r="N19">
        <v>5.71315765380859</v>
      </c>
      <c r="O19">
        <v>6</v>
      </c>
      <c r="P19">
        <v>6</v>
      </c>
      <c r="Q19">
        <v>14</v>
      </c>
      <c r="R19" s="15">
        <v>0.4286</v>
      </c>
      <c r="S19" s="15">
        <f t="shared" si="2"/>
        <v>0.6</v>
      </c>
      <c r="T19">
        <v>2.96800994873047</v>
      </c>
      <c r="U19">
        <v>2.70471739768982</v>
      </c>
      <c r="V19">
        <v>2.66504859924316</v>
      </c>
      <c r="W19" s="11">
        <v>0.0396687984466553</v>
      </c>
      <c r="X19">
        <v>0.302961349487305</v>
      </c>
      <c r="Y19">
        <v>0.302961349487305</v>
      </c>
      <c r="Z19">
        <v>0.6</v>
      </c>
      <c r="AA19">
        <v>0.8</v>
      </c>
      <c r="AB19">
        <v>0.571428571428571</v>
      </c>
      <c r="AC19">
        <v>0.666666666666667</v>
      </c>
      <c r="AD19">
        <v>0.2</v>
      </c>
      <c r="AE19">
        <v>0.2</v>
      </c>
    </row>
    <row r="20" spans="1:31">
      <c r="A20" s="5">
        <v>108</v>
      </c>
      <c r="B20">
        <v>16</v>
      </c>
      <c r="C20">
        <v>4</v>
      </c>
      <c r="D20">
        <v>10</v>
      </c>
      <c r="E20">
        <v>10</v>
      </c>
      <c r="F20">
        <v>9</v>
      </c>
      <c r="G20">
        <v>1</v>
      </c>
      <c r="H20">
        <v>7</v>
      </c>
      <c r="I20">
        <v>3</v>
      </c>
      <c r="J20">
        <v>0.8</v>
      </c>
      <c r="K20" s="4">
        <v>7.3200740814209</v>
      </c>
      <c r="L20" s="9">
        <v>2.23398208618164</v>
      </c>
      <c r="M20">
        <v>1.72373008728027</v>
      </c>
      <c r="N20">
        <v>5.56501007080078</v>
      </c>
      <c r="O20">
        <v>5</v>
      </c>
      <c r="P20">
        <v>5</v>
      </c>
      <c r="Q20">
        <v>14</v>
      </c>
      <c r="R20" s="15">
        <v>0.3571</v>
      </c>
      <c r="S20" s="15">
        <f t="shared" si="2"/>
        <v>0.5</v>
      </c>
      <c r="T20">
        <v>3.43692398071289</v>
      </c>
      <c r="U20">
        <v>3.13051795959473</v>
      </c>
      <c r="V20">
        <v>3.05516624450684</v>
      </c>
      <c r="W20" s="11">
        <v>0.0753517150878906</v>
      </c>
      <c r="X20">
        <v>0.381757736206055</v>
      </c>
      <c r="Y20">
        <v>0.381757736206055</v>
      </c>
      <c r="Z20">
        <v>0.5</v>
      </c>
      <c r="AA20">
        <v>0.9</v>
      </c>
      <c r="AB20">
        <v>0.642857142857143</v>
      </c>
      <c r="AC20">
        <v>0.75</v>
      </c>
      <c r="AD20">
        <v>0.1</v>
      </c>
      <c r="AE20">
        <v>0.4</v>
      </c>
    </row>
    <row r="21" spans="1:31">
      <c r="A21" s="5">
        <v>197</v>
      </c>
      <c r="B21">
        <v>16</v>
      </c>
      <c r="C21">
        <v>4</v>
      </c>
      <c r="D21">
        <v>10</v>
      </c>
      <c r="E21">
        <v>10</v>
      </c>
      <c r="F21">
        <v>10</v>
      </c>
      <c r="G21">
        <v>0</v>
      </c>
      <c r="H21">
        <v>6</v>
      </c>
      <c r="I21">
        <v>4</v>
      </c>
      <c r="J21">
        <v>0.8</v>
      </c>
      <c r="K21" s="4">
        <v>6.63057708740234</v>
      </c>
      <c r="L21" s="9">
        <v>2.12068176269531</v>
      </c>
      <c r="M21">
        <v>1.46605491638184</v>
      </c>
      <c r="N21">
        <v>5.87992858886719</v>
      </c>
      <c r="O21">
        <v>5</v>
      </c>
      <c r="P21">
        <v>5</v>
      </c>
      <c r="Q21">
        <v>14</v>
      </c>
      <c r="R21" s="15">
        <v>0.3571</v>
      </c>
      <c r="S21" s="15">
        <f t="shared" si="2"/>
        <v>0.5</v>
      </c>
      <c r="T21">
        <v>2.89409828186035</v>
      </c>
      <c r="U21">
        <v>2.60639953613281</v>
      </c>
      <c r="V21">
        <v>2.51807570457458</v>
      </c>
      <c r="W21" s="11">
        <v>0.0883238315582275</v>
      </c>
      <c r="X21">
        <v>0.376022577285767</v>
      </c>
      <c r="Y21">
        <v>0.376022577285767</v>
      </c>
      <c r="Z21">
        <v>0.5</v>
      </c>
      <c r="AA21">
        <v>0.9</v>
      </c>
      <c r="AB21">
        <v>0.642857142857143</v>
      </c>
      <c r="AC21">
        <v>0.75</v>
      </c>
      <c r="AD21">
        <v>0.1</v>
      </c>
      <c r="AE21">
        <v>0.4</v>
      </c>
    </row>
    <row r="22" spans="1:31">
      <c r="A22" s="5">
        <v>102</v>
      </c>
      <c r="B22">
        <v>17</v>
      </c>
      <c r="C22">
        <v>3</v>
      </c>
      <c r="D22">
        <v>10</v>
      </c>
      <c r="E22">
        <v>10</v>
      </c>
      <c r="F22">
        <v>10</v>
      </c>
      <c r="G22">
        <v>0</v>
      </c>
      <c r="H22">
        <v>7</v>
      </c>
      <c r="I22">
        <v>3</v>
      </c>
      <c r="J22">
        <v>0.85</v>
      </c>
      <c r="K22" s="4">
        <v>6.0604362487793</v>
      </c>
      <c r="L22" s="9">
        <v>1.95474052429199</v>
      </c>
      <c r="M22">
        <v>1.70595741271973</v>
      </c>
      <c r="N22">
        <v>5.03600311279297</v>
      </c>
      <c r="O22">
        <v>7</v>
      </c>
      <c r="P22">
        <v>7</v>
      </c>
      <c r="Q22">
        <v>17</v>
      </c>
      <c r="R22" s="15">
        <v>0.4118</v>
      </c>
      <c r="S22" s="15">
        <f t="shared" si="2"/>
        <v>0.7</v>
      </c>
      <c r="T22">
        <v>2.88082122802734</v>
      </c>
      <c r="U22">
        <v>2.63592147827148</v>
      </c>
      <c r="V22">
        <v>2.53333616256714</v>
      </c>
      <c r="W22" s="11">
        <v>0.102585315704346</v>
      </c>
      <c r="X22">
        <v>0.347485065460205</v>
      </c>
      <c r="Y22">
        <v>0.347485065460205</v>
      </c>
      <c r="Z22">
        <v>0.7</v>
      </c>
      <c r="AA22">
        <v>1</v>
      </c>
      <c r="AB22">
        <v>0.588235294117647</v>
      </c>
      <c r="AC22">
        <v>0.740740740740741</v>
      </c>
      <c r="AD22">
        <v>0</v>
      </c>
      <c r="AE22">
        <v>0.3</v>
      </c>
    </row>
    <row r="23" s="4" customFormat="1" spans="11:31">
      <c r="K23" s="12" t="s">
        <v>29</v>
      </c>
      <c r="L23" s="9">
        <f>AVERAGE(L2:L22)</f>
        <v>1.72203518095471</v>
      </c>
      <c r="W23" s="11">
        <f t="shared" ref="W23:AE23" si="3">AVERAGE(W2:W22)</f>
        <v>0.0826357432774135</v>
      </c>
      <c r="Z23" s="4">
        <f t="shared" si="3"/>
        <v>0.576190476190476</v>
      </c>
      <c r="AA23" s="4">
        <f t="shared" si="3"/>
        <v>0.880952380952381</v>
      </c>
      <c r="AB23" s="4">
        <f t="shared" si="3"/>
        <v>0.616130267180687</v>
      </c>
      <c r="AC23" s="4">
        <f t="shared" si="3"/>
        <v>0.715795074107703</v>
      </c>
      <c r="AD23" s="4">
        <f t="shared" si="3"/>
        <v>0.119047619047619</v>
      </c>
      <c r="AE23" s="4">
        <f t="shared" si="3"/>
        <v>0.304761904761905</v>
      </c>
    </row>
    <row r="24" s="4" customFormat="1" spans="11:31">
      <c r="K24" s="13" t="s">
        <v>30</v>
      </c>
      <c r="L24" s="9">
        <f>MAX(L2:L22)</f>
        <v>2.24993515014648</v>
      </c>
      <c r="W24" s="11">
        <f t="shared" ref="W24:AE24" si="4">MAX(W2:W22)</f>
        <v>0.199977397918701</v>
      </c>
      <c r="Z24" s="4">
        <f t="shared" si="4"/>
        <v>1</v>
      </c>
      <c r="AA24" s="4">
        <f t="shared" si="4"/>
        <v>1</v>
      </c>
      <c r="AB24" s="4">
        <f t="shared" si="4"/>
        <v>0.833333333333333</v>
      </c>
      <c r="AC24" s="4">
        <f t="shared" si="4"/>
        <v>0.782608695652174</v>
      </c>
      <c r="AD24" s="4">
        <f t="shared" si="4"/>
        <v>0.5</v>
      </c>
      <c r="AE24" s="4">
        <f t="shared" si="4"/>
        <v>0.5</v>
      </c>
    </row>
    <row r="25" s="4" customFormat="1" spans="12:31">
      <c r="L25" s="9">
        <f>MIN(L2:L22)</f>
        <v>1.28925704956055</v>
      </c>
      <c r="W25" s="11">
        <f t="shared" ref="W25:AE25" si="5">MIN(W2:W22)</f>
        <v>0.0126359462738037</v>
      </c>
      <c r="Z25" s="4">
        <f t="shared" si="5"/>
        <v>0.1</v>
      </c>
      <c r="AA25" s="4">
        <f t="shared" si="5"/>
        <v>0.5</v>
      </c>
      <c r="AB25" s="4">
        <f t="shared" si="5"/>
        <v>0.5</v>
      </c>
      <c r="AC25" s="4">
        <f t="shared" si="5"/>
        <v>0.625</v>
      </c>
      <c r="AD25" s="4">
        <f t="shared" si="5"/>
        <v>0</v>
      </c>
      <c r="AE25" s="4">
        <f t="shared" si="5"/>
        <v>0</v>
      </c>
    </row>
    <row r="26" spans="11:23">
      <c r="K26" s="4"/>
      <c r="L26" s="9"/>
      <c r="M26">
        <v>0.194</v>
      </c>
      <c r="W26" s="11"/>
    </row>
    <row r="27" spans="11:23">
      <c r="K27" s="4"/>
      <c r="L27" s="9"/>
      <c r="M27">
        <v>0.129</v>
      </c>
      <c r="W27" s="11"/>
    </row>
    <row r="28" spans="11:23">
      <c r="K28" s="4"/>
      <c r="L28" s="9"/>
      <c r="W28" s="11"/>
    </row>
    <row r="29" spans="11:23">
      <c r="K29" s="4" t="s">
        <v>31</v>
      </c>
      <c r="L29" s="4" t="s">
        <v>32</v>
      </c>
      <c r="N29" s="4" t="s">
        <v>70</v>
      </c>
      <c r="O29" s="4"/>
      <c r="P29" s="4"/>
      <c r="Q29" s="4"/>
      <c r="W29" s="11"/>
    </row>
    <row r="30" spans="11:23">
      <c r="K30" s="4"/>
      <c r="L30" s="4"/>
      <c r="N30" s="4">
        <v>0.2</v>
      </c>
      <c r="O30" s="4">
        <v>-160</v>
      </c>
      <c r="P30" s="4">
        <v>640</v>
      </c>
      <c r="Q30" s="4">
        <v>32</v>
      </c>
      <c r="W30" s="11"/>
    </row>
    <row r="31" s="1" customFormat="1" spans="11:23">
      <c r="K31" s="14" t="s">
        <v>49</v>
      </c>
      <c r="L31" s="14">
        <f>COUNTIF(L2:L22,"&lt;0.507")-COUNTIF(L2:L22,"&lt;0.378")</f>
        <v>0</v>
      </c>
      <c r="N31" s="4">
        <v>0.4</v>
      </c>
      <c r="O31" s="4">
        <v>-320</v>
      </c>
      <c r="P31" s="4">
        <v>480</v>
      </c>
      <c r="Q31" s="4">
        <v>24</v>
      </c>
      <c r="W31" s="14"/>
    </row>
    <row r="32" s="1" customFormat="1" spans="11:23">
      <c r="K32" s="14" t="s">
        <v>50</v>
      </c>
      <c r="L32" s="14">
        <f>COUNTIF(L2:L22,"&lt;0.636")-COUNTIF(L2:L22,"&lt;0.507")</f>
        <v>0</v>
      </c>
      <c r="N32" s="4">
        <v>0.45</v>
      </c>
      <c r="O32" s="4">
        <v>-360</v>
      </c>
      <c r="P32" s="4">
        <v>440</v>
      </c>
      <c r="Q32" s="4">
        <v>22</v>
      </c>
      <c r="W32" s="14"/>
    </row>
    <row r="33" s="1" customFormat="1" spans="11:23">
      <c r="K33" s="14" t="s">
        <v>51</v>
      </c>
      <c r="L33" s="14">
        <f>COUNTIF(L2:L22,"&lt;0.765")-COUNTIF(L2:L22,"&lt;0.636")</f>
        <v>0</v>
      </c>
      <c r="N33" s="4">
        <v>0.49</v>
      </c>
      <c r="O33" s="4">
        <v>-392</v>
      </c>
      <c r="P33" s="4">
        <v>408</v>
      </c>
      <c r="Q33" s="4">
        <v>20.4</v>
      </c>
      <c r="W33" s="14"/>
    </row>
    <row r="34" s="1" customFormat="1" spans="11:23">
      <c r="K34" s="14" t="s">
        <v>52</v>
      </c>
      <c r="L34" s="14">
        <f>COUNTIF(L2:L22,"&lt;0.894")-COUNTIF(L2:L22,"&lt;0.765")</f>
        <v>0</v>
      </c>
      <c r="O34" s="14">
        <v>-380</v>
      </c>
      <c r="P34" s="14">
        <v>420</v>
      </c>
      <c r="Q34" s="14">
        <v>21</v>
      </c>
      <c r="W34" s="14"/>
    </row>
    <row r="35" s="1" customFormat="1" spans="11:23">
      <c r="K35" s="14" t="s">
        <v>53</v>
      </c>
      <c r="L35" s="14">
        <f>COUNTIF(L2:L22,"&lt;1.023")-COUNTIF(L2:L22,"&lt;0.894")</f>
        <v>0</v>
      </c>
      <c r="W35" s="14"/>
    </row>
    <row r="36" s="1" customFormat="1" spans="11:23">
      <c r="K36" s="14" t="s">
        <v>54</v>
      </c>
      <c r="L36" s="14">
        <f>COUNTIF(L2:L22,"&lt;1.152")-COUNTIF(L2:L22,"&lt;1.023")</f>
        <v>0</v>
      </c>
      <c r="W36" s="14"/>
    </row>
    <row r="37" s="20" customFormat="1" spans="11:23">
      <c r="K37" s="22" t="s">
        <v>77</v>
      </c>
      <c r="L37" s="22">
        <f>COUNTIF(L2:L22,"&lt;1.539")-COUNTIF(L2:L22,"&lt;1.152")</f>
        <v>7</v>
      </c>
      <c r="M37" s="22">
        <v>7</v>
      </c>
      <c r="W37" s="22"/>
    </row>
    <row r="38" s="1" customFormat="1" spans="11:23">
      <c r="K38" s="14" t="s">
        <v>78</v>
      </c>
      <c r="L38" s="14">
        <f>COUNTIF(L2:L22,"&lt;1.926")-COUNTIF(L2:L22,"&lt;1.539")</f>
        <v>7</v>
      </c>
      <c r="M38" s="14">
        <v>7</v>
      </c>
      <c r="W38" s="14"/>
    </row>
    <row r="39" s="20" customFormat="1" spans="11:23">
      <c r="K39" s="22" t="s">
        <v>79</v>
      </c>
      <c r="L39" s="22">
        <f>COUNTIF(L2:L22,"&lt;2.313")-COUNTIF(L2:L22,"&lt;1.926")</f>
        <v>7</v>
      </c>
      <c r="M39" s="22">
        <v>7</v>
      </c>
      <c r="W39" s="22"/>
    </row>
    <row r="40" s="1" customFormat="1" spans="11:23">
      <c r="K40" s="14" t="s">
        <v>58</v>
      </c>
      <c r="L40" s="14">
        <v>0</v>
      </c>
      <c r="W40" s="14"/>
    </row>
    <row r="41" s="1" customFormat="1" spans="11:23">
      <c r="K41" s="14" t="s">
        <v>59</v>
      </c>
      <c r="L41" s="14">
        <v>0</v>
      </c>
      <c r="W41" s="14"/>
    </row>
    <row r="42" s="1" customFormat="1" spans="11:23">
      <c r="K42" s="14" t="s">
        <v>60</v>
      </c>
      <c r="L42" s="14">
        <v>0</v>
      </c>
      <c r="W42" s="14"/>
    </row>
    <row r="43" s="1" customFormat="1" spans="11:23">
      <c r="K43" s="14" t="s">
        <v>61</v>
      </c>
      <c r="L43" s="14">
        <v>0</v>
      </c>
      <c r="W43" s="14"/>
    </row>
    <row r="44" s="1" customFormat="1" spans="11:23">
      <c r="K44" s="14" t="s">
        <v>62</v>
      </c>
      <c r="L44" s="14">
        <v>0</v>
      </c>
      <c r="W44" s="14"/>
    </row>
    <row r="45" s="1" customFormat="1" spans="11:23">
      <c r="K45" s="14" t="s">
        <v>63</v>
      </c>
      <c r="L45" s="14">
        <v>0</v>
      </c>
      <c r="W45" s="14"/>
    </row>
    <row r="46" s="1" customFormat="1" spans="11:23">
      <c r="K46" s="14" t="s">
        <v>64</v>
      </c>
      <c r="L46" s="14">
        <f>COUNTIF(L2:L22,"&lt;2.442")-COUNTIF(L2:L22,"&lt;2.313")</f>
        <v>0</v>
      </c>
      <c r="W46" s="14"/>
    </row>
    <row r="47" s="1" customFormat="1" spans="11:12">
      <c r="K47" s="14" t="s">
        <v>65</v>
      </c>
      <c r="L47" s="14">
        <f>COUNTIF(L2:L22,"&lt;2.571")-COUNTIF(L2:L22,"&lt;2.442")</f>
        <v>0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s="1" customFormat="1" spans="11:15">
      <c r="K49" s="14" t="s">
        <v>67</v>
      </c>
      <c r="L49" s="14">
        <f>COUNTIF(L2:L22,"&lt;2.829")-COUNTIF(L2:L22,"&lt;2.7")</f>
        <v>0</v>
      </c>
      <c r="N49" s="1">
        <v>0.378</v>
      </c>
      <c r="O49" s="1">
        <v>3.094</v>
      </c>
    </row>
    <row r="50" s="1" customFormat="1" spans="11:15">
      <c r="K50" s="14" t="s">
        <v>68</v>
      </c>
      <c r="L50" s="14">
        <f>COUNTIF(L2:L22,"&lt;2.958")-COUNTIF(L2:L22,"&lt;2.829")</f>
        <v>0</v>
      </c>
      <c r="N50" s="1">
        <v>21</v>
      </c>
      <c r="O50" s="1">
        <v>0.129</v>
      </c>
    </row>
    <row r="51" s="1" customFormat="1" spans="11:12">
      <c r="K51" s="14" t="s">
        <v>69</v>
      </c>
      <c r="L51" s="14">
        <f>COUNTIF(L2:L22,"&lt;3.087")-COUNTIF(L2:L22,"&lt;2.958")</f>
        <v>0</v>
      </c>
    </row>
    <row r="54" spans="14:16">
      <c r="N54">
        <v>0.954</v>
      </c>
      <c r="O54">
        <v>0.378</v>
      </c>
      <c r="P54">
        <v>1.539</v>
      </c>
    </row>
    <row r="55" spans="16:16">
      <c r="P55">
        <v>0.232</v>
      </c>
    </row>
    <row r="57" spans="14:15">
      <c r="N57">
        <v>1.152</v>
      </c>
      <c r="O57">
        <v>2.313</v>
      </c>
    </row>
    <row r="58" spans="14:15">
      <c r="N58">
        <v>4</v>
      </c>
      <c r="O58">
        <v>0.29</v>
      </c>
    </row>
    <row r="59" spans="14:15">
      <c r="N59">
        <v>3</v>
      </c>
      <c r="O59">
        <v>0.387</v>
      </c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0"/>
  <sheetViews>
    <sheetView topLeftCell="I31" workbookViewId="0">
      <selection activeCell="N40" sqref="N40:Q45"/>
    </sheetView>
  </sheetViews>
  <sheetFormatPr defaultColWidth="8.88888888888889" defaultRowHeight="14.4"/>
  <cols>
    <col min="11" max="12" width="19.3333333333333" customWidth="1"/>
    <col min="13" max="14" width="12.8888888888889"/>
    <col min="20" max="22" width="12.8888888888889"/>
    <col min="23" max="23" width="21.1111111111111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1" customFormat="1" spans="1:31">
      <c r="A2" s="5">
        <v>201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10.1663208007812</v>
      </c>
      <c r="L2" s="9">
        <v>1.26898002624512</v>
      </c>
      <c r="M2">
        <v>1.13109588623047</v>
      </c>
      <c r="N2">
        <v>8.50712966918945</v>
      </c>
      <c r="O2">
        <v>4</v>
      </c>
      <c r="P2">
        <v>4</v>
      </c>
      <c r="Q2">
        <v>13</v>
      </c>
      <c r="R2" s="15">
        <v>0.3077</v>
      </c>
      <c r="S2" s="15">
        <f t="shared" ref="S2:S16" si="0">O2/E2</f>
        <v>0.4</v>
      </c>
      <c r="T2">
        <v>3.54694366455078</v>
      </c>
      <c r="U2">
        <v>3.30650043487549</v>
      </c>
      <c r="V2">
        <v>3.14219617843628</v>
      </c>
      <c r="W2" s="11">
        <v>0.164304256439209</v>
      </c>
      <c r="X2">
        <v>0.404747486114502</v>
      </c>
      <c r="Y2">
        <v>0.404747486114502</v>
      </c>
      <c r="Z2">
        <v>0.4</v>
      </c>
      <c r="AA2">
        <v>0.9</v>
      </c>
      <c r="AB2">
        <v>0.692307692307692</v>
      </c>
      <c r="AC2">
        <v>0.782608695652174</v>
      </c>
      <c r="AD2">
        <v>0.1</v>
      </c>
      <c r="AE2">
        <v>0.5</v>
      </c>
    </row>
    <row r="3" spans="1:31">
      <c r="A3" s="18">
        <v>91</v>
      </c>
      <c r="B3" s="1">
        <v>20</v>
      </c>
      <c r="C3" s="1">
        <v>0</v>
      </c>
      <c r="D3" s="1">
        <v>10</v>
      </c>
      <c r="E3" s="1">
        <v>10</v>
      </c>
      <c r="F3" s="1">
        <v>10</v>
      </c>
      <c r="G3" s="1">
        <v>0</v>
      </c>
      <c r="H3" s="1">
        <v>10</v>
      </c>
      <c r="I3" s="1">
        <v>0</v>
      </c>
      <c r="J3" s="1">
        <v>1</v>
      </c>
      <c r="K3" s="14">
        <v>9999</v>
      </c>
      <c r="L3" s="14">
        <v>1.27597808837891</v>
      </c>
      <c r="M3" s="1">
        <v>9999</v>
      </c>
      <c r="N3" s="1">
        <v>9999</v>
      </c>
      <c r="O3" s="1">
        <v>10</v>
      </c>
      <c r="P3" s="1">
        <v>10</v>
      </c>
      <c r="Q3" s="1">
        <v>20</v>
      </c>
      <c r="R3" s="19">
        <v>0.5</v>
      </c>
      <c r="S3" s="19">
        <f t="shared" si="0"/>
        <v>1</v>
      </c>
      <c r="T3" s="1">
        <v>4.20392990112305</v>
      </c>
      <c r="U3" s="1">
        <v>3.93733978271484</v>
      </c>
      <c r="V3" s="1">
        <v>3.76677012443542</v>
      </c>
      <c r="W3" s="14">
        <v>0.170569658279419</v>
      </c>
      <c r="X3" s="1">
        <v>0.437159776687622</v>
      </c>
      <c r="Y3" s="1">
        <v>0.437159776687622</v>
      </c>
      <c r="Z3" s="1">
        <v>1</v>
      </c>
      <c r="AA3" s="1">
        <v>1</v>
      </c>
      <c r="AB3" s="1">
        <v>0.5</v>
      </c>
      <c r="AC3" s="1">
        <v>0.666666666666667</v>
      </c>
      <c r="AD3" s="1">
        <v>0</v>
      </c>
      <c r="AE3" s="1">
        <v>0</v>
      </c>
    </row>
    <row r="4" spans="1:31">
      <c r="A4" s="5">
        <v>161</v>
      </c>
      <c r="B4">
        <v>18</v>
      </c>
      <c r="C4">
        <v>2</v>
      </c>
      <c r="D4">
        <v>10</v>
      </c>
      <c r="E4">
        <v>10</v>
      </c>
      <c r="F4">
        <v>9</v>
      </c>
      <c r="G4">
        <v>1</v>
      </c>
      <c r="H4">
        <v>9</v>
      </c>
      <c r="I4">
        <v>1</v>
      </c>
      <c r="J4">
        <v>0.9</v>
      </c>
      <c r="K4" s="4">
        <v>9.90433120727539</v>
      </c>
      <c r="L4" s="9">
        <v>1.17045211791992</v>
      </c>
      <c r="M4">
        <v>1.12642097473145</v>
      </c>
      <c r="N4">
        <v>9.26404190063477</v>
      </c>
      <c r="O4">
        <v>8</v>
      </c>
      <c r="P4">
        <v>8</v>
      </c>
      <c r="Q4">
        <v>17</v>
      </c>
      <c r="R4" s="15">
        <v>0.4706</v>
      </c>
      <c r="S4" s="15">
        <f t="shared" si="0"/>
        <v>0.8</v>
      </c>
      <c r="T4">
        <v>3.59035682678223</v>
      </c>
      <c r="U4">
        <v>3.26594281196594</v>
      </c>
      <c r="V4">
        <v>3.26703786849976</v>
      </c>
      <c r="W4" s="11">
        <v>0.00109505653381348</v>
      </c>
      <c r="X4">
        <v>0.323318958282471</v>
      </c>
      <c r="Y4">
        <v>0.323318958282471</v>
      </c>
      <c r="Z4">
        <v>0.8</v>
      </c>
      <c r="AA4">
        <v>0.9</v>
      </c>
      <c r="AB4">
        <v>0.529411764705882</v>
      </c>
      <c r="AC4">
        <v>0.666666666666667</v>
      </c>
      <c r="AD4">
        <v>0.1</v>
      </c>
      <c r="AE4">
        <v>0.1</v>
      </c>
    </row>
    <row r="5" spans="1:31">
      <c r="A5" s="5">
        <v>142</v>
      </c>
      <c r="B5">
        <v>20</v>
      </c>
      <c r="C5">
        <v>0</v>
      </c>
      <c r="D5">
        <v>10</v>
      </c>
      <c r="E5">
        <v>10</v>
      </c>
      <c r="F5">
        <v>10</v>
      </c>
      <c r="G5">
        <v>0</v>
      </c>
      <c r="H5">
        <v>10</v>
      </c>
      <c r="I5">
        <v>0</v>
      </c>
      <c r="J5">
        <v>1</v>
      </c>
      <c r="K5" s="4">
        <v>9999</v>
      </c>
      <c r="L5" s="9">
        <v>1.2095832824707</v>
      </c>
      <c r="M5">
        <v>9999</v>
      </c>
      <c r="N5">
        <v>9999</v>
      </c>
      <c r="O5">
        <v>8</v>
      </c>
      <c r="P5">
        <v>8</v>
      </c>
      <c r="Q5">
        <v>18</v>
      </c>
      <c r="R5" s="15">
        <v>0.4444</v>
      </c>
      <c r="S5" s="15">
        <f t="shared" si="0"/>
        <v>0.8</v>
      </c>
      <c r="T5">
        <v>4.09828186035156</v>
      </c>
      <c r="U5">
        <v>3.84790658950806</v>
      </c>
      <c r="V5">
        <v>3.66571497917175</v>
      </c>
      <c r="W5" s="11">
        <v>0.182191610336304</v>
      </c>
      <c r="X5">
        <v>0.43256688117981</v>
      </c>
      <c r="Y5">
        <v>0.43256688117981</v>
      </c>
      <c r="Z5">
        <v>0.8</v>
      </c>
      <c r="AA5">
        <v>1</v>
      </c>
      <c r="AB5">
        <v>0.555555555555556</v>
      </c>
      <c r="AC5">
        <v>0.714285714285714</v>
      </c>
      <c r="AD5">
        <v>0</v>
      </c>
      <c r="AE5">
        <v>0.2</v>
      </c>
    </row>
    <row r="6" spans="1:31">
      <c r="A6" s="5">
        <v>202</v>
      </c>
      <c r="B6">
        <v>20</v>
      </c>
      <c r="C6">
        <v>0</v>
      </c>
      <c r="D6">
        <v>10</v>
      </c>
      <c r="E6">
        <v>10</v>
      </c>
      <c r="F6">
        <v>10</v>
      </c>
      <c r="G6">
        <v>0</v>
      </c>
      <c r="H6">
        <v>10</v>
      </c>
      <c r="I6">
        <v>0</v>
      </c>
      <c r="J6">
        <v>1</v>
      </c>
      <c r="K6" s="4">
        <v>9999</v>
      </c>
      <c r="L6" s="9">
        <v>1.37958717346191</v>
      </c>
      <c r="M6">
        <v>9999</v>
      </c>
      <c r="N6">
        <v>9999</v>
      </c>
      <c r="O6">
        <v>9</v>
      </c>
      <c r="P6">
        <v>9</v>
      </c>
      <c r="Q6">
        <v>19</v>
      </c>
      <c r="R6" s="15">
        <v>0.4737</v>
      </c>
      <c r="S6" s="15">
        <f t="shared" si="0"/>
        <v>0.9</v>
      </c>
      <c r="T6">
        <v>4.12523078918457</v>
      </c>
      <c r="U6">
        <v>3.87245631217956</v>
      </c>
      <c r="V6">
        <v>3.69013977050781</v>
      </c>
      <c r="W6" s="11">
        <v>0.182316541671753</v>
      </c>
      <c r="X6">
        <v>0.435091018676758</v>
      </c>
      <c r="Y6">
        <v>0.435091018676758</v>
      </c>
      <c r="Z6">
        <v>0.9</v>
      </c>
      <c r="AA6">
        <v>1</v>
      </c>
      <c r="AB6">
        <v>0.526315789473684</v>
      </c>
      <c r="AC6">
        <v>0.689655172413793</v>
      </c>
      <c r="AD6">
        <v>0</v>
      </c>
      <c r="AE6">
        <v>0.1</v>
      </c>
    </row>
    <row r="7" spans="1:31">
      <c r="A7" s="5">
        <v>93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10.4066944122315</v>
      </c>
      <c r="L7" s="9">
        <v>1.28925704956055</v>
      </c>
      <c r="M7">
        <v>1.12779426574707</v>
      </c>
      <c r="N7">
        <v>8.51591873168945</v>
      </c>
      <c r="O7">
        <v>6</v>
      </c>
      <c r="P7">
        <v>6</v>
      </c>
      <c r="Q7">
        <v>16</v>
      </c>
      <c r="R7" s="15">
        <v>0.375</v>
      </c>
      <c r="S7" s="15">
        <f t="shared" si="0"/>
        <v>0.6</v>
      </c>
      <c r="T7">
        <v>3.78498268127441</v>
      </c>
      <c r="U7">
        <v>3.53165054321289</v>
      </c>
      <c r="V7">
        <v>3.34699487686157</v>
      </c>
      <c r="W7" s="11">
        <v>0.184655666351318</v>
      </c>
      <c r="X7">
        <v>0.437987804412842</v>
      </c>
      <c r="Y7">
        <v>0.437987804412842</v>
      </c>
      <c r="Z7">
        <v>0.6</v>
      </c>
      <c r="AA7">
        <v>1</v>
      </c>
      <c r="AB7">
        <v>0.625</v>
      </c>
      <c r="AC7">
        <v>0.769230769230769</v>
      </c>
      <c r="AD7">
        <v>0</v>
      </c>
      <c r="AE7">
        <v>0.4</v>
      </c>
    </row>
    <row r="8" spans="1:31">
      <c r="A8" s="5">
        <v>106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11.0809917449951</v>
      </c>
      <c r="L8" s="9">
        <v>1.19580459594727</v>
      </c>
      <c r="M8">
        <v>0.999795913696289</v>
      </c>
      <c r="N8">
        <v>9.0234489440918</v>
      </c>
      <c r="O8">
        <v>6</v>
      </c>
      <c r="P8">
        <v>6</v>
      </c>
      <c r="Q8">
        <v>16</v>
      </c>
      <c r="R8" s="15">
        <v>0.375</v>
      </c>
      <c r="S8" s="15">
        <f t="shared" si="0"/>
        <v>0.6</v>
      </c>
      <c r="T8">
        <v>4.2790470123291</v>
      </c>
      <c r="U8">
        <v>3.97639465332031</v>
      </c>
      <c r="V8">
        <v>3.77619099617004</v>
      </c>
      <c r="W8" s="11">
        <v>0.200203657150269</v>
      </c>
      <c r="X8">
        <v>0.502856016159058</v>
      </c>
      <c r="Y8">
        <v>0.502856016159058</v>
      </c>
      <c r="Z8">
        <v>0.6</v>
      </c>
      <c r="AA8">
        <v>1</v>
      </c>
      <c r="AB8">
        <v>0.625</v>
      </c>
      <c r="AC8">
        <v>0.769230769230769</v>
      </c>
      <c r="AD8">
        <v>0</v>
      </c>
      <c r="AE8">
        <v>0.4</v>
      </c>
    </row>
    <row r="9" s="20" customFormat="1" spans="1:31">
      <c r="A9" s="21">
        <v>244</v>
      </c>
      <c r="B9" s="20">
        <v>19</v>
      </c>
      <c r="C9" s="20">
        <v>1</v>
      </c>
      <c r="D9" s="20">
        <v>10</v>
      </c>
      <c r="E9" s="20">
        <v>10</v>
      </c>
      <c r="F9" s="20">
        <v>10</v>
      </c>
      <c r="G9" s="20">
        <v>0</v>
      </c>
      <c r="H9" s="20">
        <v>9</v>
      </c>
      <c r="I9" s="20">
        <v>1</v>
      </c>
      <c r="J9" s="20">
        <v>0.95</v>
      </c>
      <c r="K9" s="22">
        <v>10.961576461792</v>
      </c>
      <c r="L9" s="22">
        <v>1.18642616271973</v>
      </c>
      <c r="M9" s="20">
        <v>0.954240798950195</v>
      </c>
      <c r="N9" s="20">
        <v>8.53941345214844</v>
      </c>
      <c r="O9" s="20">
        <v>6</v>
      </c>
      <c r="P9" s="20">
        <v>6</v>
      </c>
      <c r="Q9" s="20">
        <v>15</v>
      </c>
      <c r="R9" s="23">
        <v>0.4</v>
      </c>
      <c r="S9" s="23">
        <f t="shared" si="0"/>
        <v>0.6</v>
      </c>
      <c r="T9" s="20">
        <v>4.47538566589355</v>
      </c>
      <c r="U9" s="20">
        <v>4.16669654846191</v>
      </c>
      <c r="V9" s="20">
        <v>3.9568190574646</v>
      </c>
      <c r="W9" s="22">
        <v>0.209877490997315</v>
      </c>
      <c r="X9" s="20">
        <v>0.518566608428955</v>
      </c>
      <c r="Y9" s="20">
        <v>0.518566608428955</v>
      </c>
      <c r="Z9" s="20">
        <v>0.6</v>
      </c>
      <c r="AA9" s="20">
        <v>0.9</v>
      </c>
      <c r="AB9" s="20">
        <v>0.6</v>
      </c>
      <c r="AC9" s="20">
        <v>0.72</v>
      </c>
      <c r="AD9" s="20">
        <v>0.1</v>
      </c>
      <c r="AE9" s="20">
        <v>0.3</v>
      </c>
    </row>
    <row r="10" spans="1:31">
      <c r="A10" s="5">
        <v>115</v>
      </c>
      <c r="B10">
        <v>16</v>
      </c>
      <c r="C10">
        <v>4</v>
      </c>
      <c r="D10">
        <v>10</v>
      </c>
      <c r="E10">
        <v>10</v>
      </c>
      <c r="F10">
        <v>10</v>
      </c>
      <c r="G10">
        <v>0</v>
      </c>
      <c r="H10">
        <v>6</v>
      </c>
      <c r="I10">
        <v>4</v>
      </c>
      <c r="J10">
        <v>0.8</v>
      </c>
      <c r="K10" s="4">
        <v>6.71426963806152</v>
      </c>
      <c r="L10" s="9">
        <v>1.49112319946289</v>
      </c>
      <c r="M10">
        <v>0.618156433105469</v>
      </c>
      <c r="N10">
        <v>6.52282333374023</v>
      </c>
      <c r="O10">
        <v>6</v>
      </c>
      <c r="P10">
        <v>6</v>
      </c>
      <c r="Q10">
        <v>16</v>
      </c>
      <c r="R10" s="15">
        <v>0.375</v>
      </c>
      <c r="S10" s="15">
        <f t="shared" si="0"/>
        <v>0.6</v>
      </c>
      <c r="T10">
        <v>2.93527793884277</v>
      </c>
      <c r="U10">
        <v>2.57135272026062</v>
      </c>
      <c r="V10">
        <v>2.54566478729248</v>
      </c>
      <c r="W10" s="11">
        <v>0.0256879329681396</v>
      </c>
      <c r="X10">
        <v>0.389613151550293</v>
      </c>
      <c r="Y10">
        <v>0.389613151550293</v>
      </c>
      <c r="Z10">
        <v>0.6</v>
      </c>
      <c r="AA10">
        <v>1</v>
      </c>
      <c r="AB10">
        <v>0.625</v>
      </c>
      <c r="AC10">
        <v>0.769230769230769</v>
      </c>
      <c r="AD10">
        <v>0</v>
      </c>
      <c r="AE10">
        <v>0.4</v>
      </c>
    </row>
    <row r="11" spans="1:31">
      <c r="A11" s="5">
        <v>111</v>
      </c>
      <c r="B11">
        <v>16</v>
      </c>
      <c r="C11">
        <v>4</v>
      </c>
      <c r="D11">
        <v>10</v>
      </c>
      <c r="E11">
        <v>10</v>
      </c>
      <c r="F11">
        <v>9</v>
      </c>
      <c r="G11">
        <v>1</v>
      </c>
      <c r="H11">
        <v>7</v>
      </c>
      <c r="I11">
        <v>3</v>
      </c>
      <c r="J11">
        <v>0.8</v>
      </c>
      <c r="K11" s="4">
        <v>5.90119934082031</v>
      </c>
      <c r="L11" s="9">
        <v>1.46022987365723</v>
      </c>
      <c r="M11">
        <v>1.03746795654297</v>
      </c>
      <c r="N11">
        <v>4.93503952026367</v>
      </c>
      <c r="O11">
        <v>5</v>
      </c>
      <c r="P11">
        <v>5</v>
      </c>
      <c r="Q11">
        <v>13</v>
      </c>
      <c r="R11" s="15">
        <v>0.3846</v>
      </c>
      <c r="S11" s="15">
        <f t="shared" si="0"/>
        <v>0.5</v>
      </c>
      <c r="T11">
        <v>2.83156013488769</v>
      </c>
      <c r="U11">
        <v>2.55749702453613</v>
      </c>
      <c r="V11">
        <v>2.5282130241394</v>
      </c>
      <c r="W11" s="11">
        <v>0.0292840003967285</v>
      </c>
      <c r="X11">
        <v>0.303347110748291</v>
      </c>
      <c r="Y11">
        <v>0.303347110748291</v>
      </c>
      <c r="Z11">
        <v>0.5</v>
      </c>
      <c r="AA11">
        <v>0.8</v>
      </c>
      <c r="AB11">
        <v>0.615384615384615</v>
      </c>
      <c r="AC11">
        <v>0.695652173913043</v>
      </c>
      <c r="AD11">
        <v>0.2</v>
      </c>
      <c r="AE11">
        <v>0.3</v>
      </c>
    </row>
    <row r="12" spans="1:31">
      <c r="A12" s="5">
        <v>88</v>
      </c>
      <c r="B12">
        <v>16</v>
      </c>
      <c r="C12">
        <v>4</v>
      </c>
      <c r="D12">
        <v>10</v>
      </c>
      <c r="E12">
        <v>10</v>
      </c>
      <c r="F12">
        <v>9</v>
      </c>
      <c r="G12">
        <v>1</v>
      </c>
      <c r="H12">
        <v>7</v>
      </c>
      <c r="I12">
        <v>3</v>
      </c>
      <c r="J12">
        <v>0.8</v>
      </c>
      <c r="K12" s="4">
        <v>6.7324047088623</v>
      </c>
      <c r="L12" s="9">
        <v>1.61456680297852</v>
      </c>
      <c r="M12">
        <v>1.08119773864746</v>
      </c>
      <c r="N12">
        <v>5.53327941894531</v>
      </c>
      <c r="O12">
        <v>5</v>
      </c>
      <c r="P12">
        <v>5</v>
      </c>
      <c r="Q12">
        <v>13</v>
      </c>
      <c r="R12" s="15">
        <v>0.3846</v>
      </c>
      <c r="S12" s="15">
        <f t="shared" si="0"/>
        <v>0.5</v>
      </c>
      <c r="T12">
        <v>3.23104858398437</v>
      </c>
      <c r="U12">
        <v>2.92253375053406</v>
      </c>
      <c r="V12">
        <v>2.8886866569519</v>
      </c>
      <c r="W12" s="11">
        <v>0.0338470935821533</v>
      </c>
      <c r="X12">
        <v>0.342361927032471</v>
      </c>
      <c r="Y12">
        <v>0.342361927032471</v>
      </c>
      <c r="Z12">
        <v>0.5</v>
      </c>
      <c r="AA12">
        <v>0.8</v>
      </c>
      <c r="AB12">
        <v>0.615384615384615</v>
      </c>
      <c r="AC12">
        <v>0.695652173913043</v>
      </c>
      <c r="AD12">
        <v>0.2</v>
      </c>
      <c r="AE12">
        <v>0.3</v>
      </c>
    </row>
    <row r="13" spans="1:31">
      <c r="A13" s="5">
        <v>147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6.612060546875</v>
      </c>
      <c r="L13" s="9">
        <v>1.60484886169434</v>
      </c>
      <c r="M13">
        <v>1.57463836669922</v>
      </c>
      <c r="N13">
        <v>6.10797309875488</v>
      </c>
      <c r="O13">
        <v>8</v>
      </c>
      <c r="P13">
        <v>8</v>
      </c>
      <c r="Q13">
        <v>17</v>
      </c>
      <c r="R13" s="15">
        <v>0.4706</v>
      </c>
      <c r="S13" s="15">
        <f t="shared" si="0"/>
        <v>0.8</v>
      </c>
      <c r="T13">
        <v>3.09134292602539</v>
      </c>
      <c r="U13">
        <v>2.82251119613647</v>
      </c>
      <c r="V13">
        <v>2.7755024433136</v>
      </c>
      <c r="W13" s="11">
        <v>0.047008752822876</v>
      </c>
      <c r="X13">
        <v>0.315840482711792</v>
      </c>
      <c r="Y13">
        <v>0.315840482711792</v>
      </c>
      <c r="Z13">
        <v>0.8</v>
      </c>
      <c r="AA13">
        <v>0.9</v>
      </c>
      <c r="AB13">
        <v>0.529411764705882</v>
      </c>
      <c r="AC13">
        <v>0.666666666666667</v>
      </c>
      <c r="AD13">
        <v>0.1</v>
      </c>
      <c r="AE13">
        <v>0.1</v>
      </c>
    </row>
    <row r="14" spans="1:31">
      <c r="A14" s="5">
        <v>121</v>
      </c>
      <c r="B14">
        <v>17</v>
      </c>
      <c r="C14">
        <v>3</v>
      </c>
      <c r="D14">
        <v>10</v>
      </c>
      <c r="E14">
        <v>10</v>
      </c>
      <c r="F14">
        <v>9</v>
      </c>
      <c r="G14">
        <v>1</v>
      </c>
      <c r="H14">
        <v>8</v>
      </c>
      <c r="I14">
        <v>2</v>
      </c>
      <c r="J14">
        <v>0.85</v>
      </c>
      <c r="K14" s="4">
        <v>7.45661926269531</v>
      </c>
      <c r="L14" s="9">
        <v>1.49939155578613</v>
      </c>
      <c r="M14">
        <v>1.15605163574219</v>
      </c>
      <c r="N14">
        <v>5.72982215881348</v>
      </c>
      <c r="O14">
        <v>4</v>
      </c>
      <c r="P14">
        <v>4</v>
      </c>
      <c r="Q14">
        <v>13</v>
      </c>
      <c r="R14" s="15">
        <v>0.3077</v>
      </c>
      <c r="S14" s="15">
        <f t="shared" si="0"/>
        <v>0.4</v>
      </c>
      <c r="T14">
        <v>3.44992828369141</v>
      </c>
      <c r="U14">
        <v>3.14979958534241</v>
      </c>
      <c r="V14">
        <v>3.08476877212524</v>
      </c>
      <c r="W14" s="11">
        <v>0.0650308132171631</v>
      </c>
      <c r="X14">
        <v>0.365159511566162</v>
      </c>
      <c r="Y14">
        <v>0.365159511566162</v>
      </c>
      <c r="Z14">
        <v>0.4</v>
      </c>
      <c r="AA14">
        <v>0.9</v>
      </c>
      <c r="AB14">
        <v>0.692307692307692</v>
      </c>
      <c r="AC14">
        <v>0.782608695652174</v>
      </c>
      <c r="AD14">
        <v>0.1</v>
      </c>
      <c r="AE14">
        <v>0.5</v>
      </c>
    </row>
    <row r="15" spans="1:31">
      <c r="A15" s="5">
        <v>28</v>
      </c>
      <c r="B15">
        <v>17</v>
      </c>
      <c r="C15">
        <v>3</v>
      </c>
      <c r="D15">
        <v>10</v>
      </c>
      <c r="E15">
        <v>10</v>
      </c>
      <c r="F15">
        <v>9</v>
      </c>
      <c r="G15">
        <v>1</v>
      </c>
      <c r="H15">
        <v>8</v>
      </c>
      <c r="I15">
        <v>2</v>
      </c>
      <c r="J15">
        <v>0.85</v>
      </c>
      <c r="K15" s="4">
        <v>7.65665245056152</v>
      </c>
      <c r="L15" s="9">
        <v>1.70526885986328</v>
      </c>
      <c r="M15">
        <v>1.47204208374023</v>
      </c>
      <c r="N15">
        <v>6.27309989929199</v>
      </c>
      <c r="O15">
        <v>4</v>
      </c>
      <c r="P15">
        <v>4</v>
      </c>
      <c r="Q15">
        <v>11</v>
      </c>
      <c r="R15" s="15">
        <v>0.3636</v>
      </c>
      <c r="S15" s="15">
        <f t="shared" si="0"/>
        <v>0.4</v>
      </c>
      <c r="T15">
        <v>2.46031761169434</v>
      </c>
      <c r="U15">
        <v>2.26619172096252</v>
      </c>
      <c r="V15">
        <v>2.19670438766479</v>
      </c>
      <c r="W15" s="11">
        <v>0.0694873332977295</v>
      </c>
      <c r="X15">
        <v>0.263613224029541</v>
      </c>
      <c r="Y15">
        <v>0.263613224029541</v>
      </c>
      <c r="Z15">
        <v>0.4</v>
      </c>
      <c r="AA15">
        <v>0.7</v>
      </c>
      <c r="AB15">
        <v>0.636363636363636</v>
      </c>
      <c r="AC15">
        <v>0.666666666666667</v>
      </c>
      <c r="AD15">
        <v>0.3</v>
      </c>
      <c r="AE15">
        <v>0.3</v>
      </c>
    </row>
    <row r="16" s="1" customFormat="1" spans="1:31">
      <c r="A16" s="18">
        <v>206</v>
      </c>
      <c r="B16" s="1">
        <v>17</v>
      </c>
      <c r="C16" s="1">
        <v>3</v>
      </c>
      <c r="D16" s="1">
        <v>10</v>
      </c>
      <c r="E16" s="1">
        <v>10</v>
      </c>
      <c r="F16" s="1">
        <v>10</v>
      </c>
      <c r="G16" s="1">
        <v>0</v>
      </c>
      <c r="H16" s="1">
        <v>7</v>
      </c>
      <c r="I16" s="1">
        <v>3</v>
      </c>
      <c r="J16" s="1">
        <v>0.85</v>
      </c>
      <c r="K16" s="14">
        <v>6.37397003173828</v>
      </c>
      <c r="L16" s="14">
        <v>1.73198318481445</v>
      </c>
      <c r="M16" s="1">
        <v>1.36330223083496</v>
      </c>
      <c r="N16" s="1">
        <v>5.40246200561523</v>
      </c>
      <c r="O16" s="1">
        <v>5</v>
      </c>
      <c r="P16" s="1">
        <v>5</v>
      </c>
      <c r="Q16" s="1">
        <v>14</v>
      </c>
      <c r="R16" s="19">
        <v>0.3571</v>
      </c>
      <c r="S16" s="19">
        <f t="shared" si="0"/>
        <v>0.5</v>
      </c>
      <c r="T16" s="1">
        <v>3.02554321289062</v>
      </c>
      <c r="U16" s="1">
        <v>2.78245902061462</v>
      </c>
      <c r="V16" s="1">
        <v>2.70634937286377</v>
      </c>
      <c r="W16" s="14">
        <v>0.0761096477508545</v>
      </c>
      <c r="X16" s="1">
        <v>0.319193840026856</v>
      </c>
      <c r="Y16" s="1">
        <v>0.319193840026856</v>
      </c>
      <c r="Z16" s="1">
        <v>0.5</v>
      </c>
      <c r="AA16" s="1">
        <v>0.9</v>
      </c>
      <c r="AB16" s="1">
        <v>0.642857142857143</v>
      </c>
      <c r="AC16" s="1">
        <v>0.75</v>
      </c>
      <c r="AD16" s="1">
        <v>0.1</v>
      </c>
      <c r="AE16" s="1">
        <v>0.4</v>
      </c>
    </row>
    <row r="17" s="20" customFormat="1" spans="1:31">
      <c r="A17" s="21">
        <v>89</v>
      </c>
      <c r="B17" s="20">
        <v>18</v>
      </c>
      <c r="C17" s="20">
        <v>2</v>
      </c>
      <c r="D17" s="20">
        <v>10</v>
      </c>
      <c r="E17" s="20">
        <v>10</v>
      </c>
      <c r="F17" s="20">
        <v>10</v>
      </c>
      <c r="G17" s="20">
        <v>0</v>
      </c>
      <c r="H17" s="20">
        <v>8</v>
      </c>
      <c r="I17" s="20">
        <v>2</v>
      </c>
      <c r="J17" s="20">
        <v>0.9</v>
      </c>
      <c r="K17" s="22">
        <v>6.97077560424805</v>
      </c>
      <c r="L17" s="22">
        <v>1.72053337097168</v>
      </c>
      <c r="M17" s="20">
        <v>1.60125923156738</v>
      </c>
      <c r="N17" s="20">
        <v>5.9664134979248</v>
      </c>
      <c r="O17" s="20">
        <v>7</v>
      </c>
      <c r="P17" s="20">
        <v>7</v>
      </c>
      <c r="Q17" s="20">
        <v>16</v>
      </c>
      <c r="R17" s="23">
        <v>0.4375</v>
      </c>
      <c r="S17" s="23">
        <f t="shared" ref="S17:S37" si="1">O17/E17</f>
        <v>0.7</v>
      </c>
      <c r="T17" s="20">
        <v>3.80342292785644</v>
      </c>
      <c r="U17" s="20">
        <v>3.48171353340149</v>
      </c>
      <c r="V17" s="20">
        <v>3.39324641227722</v>
      </c>
      <c r="W17" s="22">
        <v>0.0884671211242676</v>
      </c>
      <c r="X17" s="20">
        <v>0.410176515579224</v>
      </c>
      <c r="Y17" s="20">
        <v>0.410176515579224</v>
      </c>
      <c r="Z17" s="20">
        <v>0.7</v>
      </c>
      <c r="AA17" s="20">
        <v>0.9</v>
      </c>
      <c r="AB17" s="20">
        <v>0.5625</v>
      </c>
      <c r="AC17" s="20">
        <v>0.692307692307692</v>
      </c>
      <c r="AD17" s="20">
        <v>0.1</v>
      </c>
      <c r="AE17" s="20">
        <v>0.2</v>
      </c>
    </row>
    <row r="18" spans="1:31">
      <c r="A18" s="5">
        <v>114</v>
      </c>
      <c r="B18">
        <v>16</v>
      </c>
      <c r="C18">
        <v>4</v>
      </c>
      <c r="D18">
        <v>10</v>
      </c>
      <c r="E18">
        <v>10</v>
      </c>
      <c r="F18">
        <v>9</v>
      </c>
      <c r="G18">
        <v>1</v>
      </c>
      <c r="H18">
        <v>7</v>
      </c>
      <c r="I18">
        <v>3</v>
      </c>
      <c r="J18">
        <v>0.8</v>
      </c>
      <c r="K18" s="4">
        <v>8.22604179382324</v>
      </c>
      <c r="L18" s="9">
        <v>1.97331619262695</v>
      </c>
      <c r="M18">
        <v>1.27695655822754</v>
      </c>
      <c r="N18">
        <v>6.61124801635742</v>
      </c>
      <c r="O18">
        <v>5</v>
      </c>
      <c r="P18">
        <v>5</v>
      </c>
      <c r="Q18">
        <v>14</v>
      </c>
      <c r="R18" s="15">
        <v>0.3571</v>
      </c>
      <c r="S18" s="15">
        <f t="shared" si="1"/>
        <v>0.5</v>
      </c>
      <c r="T18">
        <v>3.45174598693848</v>
      </c>
      <c r="U18">
        <v>3.08734536170959</v>
      </c>
      <c r="V18">
        <v>3.05312347412109</v>
      </c>
      <c r="W18" s="11">
        <v>0.034221887588501</v>
      </c>
      <c r="X18">
        <v>0.398622512817383</v>
      </c>
      <c r="Y18">
        <v>0.398622512817383</v>
      </c>
      <c r="Z18">
        <v>0.5</v>
      </c>
      <c r="AA18">
        <v>0.9</v>
      </c>
      <c r="AB18">
        <v>0.642857142857143</v>
      </c>
      <c r="AC18">
        <v>0.75</v>
      </c>
      <c r="AD18">
        <v>0.1</v>
      </c>
      <c r="AE18">
        <v>0.4</v>
      </c>
    </row>
    <row r="19" s="1" customFormat="1" spans="1:31">
      <c r="A19" s="5">
        <v>87</v>
      </c>
      <c r="B19">
        <v>15</v>
      </c>
      <c r="C19">
        <v>5</v>
      </c>
      <c r="D19">
        <v>10</v>
      </c>
      <c r="E19">
        <v>10</v>
      </c>
      <c r="F19">
        <v>9</v>
      </c>
      <c r="G19">
        <v>1</v>
      </c>
      <c r="H19">
        <v>6</v>
      </c>
      <c r="I19">
        <v>4</v>
      </c>
      <c r="J19">
        <v>0.75</v>
      </c>
      <c r="K19" s="4">
        <v>5.965576171875</v>
      </c>
      <c r="L19" s="9">
        <v>1.96604919433594</v>
      </c>
      <c r="M19">
        <v>1.30701446533203</v>
      </c>
      <c r="N19">
        <v>5.0182933807373</v>
      </c>
      <c r="O19">
        <v>4</v>
      </c>
      <c r="P19">
        <v>4</v>
      </c>
      <c r="Q19">
        <v>12</v>
      </c>
      <c r="R19" s="15">
        <v>0.3333</v>
      </c>
      <c r="S19" s="15">
        <f t="shared" si="1"/>
        <v>0.4</v>
      </c>
      <c r="T19">
        <v>2.74654388427734</v>
      </c>
      <c r="U19">
        <v>2.45803046226501</v>
      </c>
      <c r="V19">
        <v>2.42247819900513</v>
      </c>
      <c r="W19" s="11">
        <v>0.0355522632598877</v>
      </c>
      <c r="X19">
        <v>0.324065685272217</v>
      </c>
      <c r="Y19">
        <v>0.324065685272217</v>
      </c>
      <c r="Z19">
        <v>0.4</v>
      </c>
      <c r="AA19">
        <v>0.8</v>
      </c>
      <c r="AB19">
        <v>0.666666666666667</v>
      </c>
      <c r="AC19">
        <v>0.727272727272727</v>
      </c>
      <c r="AD19">
        <v>0.2</v>
      </c>
      <c r="AE19">
        <v>0.4</v>
      </c>
    </row>
    <row r="20" spans="1:31">
      <c r="A20" s="18">
        <v>4</v>
      </c>
      <c r="B20" s="1">
        <v>18</v>
      </c>
      <c r="C20" s="1">
        <v>2</v>
      </c>
      <c r="D20" s="1">
        <v>10</v>
      </c>
      <c r="E20" s="1">
        <v>10</v>
      </c>
      <c r="F20" s="1">
        <v>10</v>
      </c>
      <c r="G20" s="1">
        <v>0</v>
      </c>
      <c r="H20" s="1">
        <v>8</v>
      </c>
      <c r="I20" s="1">
        <v>2</v>
      </c>
      <c r="J20" s="1">
        <v>0.9</v>
      </c>
      <c r="K20" s="14">
        <v>6.64651870727539</v>
      </c>
      <c r="L20" s="14">
        <v>1.76815605163574</v>
      </c>
      <c r="M20" s="1">
        <v>1.73186683654785</v>
      </c>
      <c r="N20" s="1">
        <v>5.91652679443359</v>
      </c>
      <c r="O20" s="1">
        <v>6</v>
      </c>
      <c r="P20" s="1">
        <v>6</v>
      </c>
      <c r="Q20" s="1">
        <v>15</v>
      </c>
      <c r="R20" s="19">
        <v>0.4</v>
      </c>
      <c r="S20" s="19">
        <f t="shared" si="1"/>
        <v>0.6</v>
      </c>
      <c r="T20" s="1">
        <v>3.24323081970215</v>
      </c>
      <c r="U20" s="1">
        <v>2.9600522518158</v>
      </c>
      <c r="V20" s="1">
        <v>2.89533853530884</v>
      </c>
      <c r="W20" s="14">
        <v>0.064713716506958</v>
      </c>
      <c r="X20" s="1">
        <v>0.34789228439331</v>
      </c>
      <c r="Y20" s="1">
        <v>0.34789228439331</v>
      </c>
      <c r="Z20" s="1">
        <v>0.6</v>
      </c>
      <c r="AA20" s="1">
        <v>0.9</v>
      </c>
      <c r="AB20" s="1">
        <v>0.6</v>
      </c>
      <c r="AC20" s="1">
        <v>0.72</v>
      </c>
      <c r="AD20" s="1">
        <v>0.1</v>
      </c>
      <c r="AE20" s="1">
        <v>0.3</v>
      </c>
    </row>
    <row r="21" spans="1:31">
      <c r="A21" s="5">
        <v>102</v>
      </c>
      <c r="B21">
        <v>17</v>
      </c>
      <c r="C21">
        <v>3</v>
      </c>
      <c r="D21">
        <v>10</v>
      </c>
      <c r="E21">
        <v>10</v>
      </c>
      <c r="F21">
        <v>10</v>
      </c>
      <c r="G21">
        <v>0</v>
      </c>
      <c r="H21">
        <v>7</v>
      </c>
      <c r="I21">
        <v>3</v>
      </c>
      <c r="J21">
        <v>0.85</v>
      </c>
      <c r="K21" s="4">
        <v>6.0604362487793</v>
      </c>
      <c r="L21" s="9">
        <v>1.95474052429199</v>
      </c>
      <c r="M21">
        <v>1.70595741271973</v>
      </c>
      <c r="N21">
        <v>5.03600311279297</v>
      </c>
      <c r="O21">
        <v>7</v>
      </c>
      <c r="P21">
        <v>7</v>
      </c>
      <c r="Q21">
        <v>17</v>
      </c>
      <c r="R21" s="15">
        <v>0.4118</v>
      </c>
      <c r="S21" s="15">
        <f t="shared" si="1"/>
        <v>0.7</v>
      </c>
      <c r="T21">
        <v>2.88082122802734</v>
      </c>
      <c r="U21">
        <v>2.63592147827148</v>
      </c>
      <c r="V21">
        <v>2.53333616256714</v>
      </c>
      <c r="W21" s="11">
        <v>0.102585315704346</v>
      </c>
      <c r="X21">
        <v>0.347485065460205</v>
      </c>
      <c r="Y21">
        <v>0.347485065460205</v>
      </c>
      <c r="Z21">
        <v>0.7</v>
      </c>
      <c r="AA21">
        <v>1</v>
      </c>
      <c r="AB21">
        <v>0.588235294117647</v>
      </c>
      <c r="AC21">
        <v>0.740740740740741</v>
      </c>
      <c r="AD21">
        <v>0</v>
      </c>
      <c r="AE21">
        <v>0.3</v>
      </c>
    </row>
    <row r="22" spans="1:31">
      <c r="A22" s="5">
        <v>149</v>
      </c>
      <c r="B22">
        <v>16</v>
      </c>
      <c r="C22">
        <v>4</v>
      </c>
      <c r="D22">
        <v>10</v>
      </c>
      <c r="E22">
        <v>10</v>
      </c>
      <c r="F22">
        <v>10</v>
      </c>
      <c r="G22">
        <v>0</v>
      </c>
      <c r="H22">
        <v>6</v>
      </c>
      <c r="I22">
        <v>4</v>
      </c>
      <c r="J22">
        <v>0.8</v>
      </c>
      <c r="K22" s="4">
        <v>5.94592666625977</v>
      </c>
      <c r="L22" s="9">
        <v>1.93689155578613</v>
      </c>
      <c r="M22">
        <v>1.07749176025391</v>
      </c>
      <c r="N22">
        <v>4.53323554992676</v>
      </c>
      <c r="O22">
        <v>4</v>
      </c>
      <c r="P22">
        <v>4</v>
      </c>
      <c r="Q22">
        <v>14</v>
      </c>
      <c r="R22" s="15">
        <v>0.2857</v>
      </c>
      <c r="S22" s="15">
        <f t="shared" si="1"/>
        <v>0.4</v>
      </c>
      <c r="T22">
        <v>3.04324340820312</v>
      </c>
      <c r="U22">
        <v>2.76242613792419</v>
      </c>
      <c r="V22">
        <v>2.6508104801178</v>
      </c>
      <c r="W22" s="11">
        <v>0.111615657806396</v>
      </c>
      <c r="X22">
        <v>0.392432928085327</v>
      </c>
      <c r="Y22">
        <v>0.392432928085327</v>
      </c>
      <c r="Z22">
        <v>0.4</v>
      </c>
      <c r="AA22">
        <v>1</v>
      </c>
      <c r="AB22">
        <v>0.714285714285714</v>
      </c>
      <c r="AC22">
        <v>0.833333333333333</v>
      </c>
      <c r="AD22">
        <v>0</v>
      </c>
      <c r="AE22">
        <v>0.6</v>
      </c>
    </row>
    <row r="23" spans="1:31">
      <c r="A23" s="5">
        <v>44</v>
      </c>
      <c r="B23">
        <v>18</v>
      </c>
      <c r="C23">
        <v>2</v>
      </c>
      <c r="D23">
        <v>10</v>
      </c>
      <c r="E23">
        <v>10</v>
      </c>
      <c r="F23">
        <v>10</v>
      </c>
      <c r="G23">
        <v>0</v>
      </c>
      <c r="H23">
        <v>8</v>
      </c>
      <c r="I23">
        <v>2</v>
      </c>
      <c r="J23">
        <v>0.9</v>
      </c>
      <c r="K23" s="4">
        <v>7.05508804321289</v>
      </c>
      <c r="L23" s="9">
        <v>1.89373970031738</v>
      </c>
      <c r="M23">
        <v>1.69791793823242</v>
      </c>
      <c r="N23">
        <v>5.47259330749512</v>
      </c>
      <c r="O23">
        <v>6</v>
      </c>
      <c r="P23">
        <v>6</v>
      </c>
      <c r="Q23">
        <v>16</v>
      </c>
      <c r="R23" s="15">
        <v>0.375</v>
      </c>
      <c r="S23" s="15">
        <f t="shared" si="1"/>
        <v>0.6</v>
      </c>
      <c r="T23">
        <v>3.63743019104004</v>
      </c>
      <c r="U23">
        <v>3.36262583732605</v>
      </c>
      <c r="V23">
        <v>3.23361253738403</v>
      </c>
      <c r="W23" s="11">
        <v>0.129013299942017</v>
      </c>
      <c r="X23">
        <v>0.403817653656006</v>
      </c>
      <c r="Y23">
        <v>0.403817653656006</v>
      </c>
      <c r="Z23">
        <v>0.6</v>
      </c>
      <c r="AA23">
        <v>1</v>
      </c>
      <c r="AB23">
        <v>0.625</v>
      </c>
      <c r="AC23">
        <v>0.769230769230769</v>
      </c>
      <c r="AD23">
        <v>0</v>
      </c>
      <c r="AE23">
        <v>0.4</v>
      </c>
    </row>
    <row r="24" spans="1:31">
      <c r="A24" s="5">
        <v>214</v>
      </c>
      <c r="B24">
        <v>17</v>
      </c>
      <c r="C24">
        <v>3</v>
      </c>
      <c r="D24">
        <v>10</v>
      </c>
      <c r="E24">
        <v>10</v>
      </c>
      <c r="F24">
        <v>10</v>
      </c>
      <c r="G24">
        <v>0</v>
      </c>
      <c r="H24">
        <v>7</v>
      </c>
      <c r="I24">
        <v>3</v>
      </c>
      <c r="J24">
        <v>0.85</v>
      </c>
      <c r="K24" s="4">
        <v>6.30545997619629</v>
      </c>
      <c r="L24" s="9">
        <v>1.81940078735352</v>
      </c>
      <c r="M24">
        <v>1.30501747131348</v>
      </c>
      <c r="N24">
        <v>4.69405364990234</v>
      </c>
      <c r="O24">
        <v>5</v>
      </c>
      <c r="P24">
        <v>5</v>
      </c>
      <c r="Q24">
        <v>13</v>
      </c>
      <c r="R24" s="15">
        <v>0.3846</v>
      </c>
      <c r="S24" s="15">
        <f t="shared" si="1"/>
        <v>0.5</v>
      </c>
      <c r="T24">
        <v>3.16875076293945</v>
      </c>
      <c r="U24">
        <v>2.91451048851013</v>
      </c>
      <c r="V24">
        <v>2.77915716171265</v>
      </c>
      <c r="W24" s="11">
        <v>0.135353326797485</v>
      </c>
      <c r="X24">
        <v>0.389593601226807</v>
      </c>
      <c r="Y24">
        <v>0.389593601226807</v>
      </c>
      <c r="Z24">
        <v>0.5</v>
      </c>
      <c r="AA24">
        <v>0.8</v>
      </c>
      <c r="AB24">
        <v>0.615384615384615</v>
      </c>
      <c r="AC24">
        <v>0.695652173913043</v>
      </c>
      <c r="AD24">
        <v>0.2</v>
      </c>
      <c r="AE24">
        <v>0.3</v>
      </c>
    </row>
    <row r="25" s="20" customFormat="1" spans="1:31">
      <c r="A25" s="21">
        <v>196</v>
      </c>
      <c r="B25" s="20">
        <v>18</v>
      </c>
      <c r="C25" s="20">
        <v>2</v>
      </c>
      <c r="D25" s="20">
        <v>10</v>
      </c>
      <c r="E25" s="20">
        <v>10</v>
      </c>
      <c r="F25" s="20">
        <v>9</v>
      </c>
      <c r="G25" s="20">
        <v>1</v>
      </c>
      <c r="H25" s="20">
        <v>9</v>
      </c>
      <c r="I25" s="20">
        <v>1</v>
      </c>
      <c r="J25" s="20">
        <v>0.9</v>
      </c>
      <c r="K25" s="22">
        <v>11.2915363311768</v>
      </c>
      <c r="L25" s="22">
        <v>1.8361701965332</v>
      </c>
      <c r="M25" s="20">
        <v>1.68184471130371</v>
      </c>
      <c r="N25" s="20">
        <v>8.96267700195312</v>
      </c>
      <c r="O25" s="20">
        <v>7</v>
      </c>
      <c r="P25" s="20">
        <v>7</v>
      </c>
      <c r="Q25" s="20">
        <v>16</v>
      </c>
      <c r="R25" s="23">
        <v>0.4375</v>
      </c>
      <c r="S25" s="23">
        <f t="shared" si="1"/>
        <v>0.7</v>
      </c>
      <c r="T25" s="20">
        <v>3.76375770568848</v>
      </c>
      <c r="U25" s="20">
        <v>3.48160338401794</v>
      </c>
      <c r="V25" s="20">
        <v>3.34229779243469</v>
      </c>
      <c r="W25" s="22">
        <v>0.139305591583252</v>
      </c>
      <c r="X25" s="20">
        <v>0.421459913253784</v>
      </c>
      <c r="Y25" s="20">
        <v>0.421459913253784</v>
      </c>
      <c r="Z25" s="20">
        <v>0.7</v>
      </c>
      <c r="AA25" s="20">
        <v>0.9</v>
      </c>
      <c r="AB25" s="20">
        <v>0.5625</v>
      </c>
      <c r="AC25" s="20">
        <v>0.692307692307692</v>
      </c>
      <c r="AD25" s="20">
        <v>0.1</v>
      </c>
      <c r="AE25" s="20">
        <v>0.2</v>
      </c>
    </row>
    <row r="26" spans="1:31">
      <c r="A26" s="5">
        <v>118</v>
      </c>
      <c r="B26">
        <v>13</v>
      </c>
      <c r="C26">
        <v>7</v>
      </c>
      <c r="D26">
        <v>10</v>
      </c>
      <c r="E26">
        <v>10</v>
      </c>
      <c r="F26">
        <v>9</v>
      </c>
      <c r="G26">
        <v>1</v>
      </c>
      <c r="H26">
        <v>4</v>
      </c>
      <c r="I26">
        <v>6</v>
      </c>
      <c r="J26">
        <v>0.65</v>
      </c>
      <c r="K26" s="4">
        <v>4.69274139404297</v>
      </c>
      <c r="L26" s="9">
        <v>2.24993515014648</v>
      </c>
      <c r="M26">
        <v>1.34408950805664</v>
      </c>
      <c r="N26">
        <v>4.5972785949707</v>
      </c>
      <c r="O26">
        <v>1</v>
      </c>
      <c r="P26">
        <v>1</v>
      </c>
      <c r="Q26">
        <v>6</v>
      </c>
      <c r="R26" s="15">
        <v>0.1667</v>
      </c>
      <c r="S26" s="15">
        <f t="shared" si="1"/>
        <v>0.1</v>
      </c>
      <c r="T26">
        <v>2.32436370849609</v>
      </c>
      <c r="U26">
        <v>2.08884620666504</v>
      </c>
      <c r="V26">
        <v>2.07621026039123</v>
      </c>
      <c r="W26" s="11">
        <v>0.0126359462738037</v>
      </c>
      <c r="X26">
        <v>0.248153448104858</v>
      </c>
      <c r="Y26">
        <v>0.248153448104858</v>
      </c>
      <c r="Z26">
        <v>0.1</v>
      </c>
      <c r="AA26">
        <v>0.5</v>
      </c>
      <c r="AB26">
        <v>0.833333333333333</v>
      </c>
      <c r="AC26">
        <v>0.625</v>
      </c>
      <c r="AD26">
        <v>0.5</v>
      </c>
      <c r="AE26">
        <v>0.4</v>
      </c>
    </row>
    <row r="27" s="1" customFormat="1" spans="1:31">
      <c r="A27" s="5">
        <v>19</v>
      </c>
      <c r="B27">
        <v>16</v>
      </c>
      <c r="C27">
        <v>4</v>
      </c>
      <c r="D27">
        <v>10</v>
      </c>
      <c r="E27">
        <v>10</v>
      </c>
      <c r="F27">
        <v>8</v>
      </c>
      <c r="G27">
        <v>2</v>
      </c>
      <c r="H27">
        <v>8</v>
      </c>
      <c r="I27">
        <v>2</v>
      </c>
      <c r="J27">
        <v>0.8</v>
      </c>
      <c r="K27" s="4">
        <v>7.57284927368164</v>
      </c>
      <c r="L27" s="9">
        <v>2.06085205078125</v>
      </c>
      <c r="M27">
        <v>1.82548141479492</v>
      </c>
      <c r="N27">
        <v>5.71315765380859</v>
      </c>
      <c r="O27">
        <v>6</v>
      </c>
      <c r="P27">
        <v>6</v>
      </c>
      <c r="Q27">
        <v>14</v>
      </c>
      <c r="R27" s="15">
        <v>0.4286</v>
      </c>
      <c r="S27" s="15">
        <f t="shared" si="1"/>
        <v>0.6</v>
      </c>
      <c r="T27">
        <v>2.96800994873047</v>
      </c>
      <c r="U27">
        <v>2.70471739768982</v>
      </c>
      <c r="V27">
        <v>2.66504859924316</v>
      </c>
      <c r="W27" s="11">
        <v>0.0396687984466553</v>
      </c>
      <c r="X27">
        <v>0.302961349487305</v>
      </c>
      <c r="Y27">
        <v>0.302961349487305</v>
      </c>
      <c r="Z27">
        <v>0.6</v>
      </c>
      <c r="AA27">
        <v>0.8</v>
      </c>
      <c r="AB27">
        <v>0.571428571428571</v>
      </c>
      <c r="AC27">
        <v>0.666666666666667</v>
      </c>
      <c r="AD27">
        <v>0.2</v>
      </c>
      <c r="AE27">
        <v>0.2</v>
      </c>
    </row>
    <row r="28" spans="1:31">
      <c r="A28" s="5">
        <v>197</v>
      </c>
      <c r="B28">
        <v>16</v>
      </c>
      <c r="C28">
        <v>4</v>
      </c>
      <c r="D28">
        <v>10</v>
      </c>
      <c r="E28">
        <v>10</v>
      </c>
      <c r="F28">
        <v>10</v>
      </c>
      <c r="G28">
        <v>0</v>
      </c>
      <c r="H28">
        <v>6</v>
      </c>
      <c r="I28">
        <v>4</v>
      </c>
      <c r="J28">
        <v>0.8</v>
      </c>
      <c r="K28" s="4">
        <v>6.63057708740234</v>
      </c>
      <c r="L28" s="9">
        <v>2.12068176269531</v>
      </c>
      <c r="M28">
        <v>1.46605491638184</v>
      </c>
      <c r="N28">
        <v>5.87992858886719</v>
      </c>
      <c r="O28">
        <v>5</v>
      </c>
      <c r="P28">
        <v>5</v>
      </c>
      <c r="Q28">
        <v>14</v>
      </c>
      <c r="R28" s="15">
        <v>0.3571</v>
      </c>
      <c r="S28" s="15">
        <f t="shared" si="1"/>
        <v>0.5</v>
      </c>
      <c r="T28">
        <v>2.89409828186035</v>
      </c>
      <c r="U28">
        <v>2.60639953613281</v>
      </c>
      <c r="V28">
        <v>2.51807570457458</v>
      </c>
      <c r="W28" s="11">
        <v>0.0883238315582275</v>
      </c>
      <c r="X28">
        <v>0.376022577285767</v>
      </c>
      <c r="Y28">
        <v>0.376022577285767</v>
      </c>
      <c r="Z28">
        <v>0.5</v>
      </c>
      <c r="AA28">
        <v>0.9</v>
      </c>
      <c r="AB28">
        <v>0.642857142857143</v>
      </c>
      <c r="AC28">
        <v>0.75</v>
      </c>
      <c r="AD28">
        <v>0.1</v>
      </c>
      <c r="AE28">
        <v>0.4</v>
      </c>
    </row>
    <row r="29" spans="1:31">
      <c r="A29" s="5">
        <v>116</v>
      </c>
      <c r="B29">
        <v>17</v>
      </c>
      <c r="C29">
        <v>3</v>
      </c>
      <c r="D29">
        <v>10</v>
      </c>
      <c r="E29">
        <v>10</v>
      </c>
      <c r="F29">
        <v>10</v>
      </c>
      <c r="G29">
        <v>0</v>
      </c>
      <c r="H29">
        <v>7</v>
      </c>
      <c r="I29">
        <v>3</v>
      </c>
      <c r="J29">
        <v>0.85</v>
      </c>
      <c r="K29" s="4">
        <v>6.92535781860352</v>
      </c>
      <c r="L29" s="9">
        <v>2.09585952758789</v>
      </c>
      <c r="M29">
        <v>1.63667106628418</v>
      </c>
      <c r="N29">
        <v>5.36865234375</v>
      </c>
      <c r="O29">
        <v>4</v>
      </c>
      <c r="P29">
        <v>4</v>
      </c>
      <c r="Q29">
        <v>13</v>
      </c>
      <c r="R29" s="15">
        <v>0.3077</v>
      </c>
      <c r="S29" s="15">
        <f t="shared" si="1"/>
        <v>0.4</v>
      </c>
      <c r="T29">
        <v>3.02155685424805</v>
      </c>
      <c r="U29">
        <v>2.7689311504364</v>
      </c>
      <c r="V29">
        <v>2.62383770942688</v>
      </c>
      <c r="W29" s="11">
        <v>0.145093441009522</v>
      </c>
      <c r="X29">
        <v>0.397719144821167</v>
      </c>
      <c r="Y29">
        <v>0.397719144821167</v>
      </c>
      <c r="Z29">
        <v>0.4</v>
      </c>
      <c r="AA29">
        <v>0.9</v>
      </c>
      <c r="AB29">
        <v>0.692307692307692</v>
      </c>
      <c r="AC29">
        <v>0.782608695652174</v>
      </c>
      <c r="AD29">
        <v>0.1</v>
      </c>
      <c r="AE29">
        <v>0.5</v>
      </c>
    </row>
    <row r="30" spans="1:31">
      <c r="A30" s="5">
        <v>99</v>
      </c>
      <c r="B30">
        <v>17</v>
      </c>
      <c r="C30">
        <v>3</v>
      </c>
      <c r="D30">
        <v>10</v>
      </c>
      <c r="E30">
        <v>10</v>
      </c>
      <c r="F30">
        <v>10</v>
      </c>
      <c r="G30">
        <v>0</v>
      </c>
      <c r="H30">
        <v>7</v>
      </c>
      <c r="I30">
        <v>3</v>
      </c>
      <c r="J30">
        <v>0.85</v>
      </c>
      <c r="K30" s="4">
        <v>7.71062469482422</v>
      </c>
      <c r="L30" s="9">
        <v>2.03985214233398</v>
      </c>
      <c r="M30">
        <v>1.37749862670898</v>
      </c>
      <c r="N30">
        <v>5.89325523376465</v>
      </c>
      <c r="O30">
        <v>5</v>
      </c>
      <c r="P30">
        <v>5</v>
      </c>
      <c r="Q30">
        <v>14</v>
      </c>
      <c r="R30" s="15">
        <v>0.3571</v>
      </c>
      <c r="S30" s="15">
        <f t="shared" si="1"/>
        <v>0.5</v>
      </c>
      <c r="T30">
        <v>3.28007507324219</v>
      </c>
      <c r="U30">
        <v>3.01269316673279</v>
      </c>
      <c r="V30">
        <v>2.85604023933411</v>
      </c>
      <c r="W30" s="11">
        <v>0.156652927398682</v>
      </c>
      <c r="X30">
        <v>0.424034833908081</v>
      </c>
      <c r="Y30">
        <v>0.424034833908081</v>
      </c>
      <c r="Z30">
        <v>0.5</v>
      </c>
      <c r="AA30">
        <v>0.9</v>
      </c>
      <c r="AB30">
        <v>0.642857142857143</v>
      </c>
      <c r="AC30">
        <v>0.75</v>
      </c>
      <c r="AD30">
        <v>0.1</v>
      </c>
      <c r="AE30">
        <v>0.4</v>
      </c>
    </row>
    <row r="31" spans="1:31">
      <c r="A31" s="5">
        <v>62</v>
      </c>
      <c r="B31">
        <v>17</v>
      </c>
      <c r="C31">
        <v>3</v>
      </c>
      <c r="D31">
        <v>10</v>
      </c>
      <c r="E31">
        <v>10</v>
      </c>
      <c r="F31">
        <v>10</v>
      </c>
      <c r="G31">
        <v>0</v>
      </c>
      <c r="H31">
        <v>7</v>
      </c>
      <c r="I31">
        <v>3</v>
      </c>
      <c r="J31">
        <v>0.85</v>
      </c>
      <c r="K31" s="4">
        <v>6.43674087524414</v>
      </c>
      <c r="L31" s="9">
        <v>2.19828605651856</v>
      </c>
      <c r="M31">
        <v>1.60877799987793</v>
      </c>
      <c r="N31">
        <v>4.08989334106445</v>
      </c>
      <c r="O31">
        <v>4</v>
      </c>
      <c r="P31">
        <v>4</v>
      </c>
      <c r="Q31">
        <v>14</v>
      </c>
      <c r="R31" s="15">
        <v>0.2857</v>
      </c>
      <c r="S31" s="15">
        <f t="shared" si="1"/>
        <v>0.4</v>
      </c>
      <c r="T31">
        <v>3.19769287109375</v>
      </c>
      <c r="U31">
        <v>2.98229598999023</v>
      </c>
      <c r="V31">
        <v>2.81377530097961</v>
      </c>
      <c r="W31" s="11">
        <v>0.16852068901062</v>
      </c>
      <c r="X31">
        <v>0.383917570114136</v>
      </c>
      <c r="Y31">
        <v>0.383917570114136</v>
      </c>
      <c r="Z31">
        <v>0.4</v>
      </c>
      <c r="AA31">
        <v>1</v>
      </c>
      <c r="AB31">
        <v>0.714285714285714</v>
      </c>
      <c r="AC31">
        <v>0.833333333333333</v>
      </c>
      <c r="AD31">
        <v>0</v>
      </c>
      <c r="AE31">
        <v>0.6</v>
      </c>
    </row>
    <row r="32" s="1" customFormat="1" spans="1:31">
      <c r="A32" s="5">
        <v>34</v>
      </c>
      <c r="B32">
        <v>18</v>
      </c>
      <c r="C32">
        <v>2</v>
      </c>
      <c r="D32">
        <v>10</v>
      </c>
      <c r="E32">
        <v>10</v>
      </c>
      <c r="F32">
        <v>10</v>
      </c>
      <c r="G32">
        <v>0</v>
      </c>
      <c r="H32">
        <v>8</v>
      </c>
      <c r="I32">
        <v>2</v>
      </c>
      <c r="J32">
        <v>0.9</v>
      </c>
      <c r="K32" s="4">
        <v>7.79927825927734</v>
      </c>
      <c r="L32" s="9">
        <v>2.2674560546875</v>
      </c>
      <c r="M32">
        <v>2.07476615905762</v>
      </c>
      <c r="N32">
        <v>5.95134353637695</v>
      </c>
      <c r="O32">
        <v>7</v>
      </c>
      <c r="P32">
        <v>7</v>
      </c>
      <c r="Q32">
        <v>17</v>
      </c>
      <c r="R32" s="15">
        <v>0.4118</v>
      </c>
      <c r="S32" s="15">
        <f t="shared" si="1"/>
        <v>0.7</v>
      </c>
      <c r="T32">
        <v>3.13784217834473</v>
      </c>
      <c r="U32">
        <v>2.9325258731842</v>
      </c>
      <c r="V32">
        <v>2.76069188117981</v>
      </c>
      <c r="W32" s="11">
        <v>0.171833992004395</v>
      </c>
      <c r="X32">
        <v>0.377150297164917</v>
      </c>
      <c r="Y32">
        <v>0.377150297164917</v>
      </c>
      <c r="Z32">
        <v>0.7</v>
      </c>
      <c r="AA32">
        <v>1</v>
      </c>
      <c r="AB32">
        <v>0.588235294117647</v>
      </c>
      <c r="AC32">
        <v>0.740740740740741</v>
      </c>
      <c r="AD32">
        <v>0</v>
      </c>
      <c r="AE32">
        <v>0.3</v>
      </c>
    </row>
    <row r="33" spans="1:31">
      <c r="A33" s="5">
        <v>77</v>
      </c>
      <c r="B33">
        <v>17</v>
      </c>
      <c r="C33">
        <v>3</v>
      </c>
      <c r="D33">
        <v>10</v>
      </c>
      <c r="E33">
        <v>10</v>
      </c>
      <c r="F33">
        <v>10</v>
      </c>
      <c r="G33">
        <v>0</v>
      </c>
      <c r="H33">
        <v>7</v>
      </c>
      <c r="I33">
        <v>3</v>
      </c>
      <c r="J33">
        <v>0.85</v>
      </c>
      <c r="K33" s="4">
        <v>6.76483726501465</v>
      </c>
      <c r="L33" s="9">
        <v>2.19599914550781</v>
      </c>
      <c r="M33">
        <v>1.52364540100098</v>
      </c>
      <c r="N33">
        <v>4.28574180603027</v>
      </c>
      <c r="O33">
        <v>4</v>
      </c>
      <c r="P33">
        <v>4</v>
      </c>
      <c r="Q33">
        <v>14</v>
      </c>
      <c r="R33" s="15">
        <v>0.2857</v>
      </c>
      <c r="S33" s="15">
        <f t="shared" si="1"/>
        <v>0.4</v>
      </c>
      <c r="T33">
        <v>3.29983711242676</v>
      </c>
      <c r="U33">
        <v>3.0693199634552</v>
      </c>
      <c r="V33">
        <v>2.88389730453491</v>
      </c>
      <c r="W33" s="11">
        <v>0.185422658920288</v>
      </c>
      <c r="X33">
        <v>0.415939807891846</v>
      </c>
      <c r="Y33">
        <v>0.415939807891846</v>
      </c>
      <c r="Z33">
        <v>0.4</v>
      </c>
      <c r="AA33">
        <v>1</v>
      </c>
      <c r="AB33">
        <v>0.714285714285714</v>
      </c>
      <c r="AC33">
        <v>0.833333333333333</v>
      </c>
      <c r="AD33">
        <v>0</v>
      </c>
      <c r="AE33">
        <v>0.6</v>
      </c>
    </row>
    <row r="34" s="4" customFormat="1" spans="11:31">
      <c r="K34" s="12" t="s">
        <v>29</v>
      </c>
      <c r="L34" s="9">
        <f>AVERAGE(L2:L33)</f>
        <v>1.72441875934601</v>
      </c>
      <c r="W34" s="11">
        <f t="shared" ref="W34:AE34" si="2">AVERAGE(W2:W33)</f>
        <v>0.107832811772823</v>
      </c>
      <c r="Z34" s="4">
        <f t="shared" si="2"/>
        <v>0.565625</v>
      </c>
      <c r="AA34" s="4">
        <f t="shared" si="2"/>
        <v>0.903125</v>
      </c>
      <c r="AB34" s="4">
        <f t="shared" si="2"/>
        <v>0.624603759619723</v>
      </c>
      <c r="AC34" s="4">
        <f t="shared" si="2"/>
        <v>0.731479671844411</v>
      </c>
      <c r="AD34" s="4">
        <f t="shared" si="2"/>
        <v>0.096875</v>
      </c>
      <c r="AE34" s="4">
        <f t="shared" si="2"/>
        <v>0.3375</v>
      </c>
    </row>
    <row r="35" s="4" customFormat="1" spans="11:31">
      <c r="K35" s="13" t="s">
        <v>30</v>
      </c>
      <c r="L35" s="9">
        <f>MAX(L2:L33)</f>
        <v>2.2674560546875</v>
      </c>
      <c r="W35" s="11">
        <f t="shared" ref="W35:AE35" si="3">MAX(W2:W33)</f>
        <v>0.209877490997315</v>
      </c>
      <c r="Z35" s="4">
        <f t="shared" si="3"/>
        <v>1</v>
      </c>
      <c r="AA35" s="4">
        <f t="shared" si="3"/>
        <v>1</v>
      </c>
      <c r="AB35" s="4">
        <f t="shared" si="3"/>
        <v>0.833333333333333</v>
      </c>
      <c r="AC35" s="4">
        <f t="shared" si="3"/>
        <v>0.833333333333333</v>
      </c>
      <c r="AD35" s="4">
        <f t="shared" si="3"/>
        <v>0.5</v>
      </c>
      <c r="AE35" s="4">
        <f t="shared" si="3"/>
        <v>0.6</v>
      </c>
    </row>
    <row r="36" s="4" customFormat="1" spans="12:31">
      <c r="L36" s="9">
        <f>MIN(L2:L33)</f>
        <v>1.17045211791992</v>
      </c>
      <c r="W36" s="11">
        <f t="shared" ref="W36:AE36" si="4">MIN(W2:W33)</f>
        <v>0.00109505653381348</v>
      </c>
      <c r="Z36" s="4">
        <f t="shared" si="4"/>
        <v>0.1</v>
      </c>
      <c r="AA36" s="4">
        <f t="shared" si="4"/>
        <v>0.5</v>
      </c>
      <c r="AB36" s="4">
        <f t="shared" si="4"/>
        <v>0.5</v>
      </c>
      <c r="AC36" s="4">
        <f t="shared" si="4"/>
        <v>0.625</v>
      </c>
      <c r="AD36" s="4">
        <f t="shared" si="4"/>
        <v>0</v>
      </c>
      <c r="AE36" s="4">
        <f t="shared" si="4"/>
        <v>0</v>
      </c>
    </row>
    <row r="37" spans="11:23">
      <c r="K37" s="4"/>
      <c r="L37" s="9"/>
      <c r="M37">
        <v>0.194</v>
      </c>
      <c r="W37" s="11"/>
    </row>
    <row r="38" spans="11:23">
      <c r="K38" s="4"/>
      <c r="L38" s="9"/>
      <c r="M38">
        <v>0.129</v>
      </c>
      <c r="W38" s="11"/>
    </row>
    <row r="39" spans="11:23">
      <c r="K39" s="4"/>
      <c r="L39" s="9"/>
      <c r="W39" s="11"/>
    </row>
    <row r="40" spans="11:23">
      <c r="K40" s="4" t="s">
        <v>31</v>
      </c>
      <c r="L40" s="4" t="s">
        <v>32</v>
      </c>
      <c r="N40" s="4" t="s">
        <v>70</v>
      </c>
      <c r="O40" s="4"/>
      <c r="P40" s="4"/>
      <c r="Q40" s="4"/>
      <c r="W40" s="11"/>
    </row>
    <row r="41" spans="11:23">
      <c r="K41" s="4"/>
      <c r="L41" s="4"/>
      <c r="N41" s="4">
        <v>0.2</v>
      </c>
      <c r="O41" s="4">
        <v>-160</v>
      </c>
      <c r="P41" s="4">
        <v>640</v>
      </c>
      <c r="Q41" s="4">
        <v>32</v>
      </c>
      <c r="W41" s="11"/>
    </row>
    <row r="42" s="1" customFormat="1" spans="11:23">
      <c r="K42" s="14" t="s">
        <v>49</v>
      </c>
      <c r="L42" s="14">
        <f>COUNTIF(L2:L33,"&lt;0.507")-COUNTIF(L2:L33,"&lt;0.378")</f>
        <v>0</v>
      </c>
      <c r="N42" s="4">
        <v>0.4</v>
      </c>
      <c r="O42" s="4">
        <v>-320</v>
      </c>
      <c r="P42" s="4">
        <v>480</v>
      </c>
      <c r="Q42" s="4">
        <v>24</v>
      </c>
      <c r="W42" s="14"/>
    </row>
    <row r="43" s="1" customFormat="1" spans="11:23">
      <c r="K43" s="14" t="s">
        <v>50</v>
      </c>
      <c r="L43" s="14">
        <f>COUNTIF(L2:L33,"&lt;0.636")-COUNTIF(L2:L33,"&lt;0.507")</f>
        <v>0</v>
      </c>
      <c r="N43" s="4">
        <v>0.45</v>
      </c>
      <c r="O43" s="4">
        <v>-360</v>
      </c>
      <c r="P43" s="4">
        <v>440</v>
      </c>
      <c r="Q43" s="4">
        <v>22</v>
      </c>
      <c r="W43" s="14"/>
    </row>
    <row r="44" s="1" customFormat="1" spans="11:23">
      <c r="K44" s="14" t="s">
        <v>51</v>
      </c>
      <c r="L44" s="14">
        <f>COUNTIF(L2:L33,"&lt;0.765")-COUNTIF(L2:L33,"&lt;0.636")</f>
        <v>0</v>
      </c>
      <c r="N44" s="4">
        <v>0.49</v>
      </c>
      <c r="O44" s="4">
        <v>-392</v>
      </c>
      <c r="P44" s="4">
        <v>408</v>
      </c>
      <c r="Q44" s="4">
        <v>20.4</v>
      </c>
      <c r="W44" s="14"/>
    </row>
    <row r="45" s="1" customFormat="1" spans="11:23">
      <c r="K45" s="14" t="s">
        <v>52</v>
      </c>
      <c r="L45" s="14">
        <f>COUNTIF(L2:L33,"&lt;0.894")-COUNTIF(L2:L33,"&lt;0.765")</f>
        <v>0</v>
      </c>
      <c r="O45" s="14">
        <v>-380</v>
      </c>
      <c r="P45" s="14">
        <v>420</v>
      </c>
      <c r="Q45" s="14">
        <v>21</v>
      </c>
      <c r="W45" s="14"/>
    </row>
    <row r="46" s="1" customFormat="1" spans="11:23">
      <c r="K46" s="14" t="s">
        <v>53</v>
      </c>
      <c r="L46" s="14">
        <f>COUNTIF(L2:L33,"&lt;1.023")-COUNTIF(L2:L33,"&lt;0.894")</f>
        <v>0</v>
      </c>
      <c r="W46" s="14"/>
    </row>
    <row r="47" s="1" customFormat="1" spans="11:23">
      <c r="K47" s="14" t="s">
        <v>54</v>
      </c>
      <c r="L47" s="14">
        <f>COUNTIF(L2:L33,"&lt;1.152")-COUNTIF(L2:L33,"&lt;1.023")</f>
        <v>0</v>
      </c>
      <c r="W47" s="14"/>
    </row>
    <row r="48" s="20" customFormat="1" spans="11:23">
      <c r="K48" s="22" t="s">
        <v>71</v>
      </c>
      <c r="L48" s="22">
        <f>COUNTIF(L2:L33,"&lt;1.442")-COUNTIF(L2:L33,"&lt;1.152")</f>
        <v>8</v>
      </c>
      <c r="M48" s="22">
        <v>8</v>
      </c>
      <c r="W48" s="22"/>
    </row>
    <row r="49" s="1" customFormat="1" spans="11:23">
      <c r="K49" s="14" t="s">
        <v>72</v>
      </c>
      <c r="L49" s="14">
        <f>COUNTIF(L2:L33,"&lt;1.732")-COUNTIF(L2:L33,"&lt;1.442")</f>
        <v>8</v>
      </c>
      <c r="M49" s="14">
        <v>8</v>
      </c>
      <c r="W49" s="14"/>
    </row>
    <row r="50" s="1" customFormat="1" spans="11:23">
      <c r="K50" s="14" t="s">
        <v>73</v>
      </c>
      <c r="L50" s="14">
        <f>COUNTIF(L2:L33,"&lt;2.022")-COUNTIF(L2:L33,"&lt;1.732")</f>
        <v>8</v>
      </c>
      <c r="M50" s="14">
        <v>8</v>
      </c>
      <c r="W50" s="14"/>
    </row>
    <row r="51" s="20" customFormat="1" spans="11:23">
      <c r="K51" s="22" t="s">
        <v>74</v>
      </c>
      <c r="L51" s="22">
        <f>COUNTIF(L2:L33,"&lt;2.312")-COUNTIF(L2:L33,"&lt;2.022")</f>
        <v>8</v>
      </c>
      <c r="M51" s="22">
        <v>8</v>
      </c>
      <c r="W51" s="22"/>
    </row>
    <row r="52" s="1" customFormat="1" spans="11:23">
      <c r="K52" s="14" t="s">
        <v>59</v>
      </c>
      <c r="L52" s="14">
        <v>0</v>
      </c>
      <c r="M52" s="14"/>
      <c r="W52" s="14"/>
    </row>
    <row r="53" s="1" customFormat="1" spans="11:23">
      <c r="K53" s="14" t="s">
        <v>60</v>
      </c>
      <c r="L53" s="14">
        <v>0</v>
      </c>
      <c r="M53" s="14"/>
      <c r="W53" s="14"/>
    </row>
    <row r="54" s="1" customFormat="1" spans="11:23">
      <c r="K54" s="14" t="s">
        <v>61</v>
      </c>
      <c r="L54" s="14">
        <v>0</v>
      </c>
      <c r="M54" s="14"/>
      <c r="W54" s="14"/>
    </row>
    <row r="55" s="1" customFormat="1" spans="11:23">
      <c r="K55" s="14" t="s">
        <v>62</v>
      </c>
      <c r="L55" s="14">
        <v>0</v>
      </c>
      <c r="M55" s="14"/>
      <c r="W55" s="14"/>
    </row>
    <row r="56" s="1" customFormat="1" spans="11:23">
      <c r="K56" s="14" t="s">
        <v>63</v>
      </c>
      <c r="L56" s="14">
        <v>0</v>
      </c>
      <c r="M56" s="14"/>
      <c r="W56" s="14"/>
    </row>
    <row r="57" s="1" customFormat="1" spans="11:23">
      <c r="K57" s="14" t="s">
        <v>64</v>
      </c>
      <c r="L57" s="14">
        <f>COUNTIF(L2:L33,"&lt;2.442")-COUNTIF(L2:L33,"&lt;2.313")</f>
        <v>0</v>
      </c>
      <c r="M57" s="14"/>
      <c r="W57" s="14"/>
    </row>
    <row r="58" s="1" customFormat="1" spans="11:13">
      <c r="K58" s="14" t="s">
        <v>65</v>
      </c>
      <c r="L58" s="14">
        <f>COUNTIF(L2:L33,"&lt;2.571")-COUNTIF(L2:L33,"&lt;2.442")</f>
        <v>0</v>
      </c>
      <c r="M58" s="14"/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s="1" customFormat="1" spans="11:15">
      <c r="K60" s="14" t="s">
        <v>67</v>
      </c>
      <c r="L60" s="14">
        <f>COUNTIF(L2:L33,"&lt;2.829")-COUNTIF(L2:L33,"&lt;2.7")</f>
        <v>0</v>
      </c>
      <c r="N60" s="1">
        <v>0.378</v>
      </c>
      <c r="O60" s="1">
        <v>3.094</v>
      </c>
    </row>
    <row r="61" s="1" customFormat="1" spans="11:15">
      <c r="K61" s="14" t="s">
        <v>68</v>
      </c>
      <c r="L61" s="14">
        <f>COUNTIF(L2:L33,"&lt;2.958")-COUNTIF(L2:L33,"&lt;2.829")</f>
        <v>0</v>
      </c>
      <c r="N61" s="1">
        <v>21</v>
      </c>
      <c r="O61" s="1">
        <v>0.129</v>
      </c>
    </row>
    <row r="62" s="1" customFormat="1" spans="11:12">
      <c r="K62" s="14" t="s">
        <v>69</v>
      </c>
      <c r="L62" s="14">
        <f>COUNTIF(L2:L33,"&lt;3.087")-COUNTIF(L2:L33,"&lt;2.958")</f>
        <v>0</v>
      </c>
    </row>
    <row r="65" spans="14:16">
      <c r="N65">
        <v>0.954</v>
      </c>
      <c r="O65">
        <v>0.378</v>
      </c>
      <c r="P65">
        <v>1.539</v>
      </c>
    </row>
    <row r="66" spans="16:16">
      <c r="P66">
        <v>0.232</v>
      </c>
    </row>
    <row r="68" spans="15:16">
      <c r="O68">
        <v>1.152</v>
      </c>
      <c r="P68">
        <v>2.313</v>
      </c>
    </row>
    <row r="69" spans="15:16">
      <c r="O69">
        <v>4</v>
      </c>
      <c r="P69">
        <v>0.29</v>
      </c>
    </row>
    <row r="70" spans="15:16">
      <c r="O70">
        <v>3</v>
      </c>
      <c r="P70">
        <v>0.387</v>
      </c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2"/>
  <sheetViews>
    <sheetView topLeftCell="J19" workbookViewId="0">
      <selection activeCell="O32" sqref="O32:R37"/>
    </sheetView>
  </sheetViews>
  <sheetFormatPr defaultColWidth="8.88888888888889" defaultRowHeight="14.4"/>
  <cols>
    <col min="11" max="12" width="19" customWidth="1"/>
    <col min="13" max="14" width="12.8888888888889"/>
    <col min="20" max="22" width="12.8888888888889"/>
    <col min="23" max="23" width="18.4444444444444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161</v>
      </c>
      <c r="B2">
        <v>18</v>
      </c>
      <c r="C2">
        <v>2</v>
      </c>
      <c r="D2">
        <v>10</v>
      </c>
      <c r="E2">
        <v>10</v>
      </c>
      <c r="F2">
        <v>9</v>
      </c>
      <c r="G2">
        <v>1</v>
      </c>
      <c r="H2">
        <v>9</v>
      </c>
      <c r="I2">
        <v>1</v>
      </c>
      <c r="J2">
        <v>0.9</v>
      </c>
      <c r="K2" s="4">
        <v>9.90433120727539</v>
      </c>
      <c r="L2" s="9">
        <v>1.17045211791992</v>
      </c>
      <c r="M2">
        <v>1.12642097473145</v>
      </c>
      <c r="N2">
        <v>9.26404190063477</v>
      </c>
      <c r="O2">
        <v>8</v>
      </c>
      <c r="P2">
        <v>8</v>
      </c>
      <c r="Q2">
        <v>17</v>
      </c>
      <c r="R2" s="15">
        <v>0.4706</v>
      </c>
      <c r="S2" s="15">
        <f t="shared" ref="S2:S13" si="0">O2/E2</f>
        <v>0.8</v>
      </c>
      <c r="T2">
        <v>3.59035682678223</v>
      </c>
      <c r="U2">
        <v>3.26594281196594</v>
      </c>
      <c r="V2">
        <v>3.26703786849976</v>
      </c>
      <c r="W2" s="11">
        <v>0.00109505653381348</v>
      </c>
      <c r="X2">
        <v>0.323318958282471</v>
      </c>
      <c r="Y2">
        <v>0.323318958282471</v>
      </c>
      <c r="Z2">
        <v>0.8</v>
      </c>
      <c r="AA2">
        <v>0.9</v>
      </c>
      <c r="AB2">
        <v>0.529411764705882</v>
      </c>
      <c r="AC2">
        <v>0.666666666666667</v>
      </c>
      <c r="AD2">
        <v>0.1</v>
      </c>
      <c r="AE2">
        <v>0.1</v>
      </c>
    </row>
    <row r="3" spans="1:31">
      <c r="A3" s="5">
        <v>142</v>
      </c>
      <c r="B3">
        <v>20</v>
      </c>
      <c r="C3">
        <v>0</v>
      </c>
      <c r="D3">
        <v>10</v>
      </c>
      <c r="E3">
        <v>10</v>
      </c>
      <c r="F3">
        <v>10</v>
      </c>
      <c r="G3">
        <v>0</v>
      </c>
      <c r="H3">
        <v>10</v>
      </c>
      <c r="I3">
        <v>0</v>
      </c>
      <c r="J3">
        <v>1</v>
      </c>
      <c r="K3" s="4">
        <v>9999</v>
      </c>
      <c r="L3" s="9">
        <v>1.2095832824707</v>
      </c>
      <c r="M3">
        <v>9999</v>
      </c>
      <c r="N3">
        <v>9999</v>
      </c>
      <c r="O3">
        <v>8</v>
      </c>
      <c r="P3">
        <v>8</v>
      </c>
      <c r="Q3">
        <v>18</v>
      </c>
      <c r="R3" s="15">
        <v>0.4444</v>
      </c>
      <c r="S3" s="15">
        <f t="shared" si="0"/>
        <v>0.8</v>
      </c>
      <c r="T3">
        <v>4.09828186035156</v>
      </c>
      <c r="U3">
        <v>3.84790658950806</v>
      </c>
      <c r="V3">
        <v>3.66571497917175</v>
      </c>
      <c r="W3" s="11">
        <v>0.182191610336304</v>
      </c>
      <c r="X3">
        <v>0.43256688117981</v>
      </c>
      <c r="Y3">
        <v>0.43256688117981</v>
      </c>
      <c r="Z3">
        <v>0.8</v>
      </c>
      <c r="AA3">
        <v>1</v>
      </c>
      <c r="AB3">
        <v>0.555555555555556</v>
      </c>
      <c r="AC3">
        <v>0.714285714285714</v>
      </c>
      <c r="AD3">
        <v>0</v>
      </c>
      <c r="AE3">
        <v>0.2</v>
      </c>
    </row>
    <row r="4" spans="1:31">
      <c r="A4" s="5">
        <v>202</v>
      </c>
      <c r="B4">
        <v>20</v>
      </c>
      <c r="C4">
        <v>0</v>
      </c>
      <c r="D4">
        <v>10</v>
      </c>
      <c r="E4">
        <v>10</v>
      </c>
      <c r="F4">
        <v>10</v>
      </c>
      <c r="G4">
        <v>0</v>
      </c>
      <c r="H4">
        <v>10</v>
      </c>
      <c r="I4">
        <v>0</v>
      </c>
      <c r="J4">
        <v>1</v>
      </c>
      <c r="K4" s="4">
        <v>9999</v>
      </c>
      <c r="L4" s="9">
        <v>1.37958717346191</v>
      </c>
      <c r="M4">
        <v>9999</v>
      </c>
      <c r="N4">
        <v>9999</v>
      </c>
      <c r="O4">
        <v>9</v>
      </c>
      <c r="P4">
        <v>9</v>
      </c>
      <c r="Q4">
        <v>19</v>
      </c>
      <c r="R4" s="15">
        <v>0.4737</v>
      </c>
      <c r="S4" s="15">
        <f t="shared" si="0"/>
        <v>0.9</v>
      </c>
      <c r="T4">
        <v>4.12523078918457</v>
      </c>
      <c r="U4">
        <v>3.87245631217956</v>
      </c>
      <c r="V4">
        <v>3.69013977050781</v>
      </c>
      <c r="W4" s="11">
        <v>0.182316541671753</v>
      </c>
      <c r="X4">
        <v>0.435091018676758</v>
      </c>
      <c r="Y4">
        <v>0.435091018676758</v>
      </c>
      <c r="Z4">
        <v>0.9</v>
      </c>
      <c r="AA4">
        <v>1</v>
      </c>
      <c r="AB4">
        <v>0.526315789473684</v>
      </c>
      <c r="AC4">
        <v>0.689655172413793</v>
      </c>
      <c r="AD4">
        <v>0</v>
      </c>
      <c r="AE4">
        <v>0.1</v>
      </c>
    </row>
    <row r="5" spans="1:31">
      <c r="A5" s="5">
        <v>93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10.4066944122315</v>
      </c>
      <c r="L5" s="9">
        <v>1.28925704956055</v>
      </c>
      <c r="M5">
        <v>1.12779426574707</v>
      </c>
      <c r="N5">
        <v>8.51591873168945</v>
      </c>
      <c r="O5">
        <v>6</v>
      </c>
      <c r="P5">
        <v>6</v>
      </c>
      <c r="Q5">
        <v>16</v>
      </c>
      <c r="R5" s="15">
        <v>0.375</v>
      </c>
      <c r="S5" s="15">
        <f t="shared" si="0"/>
        <v>0.6</v>
      </c>
      <c r="T5">
        <v>3.78498268127441</v>
      </c>
      <c r="U5">
        <v>3.53165054321289</v>
      </c>
      <c r="V5">
        <v>3.34699487686157</v>
      </c>
      <c r="W5" s="11">
        <v>0.184655666351318</v>
      </c>
      <c r="X5">
        <v>0.437987804412842</v>
      </c>
      <c r="Y5">
        <v>0.437987804412842</v>
      </c>
      <c r="Z5">
        <v>0.6</v>
      </c>
      <c r="AA5">
        <v>1</v>
      </c>
      <c r="AB5">
        <v>0.625</v>
      </c>
      <c r="AC5">
        <v>0.769230769230769</v>
      </c>
      <c r="AD5">
        <v>0</v>
      </c>
      <c r="AE5">
        <v>0.4</v>
      </c>
    </row>
    <row r="6" spans="1:31">
      <c r="A6" s="5">
        <v>106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11.0809917449951</v>
      </c>
      <c r="L6" s="9">
        <v>1.19580459594727</v>
      </c>
      <c r="M6">
        <v>0.999795913696289</v>
      </c>
      <c r="N6">
        <v>9.0234489440918</v>
      </c>
      <c r="O6">
        <v>6</v>
      </c>
      <c r="P6">
        <v>6</v>
      </c>
      <c r="Q6">
        <v>16</v>
      </c>
      <c r="R6" s="15">
        <v>0.375</v>
      </c>
      <c r="S6" s="15">
        <f t="shared" si="0"/>
        <v>0.6</v>
      </c>
      <c r="T6">
        <v>4.2790470123291</v>
      </c>
      <c r="U6">
        <v>3.97639465332031</v>
      </c>
      <c r="V6">
        <v>3.77619099617004</v>
      </c>
      <c r="W6" s="11">
        <v>0.200203657150269</v>
      </c>
      <c r="X6">
        <v>0.502856016159058</v>
      </c>
      <c r="Y6">
        <v>0.502856016159058</v>
      </c>
      <c r="Z6">
        <v>0.6</v>
      </c>
      <c r="AA6">
        <v>1</v>
      </c>
      <c r="AB6">
        <v>0.625</v>
      </c>
      <c r="AC6">
        <v>0.769230769230769</v>
      </c>
      <c r="AD6">
        <v>0</v>
      </c>
      <c r="AE6">
        <v>0.4</v>
      </c>
    </row>
    <row r="7" s="20" customFormat="1" spans="1:31">
      <c r="A7" s="21">
        <v>244</v>
      </c>
      <c r="B7" s="20">
        <v>19</v>
      </c>
      <c r="C7" s="20">
        <v>1</v>
      </c>
      <c r="D7" s="20">
        <v>10</v>
      </c>
      <c r="E7" s="20">
        <v>10</v>
      </c>
      <c r="F7" s="20">
        <v>10</v>
      </c>
      <c r="G7" s="20">
        <v>0</v>
      </c>
      <c r="H7" s="20">
        <v>9</v>
      </c>
      <c r="I7" s="20">
        <v>1</v>
      </c>
      <c r="J7" s="20">
        <v>0.95</v>
      </c>
      <c r="K7" s="22">
        <v>10.961576461792</v>
      </c>
      <c r="L7" s="22">
        <v>1.18642616271973</v>
      </c>
      <c r="M7" s="20">
        <v>0.954240798950195</v>
      </c>
      <c r="N7" s="20">
        <v>8.53941345214844</v>
      </c>
      <c r="O7" s="20">
        <v>6</v>
      </c>
      <c r="P7" s="20">
        <v>6</v>
      </c>
      <c r="Q7" s="20">
        <v>15</v>
      </c>
      <c r="R7" s="23">
        <v>0.4</v>
      </c>
      <c r="S7" s="23">
        <f t="shared" si="0"/>
        <v>0.6</v>
      </c>
      <c r="T7" s="20">
        <v>4.47538566589355</v>
      </c>
      <c r="U7" s="20">
        <v>4.16669654846191</v>
      </c>
      <c r="V7" s="20">
        <v>3.9568190574646</v>
      </c>
      <c r="W7" s="22">
        <v>0.209877490997315</v>
      </c>
      <c r="X7" s="20">
        <v>0.518566608428955</v>
      </c>
      <c r="Y7" s="20">
        <v>0.518566608428955</v>
      </c>
      <c r="Z7" s="20">
        <v>0.6</v>
      </c>
      <c r="AA7" s="20">
        <v>0.9</v>
      </c>
      <c r="AB7" s="20">
        <v>0.6</v>
      </c>
      <c r="AC7" s="20">
        <v>0.72</v>
      </c>
      <c r="AD7" s="20">
        <v>0.1</v>
      </c>
      <c r="AE7" s="20">
        <v>0.3</v>
      </c>
    </row>
    <row r="8" spans="1:31">
      <c r="A8" s="5">
        <v>115</v>
      </c>
      <c r="B8">
        <v>16</v>
      </c>
      <c r="C8">
        <v>4</v>
      </c>
      <c r="D8">
        <v>10</v>
      </c>
      <c r="E8">
        <v>10</v>
      </c>
      <c r="F8">
        <v>10</v>
      </c>
      <c r="G8">
        <v>0</v>
      </c>
      <c r="H8">
        <v>6</v>
      </c>
      <c r="I8">
        <v>4</v>
      </c>
      <c r="J8">
        <v>0.8</v>
      </c>
      <c r="K8" s="4">
        <v>6.71426963806152</v>
      </c>
      <c r="L8" s="9">
        <v>1.49112319946289</v>
      </c>
      <c r="M8">
        <v>0.618156433105469</v>
      </c>
      <c r="N8">
        <v>6.52282333374023</v>
      </c>
      <c r="O8">
        <v>6</v>
      </c>
      <c r="P8">
        <v>6</v>
      </c>
      <c r="Q8">
        <v>16</v>
      </c>
      <c r="R8" s="15">
        <v>0.375</v>
      </c>
      <c r="S8" s="15">
        <f t="shared" si="0"/>
        <v>0.6</v>
      </c>
      <c r="T8">
        <v>2.93527793884277</v>
      </c>
      <c r="U8">
        <v>2.57135272026062</v>
      </c>
      <c r="V8">
        <v>2.54566478729248</v>
      </c>
      <c r="W8" s="11">
        <v>0.0256879329681396</v>
      </c>
      <c r="X8">
        <v>0.389613151550293</v>
      </c>
      <c r="Y8">
        <v>0.389613151550293</v>
      </c>
      <c r="Z8">
        <v>0.6</v>
      </c>
      <c r="AA8">
        <v>1</v>
      </c>
      <c r="AB8">
        <v>0.625</v>
      </c>
      <c r="AC8">
        <v>0.769230769230769</v>
      </c>
      <c r="AD8">
        <v>0</v>
      </c>
      <c r="AE8">
        <v>0.4</v>
      </c>
    </row>
    <row r="9" spans="1:31">
      <c r="A9" s="5">
        <v>111</v>
      </c>
      <c r="B9">
        <v>16</v>
      </c>
      <c r="C9">
        <v>4</v>
      </c>
      <c r="D9">
        <v>10</v>
      </c>
      <c r="E9">
        <v>10</v>
      </c>
      <c r="F9">
        <v>9</v>
      </c>
      <c r="G9">
        <v>1</v>
      </c>
      <c r="H9">
        <v>7</v>
      </c>
      <c r="I9">
        <v>3</v>
      </c>
      <c r="J9">
        <v>0.8</v>
      </c>
      <c r="K9" s="4">
        <v>5.90119934082031</v>
      </c>
      <c r="L9" s="9">
        <v>1.46022987365723</v>
      </c>
      <c r="M9">
        <v>1.03746795654297</v>
      </c>
      <c r="N9">
        <v>4.93503952026367</v>
      </c>
      <c r="O9">
        <v>5</v>
      </c>
      <c r="P9">
        <v>5</v>
      </c>
      <c r="Q9">
        <v>13</v>
      </c>
      <c r="R9" s="15">
        <v>0.3846</v>
      </c>
      <c r="S9" s="15">
        <f t="shared" si="0"/>
        <v>0.5</v>
      </c>
      <c r="T9">
        <v>2.83156013488769</v>
      </c>
      <c r="U9">
        <v>2.55749702453613</v>
      </c>
      <c r="V9">
        <v>2.5282130241394</v>
      </c>
      <c r="W9" s="11">
        <v>0.0292840003967285</v>
      </c>
      <c r="X9">
        <v>0.303347110748291</v>
      </c>
      <c r="Y9">
        <v>0.303347110748291</v>
      </c>
      <c r="Z9">
        <v>0.5</v>
      </c>
      <c r="AA9">
        <v>0.8</v>
      </c>
      <c r="AB9">
        <v>0.615384615384615</v>
      </c>
      <c r="AC9">
        <v>0.695652173913043</v>
      </c>
      <c r="AD9">
        <v>0.2</v>
      </c>
      <c r="AE9">
        <v>0.3</v>
      </c>
    </row>
    <row r="10" spans="1:31">
      <c r="A10" s="5">
        <v>88</v>
      </c>
      <c r="B10">
        <v>16</v>
      </c>
      <c r="C10">
        <v>4</v>
      </c>
      <c r="D10">
        <v>10</v>
      </c>
      <c r="E10">
        <v>10</v>
      </c>
      <c r="F10">
        <v>9</v>
      </c>
      <c r="G10">
        <v>1</v>
      </c>
      <c r="H10">
        <v>7</v>
      </c>
      <c r="I10">
        <v>3</v>
      </c>
      <c r="J10">
        <v>0.8</v>
      </c>
      <c r="K10" s="4">
        <v>6.7324047088623</v>
      </c>
      <c r="L10" s="9">
        <v>1.61456680297852</v>
      </c>
      <c r="M10">
        <v>1.08119773864746</v>
      </c>
      <c r="N10">
        <v>5.53327941894531</v>
      </c>
      <c r="O10">
        <v>5</v>
      </c>
      <c r="P10">
        <v>5</v>
      </c>
      <c r="Q10">
        <v>13</v>
      </c>
      <c r="R10" s="15">
        <v>0.3846</v>
      </c>
      <c r="S10" s="15">
        <f t="shared" si="0"/>
        <v>0.5</v>
      </c>
      <c r="T10">
        <v>3.23104858398437</v>
      </c>
      <c r="U10">
        <v>2.92253375053406</v>
      </c>
      <c r="V10">
        <v>2.8886866569519</v>
      </c>
      <c r="W10" s="11">
        <v>0.0338470935821533</v>
      </c>
      <c r="X10">
        <v>0.342361927032471</v>
      </c>
      <c r="Y10">
        <v>0.342361927032471</v>
      </c>
      <c r="Z10">
        <v>0.5</v>
      </c>
      <c r="AA10">
        <v>0.8</v>
      </c>
      <c r="AB10">
        <v>0.615384615384615</v>
      </c>
      <c r="AC10">
        <v>0.695652173913043</v>
      </c>
      <c r="AD10">
        <v>0.2</v>
      </c>
      <c r="AE10">
        <v>0.3</v>
      </c>
    </row>
    <row r="11" spans="1:31">
      <c r="A11" s="5">
        <v>147</v>
      </c>
      <c r="B11">
        <v>18</v>
      </c>
      <c r="C11">
        <v>2</v>
      </c>
      <c r="D11">
        <v>10</v>
      </c>
      <c r="E11">
        <v>10</v>
      </c>
      <c r="F11">
        <v>10</v>
      </c>
      <c r="G11">
        <v>0</v>
      </c>
      <c r="H11">
        <v>8</v>
      </c>
      <c r="I11">
        <v>2</v>
      </c>
      <c r="J11">
        <v>0.9</v>
      </c>
      <c r="K11" s="4">
        <v>6.612060546875</v>
      </c>
      <c r="L11" s="9">
        <v>1.60484886169434</v>
      </c>
      <c r="M11">
        <v>1.57463836669922</v>
      </c>
      <c r="N11">
        <v>6.10797309875488</v>
      </c>
      <c r="O11">
        <v>8</v>
      </c>
      <c r="P11">
        <v>8</v>
      </c>
      <c r="Q11">
        <v>17</v>
      </c>
      <c r="R11" s="15">
        <v>0.4706</v>
      </c>
      <c r="S11" s="15">
        <f t="shared" si="0"/>
        <v>0.8</v>
      </c>
      <c r="T11">
        <v>3.09134292602539</v>
      </c>
      <c r="U11">
        <v>2.82251119613647</v>
      </c>
      <c r="V11">
        <v>2.7755024433136</v>
      </c>
      <c r="W11" s="11">
        <v>0.047008752822876</v>
      </c>
      <c r="X11">
        <v>0.315840482711792</v>
      </c>
      <c r="Y11">
        <v>0.315840482711792</v>
      </c>
      <c r="Z11">
        <v>0.8</v>
      </c>
      <c r="AA11">
        <v>0.9</v>
      </c>
      <c r="AB11">
        <v>0.529411764705882</v>
      </c>
      <c r="AC11">
        <v>0.666666666666667</v>
      </c>
      <c r="AD11">
        <v>0.1</v>
      </c>
      <c r="AE11">
        <v>0.1</v>
      </c>
    </row>
    <row r="12" spans="1:31">
      <c r="A12" s="5">
        <v>121</v>
      </c>
      <c r="B12">
        <v>17</v>
      </c>
      <c r="C12">
        <v>3</v>
      </c>
      <c r="D12">
        <v>10</v>
      </c>
      <c r="E12">
        <v>10</v>
      </c>
      <c r="F12">
        <v>9</v>
      </c>
      <c r="G12">
        <v>1</v>
      </c>
      <c r="H12">
        <v>8</v>
      </c>
      <c r="I12">
        <v>2</v>
      </c>
      <c r="J12">
        <v>0.85</v>
      </c>
      <c r="K12" s="4">
        <v>7.45661926269531</v>
      </c>
      <c r="L12" s="9">
        <v>1.49939155578613</v>
      </c>
      <c r="M12">
        <v>1.15605163574219</v>
      </c>
      <c r="N12">
        <v>5.72982215881348</v>
      </c>
      <c r="O12">
        <v>4</v>
      </c>
      <c r="P12">
        <v>4</v>
      </c>
      <c r="Q12">
        <v>13</v>
      </c>
      <c r="R12" s="15">
        <v>0.3077</v>
      </c>
      <c r="S12" s="15">
        <f t="shared" si="0"/>
        <v>0.4</v>
      </c>
      <c r="T12">
        <v>3.44992828369141</v>
      </c>
      <c r="U12">
        <v>3.14979958534241</v>
      </c>
      <c r="V12">
        <v>3.08476877212524</v>
      </c>
      <c r="W12" s="11">
        <v>0.0650308132171631</v>
      </c>
      <c r="X12">
        <v>0.365159511566162</v>
      </c>
      <c r="Y12">
        <v>0.365159511566162</v>
      </c>
      <c r="Z12">
        <v>0.4</v>
      </c>
      <c r="AA12">
        <v>0.9</v>
      </c>
      <c r="AB12">
        <v>0.692307692307692</v>
      </c>
      <c r="AC12">
        <v>0.782608695652174</v>
      </c>
      <c r="AD12">
        <v>0.1</v>
      </c>
      <c r="AE12">
        <v>0.5</v>
      </c>
    </row>
    <row r="13" s="20" customFormat="1" spans="1:31">
      <c r="A13" s="21">
        <v>28</v>
      </c>
      <c r="B13" s="20">
        <v>17</v>
      </c>
      <c r="C13" s="20">
        <v>3</v>
      </c>
      <c r="D13" s="20">
        <v>10</v>
      </c>
      <c r="E13" s="20">
        <v>10</v>
      </c>
      <c r="F13" s="20">
        <v>9</v>
      </c>
      <c r="G13" s="20">
        <v>1</v>
      </c>
      <c r="H13" s="20">
        <v>8</v>
      </c>
      <c r="I13" s="20">
        <v>2</v>
      </c>
      <c r="J13" s="20">
        <v>0.85</v>
      </c>
      <c r="K13" s="22">
        <v>7.65665245056152</v>
      </c>
      <c r="L13" s="22">
        <v>1.70526885986328</v>
      </c>
      <c r="M13" s="20">
        <v>1.47204208374023</v>
      </c>
      <c r="N13" s="20">
        <v>6.27309989929199</v>
      </c>
      <c r="O13" s="20">
        <v>4</v>
      </c>
      <c r="P13" s="20">
        <v>4</v>
      </c>
      <c r="Q13" s="20">
        <v>11</v>
      </c>
      <c r="R13" s="23">
        <v>0.3636</v>
      </c>
      <c r="S13" s="23">
        <f t="shared" si="0"/>
        <v>0.4</v>
      </c>
      <c r="T13" s="20">
        <v>2.46031761169434</v>
      </c>
      <c r="U13" s="20">
        <v>2.26619172096252</v>
      </c>
      <c r="V13" s="20">
        <v>2.19670438766479</v>
      </c>
      <c r="W13" s="22">
        <v>0.0694873332977295</v>
      </c>
      <c r="X13" s="20">
        <v>0.263613224029541</v>
      </c>
      <c r="Y13" s="20">
        <v>0.263613224029541</v>
      </c>
      <c r="Z13" s="20">
        <v>0.4</v>
      </c>
      <c r="AA13" s="20">
        <v>0.7</v>
      </c>
      <c r="AB13" s="20">
        <v>0.636363636363636</v>
      </c>
      <c r="AC13" s="20">
        <v>0.666666666666667</v>
      </c>
      <c r="AD13" s="20">
        <v>0.3</v>
      </c>
      <c r="AE13" s="20">
        <v>0.3</v>
      </c>
    </row>
    <row r="14" spans="1:31">
      <c r="A14" s="5">
        <v>114</v>
      </c>
      <c r="B14">
        <v>16</v>
      </c>
      <c r="C14">
        <v>4</v>
      </c>
      <c r="D14">
        <v>10</v>
      </c>
      <c r="E14">
        <v>10</v>
      </c>
      <c r="F14">
        <v>9</v>
      </c>
      <c r="G14">
        <v>1</v>
      </c>
      <c r="H14">
        <v>7</v>
      </c>
      <c r="I14">
        <v>3</v>
      </c>
      <c r="J14">
        <v>0.8</v>
      </c>
      <c r="K14" s="4">
        <v>8.22604179382324</v>
      </c>
      <c r="L14" s="9">
        <v>1.97331619262695</v>
      </c>
      <c r="M14">
        <v>1.27695655822754</v>
      </c>
      <c r="N14">
        <v>6.61124801635742</v>
      </c>
      <c r="O14">
        <v>5</v>
      </c>
      <c r="P14">
        <v>5</v>
      </c>
      <c r="Q14">
        <v>14</v>
      </c>
      <c r="R14" s="15">
        <v>0.3571</v>
      </c>
      <c r="S14" s="15">
        <f t="shared" ref="S14:S29" si="1">O14/E14</f>
        <v>0.5</v>
      </c>
      <c r="T14">
        <v>3.45174598693848</v>
      </c>
      <c r="U14">
        <v>3.08734536170959</v>
      </c>
      <c r="V14">
        <v>3.05312347412109</v>
      </c>
      <c r="W14" s="11">
        <v>0.034221887588501</v>
      </c>
      <c r="X14">
        <v>0.398622512817383</v>
      </c>
      <c r="Y14">
        <v>0.398622512817383</v>
      </c>
      <c r="Z14">
        <v>0.5</v>
      </c>
      <c r="AA14">
        <v>0.9</v>
      </c>
      <c r="AB14">
        <v>0.642857142857143</v>
      </c>
      <c r="AC14">
        <v>0.75</v>
      </c>
      <c r="AD14">
        <v>0.1</v>
      </c>
      <c r="AE14">
        <v>0.4</v>
      </c>
    </row>
    <row r="15" s="1" customFormat="1" spans="1:31">
      <c r="A15" s="5">
        <v>87</v>
      </c>
      <c r="B15">
        <v>15</v>
      </c>
      <c r="C15">
        <v>5</v>
      </c>
      <c r="D15">
        <v>10</v>
      </c>
      <c r="E15">
        <v>10</v>
      </c>
      <c r="F15">
        <v>9</v>
      </c>
      <c r="G15">
        <v>1</v>
      </c>
      <c r="H15">
        <v>6</v>
      </c>
      <c r="I15">
        <v>4</v>
      </c>
      <c r="J15">
        <v>0.75</v>
      </c>
      <c r="K15" s="4">
        <v>5.965576171875</v>
      </c>
      <c r="L15" s="9">
        <v>1.96604919433594</v>
      </c>
      <c r="M15">
        <v>1.30701446533203</v>
      </c>
      <c r="N15">
        <v>5.0182933807373</v>
      </c>
      <c r="O15">
        <v>4</v>
      </c>
      <c r="P15">
        <v>4</v>
      </c>
      <c r="Q15">
        <v>12</v>
      </c>
      <c r="R15" s="15">
        <v>0.3333</v>
      </c>
      <c r="S15" s="15">
        <f t="shared" si="1"/>
        <v>0.4</v>
      </c>
      <c r="T15">
        <v>2.74654388427734</v>
      </c>
      <c r="U15">
        <v>2.45803046226501</v>
      </c>
      <c r="V15">
        <v>2.42247819900513</v>
      </c>
      <c r="W15" s="11">
        <v>0.0355522632598877</v>
      </c>
      <c r="X15">
        <v>0.324065685272217</v>
      </c>
      <c r="Y15">
        <v>0.324065685272217</v>
      </c>
      <c r="Z15">
        <v>0.4</v>
      </c>
      <c r="AA15">
        <v>0.8</v>
      </c>
      <c r="AB15">
        <v>0.666666666666667</v>
      </c>
      <c r="AC15">
        <v>0.727272727272727</v>
      </c>
      <c r="AD15">
        <v>0.2</v>
      </c>
      <c r="AE15">
        <v>0.4</v>
      </c>
    </row>
    <row r="16" spans="1:31">
      <c r="A16" s="5">
        <v>149</v>
      </c>
      <c r="B16">
        <v>16</v>
      </c>
      <c r="C16">
        <v>4</v>
      </c>
      <c r="D16">
        <v>10</v>
      </c>
      <c r="E16">
        <v>10</v>
      </c>
      <c r="F16">
        <v>10</v>
      </c>
      <c r="G16">
        <v>0</v>
      </c>
      <c r="H16">
        <v>6</v>
      </c>
      <c r="I16">
        <v>4</v>
      </c>
      <c r="J16">
        <v>0.8</v>
      </c>
      <c r="K16" s="4">
        <v>5.94592666625977</v>
      </c>
      <c r="L16" s="9">
        <v>1.93689155578613</v>
      </c>
      <c r="M16">
        <v>1.07749176025391</v>
      </c>
      <c r="N16">
        <v>4.53323554992676</v>
      </c>
      <c r="O16">
        <v>4</v>
      </c>
      <c r="P16">
        <v>4</v>
      </c>
      <c r="Q16">
        <v>14</v>
      </c>
      <c r="R16" s="15">
        <v>0.2857</v>
      </c>
      <c r="S16" s="15">
        <f t="shared" si="1"/>
        <v>0.4</v>
      </c>
      <c r="T16">
        <v>3.04324340820312</v>
      </c>
      <c r="U16">
        <v>2.76242613792419</v>
      </c>
      <c r="V16">
        <v>2.6508104801178</v>
      </c>
      <c r="W16" s="11">
        <v>0.111615657806396</v>
      </c>
      <c r="X16">
        <v>0.392432928085327</v>
      </c>
      <c r="Y16">
        <v>0.392432928085327</v>
      </c>
      <c r="Z16">
        <v>0.4</v>
      </c>
      <c r="AA16">
        <v>1</v>
      </c>
      <c r="AB16">
        <v>0.714285714285714</v>
      </c>
      <c r="AC16">
        <v>0.833333333333333</v>
      </c>
      <c r="AD16">
        <v>0</v>
      </c>
      <c r="AE16">
        <v>0.6</v>
      </c>
    </row>
    <row r="17" spans="1:31">
      <c r="A17" s="5">
        <v>44</v>
      </c>
      <c r="B17">
        <v>18</v>
      </c>
      <c r="C17">
        <v>2</v>
      </c>
      <c r="D17">
        <v>10</v>
      </c>
      <c r="E17">
        <v>10</v>
      </c>
      <c r="F17">
        <v>10</v>
      </c>
      <c r="G17">
        <v>0</v>
      </c>
      <c r="H17">
        <v>8</v>
      </c>
      <c r="I17">
        <v>2</v>
      </c>
      <c r="J17">
        <v>0.9</v>
      </c>
      <c r="K17" s="4">
        <v>7.05508804321289</v>
      </c>
      <c r="L17" s="9">
        <v>1.89373970031738</v>
      </c>
      <c r="M17">
        <v>1.69791793823242</v>
      </c>
      <c r="N17">
        <v>5.47259330749512</v>
      </c>
      <c r="O17">
        <v>6</v>
      </c>
      <c r="P17">
        <v>6</v>
      </c>
      <c r="Q17">
        <v>16</v>
      </c>
      <c r="R17" s="15">
        <v>0.375</v>
      </c>
      <c r="S17" s="15">
        <f t="shared" si="1"/>
        <v>0.6</v>
      </c>
      <c r="T17">
        <v>3.63743019104004</v>
      </c>
      <c r="U17">
        <v>3.36262583732605</v>
      </c>
      <c r="V17">
        <v>3.23361253738403</v>
      </c>
      <c r="W17" s="11">
        <v>0.129013299942017</v>
      </c>
      <c r="X17">
        <v>0.403817653656006</v>
      </c>
      <c r="Y17">
        <v>0.403817653656006</v>
      </c>
      <c r="Z17">
        <v>0.6</v>
      </c>
      <c r="AA17">
        <v>1</v>
      </c>
      <c r="AB17">
        <v>0.625</v>
      </c>
      <c r="AC17">
        <v>0.769230769230769</v>
      </c>
      <c r="AD17">
        <v>0</v>
      </c>
      <c r="AE17">
        <v>0.4</v>
      </c>
    </row>
    <row r="18" spans="1:31">
      <c r="A18" s="5">
        <v>214</v>
      </c>
      <c r="B18">
        <v>17</v>
      </c>
      <c r="C18">
        <v>3</v>
      </c>
      <c r="D18">
        <v>10</v>
      </c>
      <c r="E18">
        <v>10</v>
      </c>
      <c r="F18">
        <v>10</v>
      </c>
      <c r="G18">
        <v>0</v>
      </c>
      <c r="H18">
        <v>7</v>
      </c>
      <c r="I18">
        <v>3</v>
      </c>
      <c r="J18">
        <v>0.85</v>
      </c>
      <c r="K18" s="4">
        <v>6.30545997619629</v>
      </c>
      <c r="L18" s="9">
        <v>1.81940078735352</v>
      </c>
      <c r="M18">
        <v>1.30501747131348</v>
      </c>
      <c r="N18">
        <v>4.69405364990234</v>
      </c>
      <c r="O18">
        <v>5</v>
      </c>
      <c r="P18">
        <v>5</v>
      </c>
      <c r="Q18">
        <v>13</v>
      </c>
      <c r="R18" s="15">
        <v>0.3846</v>
      </c>
      <c r="S18" s="15">
        <f t="shared" si="1"/>
        <v>0.5</v>
      </c>
      <c r="T18">
        <v>3.16875076293945</v>
      </c>
      <c r="U18">
        <v>2.91451048851013</v>
      </c>
      <c r="V18">
        <v>2.77915716171265</v>
      </c>
      <c r="W18" s="11">
        <v>0.135353326797485</v>
      </c>
      <c r="X18">
        <v>0.389593601226807</v>
      </c>
      <c r="Y18">
        <v>0.389593601226807</v>
      </c>
      <c r="Z18">
        <v>0.5</v>
      </c>
      <c r="AA18">
        <v>0.8</v>
      </c>
      <c r="AB18">
        <v>0.615384615384615</v>
      </c>
      <c r="AC18">
        <v>0.695652173913043</v>
      </c>
      <c r="AD18">
        <v>0.2</v>
      </c>
      <c r="AE18">
        <v>0.3</v>
      </c>
    </row>
    <row r="19" s="20" customFormat="1" spans="1:31">
      <c r="A19" s="21">
        <v>196</v>
      </c>
      <c r="B19" s="20">
        <v>18</v>
      </c>
      <c r="C19" s="20">
        <v>2</v>
      </c>
      <c r="D19" s="20">
        <v>10</v>
      </c>
      <c r="E19" s="20">
        <v>10</v>
      </c>
      <c r="F19" s="20">
        <v>9</v>
      </c>
      <c r="G19" s="20">
        <v>1</v>
      </c>
      <c r="H19" s="20">
        <v>9</v>
      </c>
      <c r="I19" s="20">
        <v>1</v>
      </c>
      <c r="J19" s="20">
        <v>0.9</v>
      </c>
      <c r="K19" s="22">
        <v>11.2915363311768</v>
      </c>
      <c r="L19" s="22">
        <v>1.8361701965332</v>
      </c>
      <c r="M19" s="20">
        <v>1.68184471130371</v>
      </c>
      <c r="N19" s="20">
        <v>8.96267700195312</v>
      </c>
      <c r="O19" s="20">
        <v>7</v>
      </c>
      <c r="P19" s="20">
        <v>7</v>
      </c>
      <c r="Q19" s="20">
        <v>16</v>
      </c>
      <c r="R19" s="23">
        <v>0.4375</v>
      </c>
      <c r="S19" s="23">
        <f t="shared" si="1"/>
        <v>0.7</v>
      </c>
      <c r="T19" s="20">
        <v>3.76375770568848</v>
      </c>
      <c r="U19" s="20">
        <v>3.48160338401794</v>
      </c>
      <c r="V19" s="20">
        <v>3.34229779243469</v>
      </c>
      <c r="W19" s="22">
        <v>0.139305591583252</v>
      </c>
      <c r="X19" s="20">
        <v>0.421459913253784</v>
      </c>
      <c r="Y19" s="20">
        <v>0.421459913253784</v>
      </c>
      <c r="Z19" s="20">
        <v>0.7</v>
      </c>
      <c r="AA19" s="20">
        <v>0.9</v>
      </c>
      <c r="AB19" s="20">
        <v>0.5625</v>
      </c>
      <c r="AC19" s="20">
        <v>0.692307692307692</v>
      </c>
      <c r="AD19" s="20">
        <v>0.1</v>
      </c>
      <c r="AE19" s="20">
        <v>0.2</v>
      </c>
    </row>
    <row r="20" spans="1:31">
      <c r="A20" s="5">
        <v>118</v>
      </c>
      <c r="B20">
        <v>13</v>
      </c>
      <c r="C20">
        <v>7</v>
      </c>
      <c r="D20">
        <v>10</v>
      </c>
      <c r="E20">
        <v>10</v>
      </c>
      <c r="F20">
        <v>9</v>
      </c>
      <c r="G20">
        <v>1</v>
      </c>
      <c r="H20">
        <v>4</v>
      </c>
      <c r="I20">
        <v>6</v>
      </c>
      <c r="J20">
        <v>0.65</v>
      </c>
      <c r="K20" s="4">
        <v>4.69274139404297</v>
      </c>
      <c r="L20" s="9">
        <v>2.24993515014648</v>
      </c>
      <c r="M20">
        <v>1.34408950805664</v>
      </c>
      <c r="N20">
        <v>4.5972785949707</v>
      </c>
      <c r="O20">
        <v>1</v>
      </c>
      <c r="P20">
        <v>1</v>
      </c>
      <c r="Q20">
        <v>6</v>
      </c>
      <c r="R20" s="15">
        <v>0.1667</v>
      </c>
      <c r="S20" s="15">
        <f t="shared" si="1"/>
        <v>0.1</v>
      </c>
      <c r="T20">
        <v>2.32436370849609</v>
      </c>
      <c r="U20">
        <v>2.08884620666504</v>
      </c>
      <c r="V20">
        <v>2.07621026039123</v>
      </c>
      <c r="W20" s="11">
        <v>0.0126359462738037</v>
      </c>
      <c r="X20">
        <v>0.248153448104858</v>
      </c>
      <c r="Y20">
        <v>0.248153448104858</v>
      </c>
      <c r="Z20">
        <v>0.1</v>
      </c>
      <c r="AA20">
        <v>0.5</v>
      </c>
      <c r="AB20">
        <v>0.833333333333333</v>
      </c>
      <c r="AC20">
        <v>0.625</v>
      </c>
      <c r="AD20">
        <v>0.5</v>
      </c>
      <c r="AE20">
        <v>0.4</v>
      </c>
    </row>
    <row r="21" s="1" customFormat="1" spans="1:31">
      <c r="A21" s="5">
        <v>19</v>
      </c>
      <c r="B21">
        <v>16</v>
      </c>
      <c r="C21">
        <v>4</v>
      </c>
      <c r="D21">
        <v>10</v>
      </c>
      <c r="E21">
        <v>10</v>
      </c>
      <c r="F21">
        <v>8</v>
      </c>
      <c r="G21">
        <v>2</v>
      </c>
      <c r="H21">
        <v>8</v>
      </c>
      <c r="I21">
        <v>2</v>
      </c>
      <c r="J21">
        <v>0.8</v>
      </c>
      <c r="K21" s="4">
        <v>7.57284927368164</v>
      </c>
      <c r="L21" s="9">
        <v>2.06085205078125</v>
      </c>
      <c r="M21">
        <v>1.82548141479492</v>
      </c>
      <c r="N21">
        <v>5.71315765380859</v>
      </c>
      <c r="O21">
        <v>6</v>
      </c>
      <c r="P21">
        <v>6</v>
      </c>
      <c r="Q21">
        <v>14</v>
      </c>
      <c r="R21" s="15">
        <v>0.4286</v>
      </c>
      <c r="S21" s="15">
        <f t="shared" si="1"/>
        <v>0.6</v>
      </c>
      <c r="T21">
        <v>2.96800994873047</v>
      </c>
      <c r="U21">
        <v>2.70471739768982</v>
      </c>
      <c r="V21">
        <v>2.66504859924316</v>
      </c>
      <c r="W21" s="11">
        <v>0.0396687984466553</v>
      </c>
      <c r="X21">
        <v>0.302961349487305</v>
      </c>
      <c r="Y21">
        <v>0.302961349487305</v>
      </c>
      <c r="Z21">
        <v>0.6</v>
      </c>
      <c r="AA21">
        <v>0.8</v>
      </c>
      <c r="AB21">
        <v>0.571428571428571</v>
      </c>
      <c r="AC21">
        <v>0.666666666666667</v>
      </c>
      <c r="AD21">
        <v>0.2</v>
      </c>
      <c r="AE21">
        <v>0.2</v>
      </c>
    </row>
    <row r="22" spans="1:31">
      <c r="A22" s="5">
        <v>99</v>
      </c>
      <c r="B22">
        <v>17</v>
      </c>
      <c r="C22">
        <v>3</v>
      </c>
      <c r="D22">
        <v>10</v>
      </c>
      <c r="E22">
        <v>10</v>
      </c>
      <c r="F22">
        <v>10</v>
      </c>
      <c r="G22">
        <v>0</v>
      </c>
      <c r="H22">
        <v>7</v>
      </c>
      <c r="I22">
        <v>3</v>
      </c>
      <c r="J22">
        <v>0.85</v>
      </c>
      <c r="K22" s="4">
        <v>7.71062469482422</v>
      </c>
      <c r="L22" s="9">
        <v>2.03985214233398</v>
      </c>
      <c r="M22">
        <v>1.37749862670898</v>
      </c>
      <c r="N22">
        <v>5.89325523376465</v>
      </c>
      <c r="O22">
        <v>5</v>
      </c>
      <c r="P22">
        <v>5</v>
      </c>
      <c r="Q22">
        <v>14</v>
      </c>
      <c r="R22" s="15">
        <v>0.3571</v>
      </c>
      <c r="S22" s="15">
        <f t="shared" si="1"/>
        <v>0.5</v>
      </c>
      <c r="T22">
        <v>3.28007507324219</v>
      </c>
      <c r="U22">
        <v>3.01269316673279</v>
      </c>
      <c r="V22">
        <v>2.85604023933411</v>
      </c>
      <c r="W22" s="11">
        <v>0.156652927398682</v>
      </c>
      <c r="X22">
        <v>0.424034833908081</v>
      </c>
      <c r="Y22">
        <v>0.424034833908081</v>
      </c>
      <c r="Z22">
        <v>0.5</v>
      </c>
      <c r="AA22">
        <v>0.9</v>
      </c>
      <c r="AB22">
        <v>0.642857142857143</v>
      </c>
      <c r="AC22">
        <v>0.75</v>
      </c>
      <c r="AD22">
        <v>0.1</v>
      </c>
      <c r="AE22">
        <v>0.4</v>
      </c>
    </row>
    <row r="23" spans="1:31">
      <c r="A23" s="5">
        <v>62</v>
      </c>
      <c r="B23">
        <v>17</v>
      </c>
      <c r="C23">
        <v>3</v>
      </c>
      <c r="D23">
        <v>10</v>
      </c>
      <c r="E23">
        <v>10</v>
      </c>
      <c r="F23">
        <v>10</v>
      </c>
      <c r="G23">
        <v>0</v>
      </c>
      <c r="H23">
        <v>7</v>
      </c>
      <c r="I23">
        <v>3</v>
      </c>
      <c r="J23">
        <v>0.85</v>
      </c>
      <c r="K23" s="4">
        <v>6.43674087524414</v>
      </c>
      <c r="L23" s="9">
        <v>2.19828605651856</v>
      </c>
      <c r="M23">
        <v>1.60877799987793</v>
      </c>
      <c r="N23">
        <v>4.08989334106445</v>
      </c>
      <c r="O23">
        <v>4</v>
      </c>
      <c r="P23">
        <v>4</v>
      </c>
      <c r="Q23">
        <v>14</v>
      </c>
      <c r="R23" s="15">
        <v>0.2857</v>
      </c>
      <c r="S23" s="15">
        <f t="shared" si="1"/>
        <v>0.4</v>
      </c>
      <c r="T23">
        <v>3.19769287109375</v>
      </c>
      <c r="U23">
        <v>2.98229598999023</v>
      </c>
      <c r="V23">
        <v>2.81377530097961</v>
      </c>
      <c r="W23" s="11">
        <v>0.16852068901062</v>
      </c>
      <c r="X23">
        <v>0.383917570114136</v>
      </c>
      <c r="Y23">
        <v>0.383917570114136</v>
      </c>
      <c r="Z23">
        <v>0.4</v>
      </c>
      <c r="AA23">
        <v>1</v>
      </c>
      <c r="AB23">
        <v>0.714285714285714</v>
      </c>
      <c r="AC23">
        <v>0.833333333333333</v>
      </c>
      <c r="AD23">
        <v>0</v>
      </c>
      <c r="AE23">
        <v>0.6</v>
      </c>
    </row>
    <row r="24" s="1" customFormat="1" spans="1:31">
      <c r="A24" s="5">
        <v>34</v>
      </c>
      <c r="B24">
        <v>18</v>
      </c>
      <c r="C24">
        <v>2</v>
      </c>
      <c r="D24">
        <v>10</v>
      </c>
      <c r="E24">
        <v>10</v>
      </c>
      <c r="F24">
        <v>10</v>
      </c>
      <c r="G24">
        <v>0</v>
      </c>
      <c r="H24">
        <v>8</v>
      </c>
      <c r="I24">
        <v>2</v>
      </c>
      <c r="J24">
        <v>0.9</v>
      </c>
      <c r="K24" s="4">
        <v>7.79927825927734</v>
      </c>
      <c r="L24" s="9">
        <v>2.2674560546875</v>
      </c>
      <c r="M24">
        <v>2.07476615905762</v>
      </c>
      <c r="N24">
        <v>5.95134353637695</v>
      </c>
      <c r="O24">
        <v>7</v>
      </c>
      <c r="P24">
        <v>7</v>
      </c>
      <c r="Q24">
        <v>17</v>
      </c>
      <c r="R24" s="15">
        <v>0.4118</v>
      </c>
      <c r="S24" s="15">
        <f t="shared" si="1"/>
        <v>0.7</v>
      </c>
      <c r="T24">
        <v>3.13784217834473</v>
      </c>
      <c r="U24">
        <v>2.9325258731842</v>
      </c>
      <c r="V24">
        <v>2.76069188117981</v>
      </c>
      <c r="W24" s="11">
        <v>0.171833992004395</v>
      </c>
      <c r="X24">
        <v>0.377150297164917</v>
      </c>
      <c r="Y24">
        <v>0.377150297164917</v>
      </c>
      <c r="Z24">
        <v>0.7</v>
      </c>
      <c r="AA24">
        <v>1</v>
      </c>
      <c r="AB24">
        <v>0.588235294117647</v>
      </c>
      <c r="AC24">
        <v>0.740740740740741</v>
      </c>
      <c r="AD24">
        <v>0</v>
      </c>
      <c r="AE24">
        <v>0.3</v>
      </c>
    </row>
    <row r="25" spans="1:31">
      <c r="A25" s="5">
        <v>77</v>
      </c>
      <c r="B25">
        <v>17</v>
      </c>
      <c r="C25">
        <v>3</v>
      </c>
      <c r="D25">
        <v>10</v>
      </c>
      <c r="E25">
        <v>10</v>
      </c>
      <c r="F25">
        <v>10</v>
      </c>
      <c r="G25">
        <v>0</v>
      </c>
      <c r="H25">
        <v>7</v>
      </c>
      <c r="I25">
        <v>3</v>
      </c>
      <c r="J25">
        <v>0.85</v>
      </c>
      <c r="K25" s="4">
        <v>6.76483726501465</v>
      </c>
      <c r="L25" s="9">
        <v>2.19599914550781</v>
      </c>
      <c r="M25">
        <v>1.52364540100098</v>
      </c>
      <c r="N25">
        <v>4.28574180603027</v>
      </c>
      <c r="O25">
        <v>4</v>
      </c>
      <c r="P25">
        <v>4</v>
      </c>
      <c r="Q25">
        <v>14</v>
      </c>
      <c r="R25" s="15">
        <v>0.2857</v>
      </c>
      <c r="S25" s="15">
        <f t="shared" si="1"/>
        <v>0.4</v>
      </c>
      <c r="T25">
        <v>3.29983711242676</v>
      </c>
      <c r="U25">
        <v>3.0693199634552</v>
      </c>
      <c r="V25">
        <v>2.88389730453491</v>
      </c>
      <c r="W25" s="11">
        <v>0.185422658920288</v>
      </c>
      <c r="X25">
        <v>0.415939807891846</v>
      </c>
      <c r="Y25">
        <v>0.415939807891846</v>
      </c>
      <c r="Z25">
        <v>0.4</v>
      </c>
      <c r="AA25">
        <v>1</v>
      </c>
      <c r="AB25">
        <v>0.714285714285714</v>
      </c>
      <c r="AC25">
        <v>0.833333333333333</v>
      </c>
      <c r="AD25">
        <v>0</v>
      </c>
      <c r="AE25">
        <v>0.6</v>
      </c>
    </row>
    <row r="26" s="4" customFormat="1" spans="11:31">
      <c r="K26" s="12" t="s">
        <v>29</v>
      </c>
      <c r="L26" s="9">
        <f>AVERAGE(L2:L25)</f>
        <v>1.71852032343547</v>
      </c>
      <c r="W26" s="11">
        <f t="shared" ref="W26:AE26" si="2">AVERAGE(W2:W25)</f>
        <v>0.106270124514898</v>
      </c>
      <c r="Z26" s="4">
        <f t="shared" si="2"/>
        <v>0.554166666666667</v>
      </c>
      <c r="AA26" s="4">
        <f t="shared" si="2"/>
        <v>0.895833333333333</v>
      </c>
      <c r="AB26" s="4">
        <f t="shared" si="2"/>
        <v>0.627760639307659</v>
      </c>
      <c r="AC26" s="4">
        <f t="shared" si="2"/>
        <v>0.730100708666738</v>
      </c>
      <c r="AD26" s="4">
        <f t="shared" si="2"/>
        <v>0.104166666666667</v>
      </c>
      <c r="AE26" s="4">
        <f t="shared" si="2"/>
        <v>0.341666666666667</v>
      </c>
    </row>
    <row r="27" s="4" customFormat="1" spans="11:31">
      <c r="K27" s="13" t="s">
        <v>30</v>
      </c>
      <c r="L27" s="9">
        <f>MAX(L2:L25)</f>
        <v>2.2674560546875</v>
      </c>
      <c r="W27" s="11">
        <f t="shared" ref="W27:AE27" si="3">MAX(W2:W25)</f>
        <v>0.209877490997315</v>
      </c>
      <c r="Z27" s="4">
        <f t="shared" si="3"/>
        <v>0.9</v>
      </c>
      <c r="AA27" s="4">
        <f t="shared" si="3"/>
        <v>1</v>
      </c>
      <c r="AB27" s="4">
        <f t="shared" si="3"/>
        <v>0.833333333333333</v>
      </c>
      <c r="AC27" s="4">
        <f t="shared" si="3"/>
        <v>0.833333333333333</v>
      </c>
      <c r="AD27" s="4">
        <f t="shared" si="3"/>
        <v>0.5</v>
      </c>
      <c r="AE27" s="4">
        <f t="shared" si="3"/>
        <v>0.6</v>
      </c>
    </row>
    <row r="28" s="4" customFormat="1" spans="12:31">
      <c r="L28" s="9">
        <f>MIN(L2:L25)</f>
        <v>1.17045211791992</v>
      </c>
      <c r="W28" s="11">
        <f t="shared" ref="W28:AE28" si="4">MIN(W2:W25)</f>
        <v>0.00109505653381348</v>
      </c>
      <c r="Z28" s="4">
        <f t="shared" si="4"/>
        <v>0.1</v>
      </c>
      <c r="AA28" s="4">
        <f t="shared" si="4"/>
        <v>0.5</v>
      </c>
      <c r="AB28" s="4">
        <f t="shared" si="4"/>
        <v>0.526315789473684</v>
      </c>
      <c r="AC28" s="4">
        <f t="shared" si="4"/>
        <v>0.625</v>
      </c>
      <c r="AD28" s="4">
        <f t="shared" si="4"/>
        <v>0</v>
      </c>
      <c r="AE28" s="4">
        <f t="shared" si="4"/>
        <v>0.1</v>
      </c>
    </row>
    <row r="29" spans="11:23">
      <c r="K29" s="4"/>
      <c r="L29" s="9"/>
      <c r="M29">
        <v>0.194</v>
      </c>
      <c r="W29" s="11"/>
    </row>
    <row r="30" spans="11:23">
      <c r="K30" s="4"/>
      <c r="L30" s="9"/>
      <c r="M30">
        <v>0.129</v>
      </c>
      <c r="W30" s="11"/>
    </row>
    <row r="31" spans="11:23">
      <c r="K31" s="4"/>
      <c r="L31" s="9"/>
      <c r="W31" s="11"/>
    </row>
    <row r="32" spans="11:23">
      <c r="K32" s="4" t="s">
        <v>31</v>
      </c>
      <c r="L32" s="4" t="s">
        <v>32</v>
      </c>
      <c r="O32" s="4" t="s">
        <v>70</v>
      </c>
      <c r="P32" s="4"/>
      <c r="Q32" s="4"/>
      <c r="R32" s="4"/>
      <c r="W32" s="11"/>
    </row>
    <row r="33" spans="11:23">
      <c r="K33" s="4"/>
      <c r="L33" s="4"/>
      <c r="O33" s="4">
        <v>0.2</v>
      </c>
      <c r="P33" s="4">
        <v>-160</v>
      </c>
      <c r="Q33" s="4">
        <v>640</v>
      </c>
      <c r="R33" s="4">
        <v>32</v>
      </c>
      <c r="W33" s="11"/>
    </row>
    <row r="34" s="1" customFormat="1" spans="11:23">
      <c r="K34" s="14" t="s">
        <v>49</v>
      </c>
      <c r="L34" s="14">
        <f>COUNTIF(L2:L25,"&lt;0.507")-COUNTIF(L2:L25,"&lt;0.378")</f>
        <v>0</v>
      </c>
      <c r="O34" s="4">
        <v>0.4</v>
      </c>
      <c r="P34" s="4">
        <v>-320</v>
      </c>
      <c r="Q34" s="4">
        <v>480</v>
      </c>
      <c r="R34" s="4">
        <v>24</v>
      </c>
      <c r="W34" s="14"/>
    </row>
    <row r="35" s="1" customFormat="1" spans="11:23">
      <c r="K35" s="14" t="s">
        <v>50</v>
      </c>
      <c r="L35" s="14">
        <f>COUNTIF(L2:L25,"&lt;0.636")-COUNTIF(L2:L25,"&lt;0.507")</f>
        <v>0</v>
      </c>
      <c r="O35" s="4">
        <v>0.45</v>
      </c>
      <c r="P35" s="4">
        <v>-360</v>
      </c>
      <c r="Q35" s="4">
        <v>440</v>
      </c>
      <c r="R35" s="4">
        <v>22</v>
      </c>
      <c r="W35" s="14"/>
    </row>
    <row r="36" s="1" customFormat="1" spans="11:23">
      <c r="K36" s="14" t="s">
        <v>51</v>
      </c>
      <c r="L36" s="14">
        <f>COUNTIF(L2:L25,"&lt;0.765")-COUNTIF(L2:L25,"&lt;0.636")</f>
        <v>0</v>
      </c>
      <c r="O36" s="4">
        <v>0.49</v>
      </c>
      <c r="P36" s="4">
        <v>-392</v>
      </c>
      <c r="Q36" s="4">
        <v>408</v>
      </c>
      <c r="R36" s="4">
        <v>20.4</v>
      </c>
      <c r="W36" s="14"/>
    </row>
    <row r="37" s="1" customFormat="1" spans="11:23">
      <c r="K37" s="14" t="s">
        <v>52</v>
      </c>
      <c r="L37" s="14">
        <f>COUNTIF(L2:L25,"&lt;0.894")-COUNTIF(L2:L25,"&lt;0.765")</f>
        <v>0</v>
      </c>
      <c r="P37" s="14">
        <v>-380</v>
      </c>
      <c r="Q37" s="14">
        <v>420</v>
      </c>
      <c r="R37" s="14">
        <v>21</v>
      </c>
      <c r="W37" s="14"/>
    </row>
    <row r="38" s="1" customFormat="1" spans="11:23">
      <c r="K38" s="14" t="s">
        <v>53</v>
      </c>
      <c r="L38" s="14">
        <f>COUNTIF(L2:L25,"&lt;1.023")-COUNTIF(L2:L25,"&lt;0.894")</f>
        <v>0</v>
      </c>
      <c r="W38" s="14"/>
    </row>
    <row r="39" s="1" customFormat="1" spans="11:23">
      <c r="K39" s="14" t="s">
        <v>54</v>
      </c>
      <c r="L39" s="14">
        <f>COUNTIF(L2:L25,"&lt;1.152")-COUNTIF(L2:L25,"&lt;1.023")</f>
        <v>0</v>
      </c>
      <c r="W39" s="14"/>
    </row>
    <row r="40" s="20" customFormat="1" spans="11:23">
      <c r="K40" s="22" t="s">
        <v>71</v>
      </c>
      <c r="L40" s="22">
        <f>COUNTIF(L2:L25,"&lt;1.442")-COUNTIF(L2:L25,"&lt;1.152")</f>
        <v>6</v>
      </c>
      <c r="M40" s="22">
        <v>8</v>
      </c>
      <c r="W40" s="22"/>
    </row>
    <row r="41" s="1" customFormat="1" spans="11:23">
      <c r="K41" s="14" t="s">
        <v>72</v>
      </c>
      <c r="L41" s="14">
        <f>COUNTIF(L2:L25,"&lt;1.732")-COUNTIF(L2:L25,"&lt;1.442")</f>
        <v>6</v>
      </c>
      <c r="M41" s="14">
        <v>8</v>
      </c>
      <c r="W41" s="14"/>
    </row>
    <row r="42" s="1" customFormat="1" spans="11:23">
      <c r="K42" s="14" t="s">
        <v>73</v>
      </c>
      <c r="L42" s="14">
        <f>COUNTIF(L2:L25,"&lt;2.022")-COUNTIF(L2:L25,"&lt;1.732")</f>
        <v>6</v>
      </c>
      <c r="M42" s="14">
        <v>8</v>
      </c>
      <c r="W42" s="14"/>
    </row>
    <row r="43" s="20" customFormat="1" spans="11:23">
      <c r="K43" s="22" t="s">
        <v>74</v>
      </c>
      <c r="L43" s="22">
        <f>COUNTIF(L2:L25,"&lt;2.312")-COUNTIF(L2:L25,"&lt;2.022")</f>
        <v>6</v>
      </c>
      <c r="M43" s="22">
        <v>8</v>
      </c>
      <c r="W43" s="22"/>
    </row>
    <row r="44" s="1" customFormat="1" spans="11:23">
      <c r="K44" s="14" t="s">
        <v>59</v>
      </c>
      <c r="L44" s="14">
        <v>0</v>
      </c>
      <c r="M44" s="14"/>
      <c r="W44" s="14"/>
    </row>
    <row r="45" s="1" customFormat="1" spans="11:23">
      <c r="K45" s="14" t="s">
        <v>60</v>
      </c>
      <c r="L45" s="14">
        <v>0</v>
      </c>
      <c r="M45" s="14"/>
      <c r="W45" s="14"/>
    </row>
    <row r="46" s="1" customFormat="1" spans="11:23">
      <c r="K46" s="14" t="s">
        <v>61</v>
      </c>
      <c r="L46" s="14">
        <v>0</v>
      </c>
      <c r="M46" s="14"/>
      <c r="W46" s="14"/>
    </row>
    <row r="47" s="1" customFormat="1" spans="11:23">
      <c r="K47" s="14" t="s">
        <v>62</v>
      </c>
      <c r="L47" s="14">
        <v>0</v>
      </c>
      <c r="M47" s="14"/>
      <c r="W47" s="14"/>
    </row>
    <row r="48" s="1" customFormat="1" spans="11:23">
      <c r="K48" s="14" t="s">
        <v>63</v>
      </c>
      <c r="L48" s="14">
        <v>0</v>
      </c>
      <c r="M48" s="14"/>
      <c r="W48" s="14"/>
    </row>
    <row r="49" s="1" customFormat="1" spans="11:23">
      <c r="K49" s="14" t="s">
        <v>64</v>
      </c>
      <c r="L49" s="14">
        <f>COUNTIF(L2:L25,"&lt;2.442")-COUNTIF(L2:L25,"&lt;2.313")</f>
        <v>0</v>
      </c>
      <c r="M49" s="14"/>
      <c r="W49" s="14"/>
    </row>
    <row r="50" s="1" customFormat="1" spans="11:13">
      <c r="K50" s="14" t="s">
        <v>65</v>
      </c>
      <c r="L50" s="14">
        <f>COUNTIF(L2:L25,"&lt;2.571")-COUNTIF(L2:L25,"&lt;2.442")</f>
        <v>0</v>
      </c>
      <c r="M50" s="14"/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s="1" customFormat="1" spans="11:15">
      <c r="K52" s="14" t="s">
        <v>67</v>
      </c>
      <c r="L52" s="14">
        <f>COUNTIF(L2:L25,"&lt;2.829")-COUNTIF(L2:L25,"&lt;2.7")</f>
        <v>0</v>
      </c>
      <c r="N52" s="1">
        <v>0.378</v>
      </c>
      <c r="O52" s="1">
        <v>3.094</v>
      </c>
    </row>
    <row r="53" s="1" customFormat="1" spans="11:15">
      <c r="K53" s="14" t="s">
        <v>68</v>
      </c>
      <c r="L53" s="14">
        <f>COUNTIF(L2:L25,"&lt;2.958")-COUNTIF(L2:L25,"&lt;2.829")</f>
        <v>0</v>
      </c>
      <c r="N53" s="1">
        <v>21</v>
      </c>
      <c r="O53" s="1">
        <v>0.129</v>
      </c>
    </row>
    <row r="54" s="1" customFormat="1" spans="11:12">
      <c r="K54" s="14" t="s">
        <v>69</v>
      </c>
      <c r="L54" s="14">
        <f>COUNTIF(L2:L25,"&lt;3.087")-COUNTIF(L2:L25,"&lt;2.958")</f>
        <v>0</v>
      </c>
    </row>
    <row r="57" spans="14:16">
      <c r="N57">
        <v>0.954</v>
      </c>
      <c r="O57">
        <v>0.378</v>
      </c>
      <c r="P57">
        <v>1.539</v>
      </c>
    </row>
    <row r="58" spans="16:16">
      <c r="P58">
        <v>0.232</v>
      </c>
    </row>
    <row r="60" spans="15:16">
      <c r="O60">
        <v>1.152</v>
      </c>
      <c r="P60">
        <v>2.313</v>
      </c>
    </row>
    <row r="61" spans="15:16">
      <c r="O61">
        <v>4</v>
      </c>
      <c r="P61">
        <v>0.29</v>
      </c>
    </row>
    <row r="62" spans="15:16">
      <c r="O62">
        <v>3</v>
      </c>
      <c r="P62">
        <v>0.387</v>
      </c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0"/>
  <sheetViews>
    <sheetView topLeftCell="J16" workbookViewId="0">
      <selection activeCell="N30" sqref="N30:Q35"/>
    </sheetView>
  </sheetViews>
  <sheetFormatPr defaultColWidth="8.88888888888889" defaultRowHeight="14.4"/>
  <cols>
    <col min="11" max="12" width="19.1111111111111" customWidth="1"/>
    <col min="13" max="14" width="12.8888888888889"/>
    <col min="20" max="22" width="12.8888888888889"/>
    <col min="23" max="23" width="19.3333333333333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161</v>
      </c>
      <c r="B2">
        <v>18</v>
      </c>
      <c r="C2">
        <v>2</v>
      </c>
      <c r="D2">
        <v>10</v>
      </c>
      <c r="E2">
        <v>10</v>
      </c>
      <c r="F2">
        <v>9</v>
      </c>
      <c r="G2">
        <v>1</v>
      </c>
      <c r="H2">
        <v>9</v>
      </c>
      <c r="I2">
        <v>1</v>
      </c>
      <c r="J2">
        <v>0.9</v>
      </c>
      <c r="K2" s="4">
        <v>9.90433120727539</v>
      </c>
      <c r="L2" s="9">
        <v>1.17045211791992</v>
      </c>
      <c r="M2">
        <v>1.12642097473145</v>
      </c>
      <c r="N2">
        <v>9.26404190063477</v>
      </c>
      <c r="O2">
        <v>8</v>
      </c>
      <c r="P2">
        <v>8</v>
      </c>
      <c r="Q2">
        <v>17</v>
      </c>
      <c r="R2" s="15">
        <v>0.4706</v>
      </c>
      <c r="S2" s="15">
        <f t="shared" ref="S2:S11" si="0">O2/E2</f>
        <v>0.8</v>
      </c>
      <c r="T2">
        <v>3.59035682678223</v>
      </c>
      <c r="U2">
        <v>3.26594281196594</v>
      </c>
      <c r="V2">
        <v>3.26703786849976</v>
      </c>
      <c r="W2" s="11">
        <v>0.00109505653381348</v>
      </c>
      <c r="X2">
        <v>0.323318958282471</v>
      </c>
      <c r="Y2">
        <v>0.323318958282471</v>
      </c>
      <c r="Z2">
        <v>0.8</v>
      </c>
      <c r="AA2">
        <v>0.9</v>
      </c>
      <c r="AB2">
        <v>0.529411764705882</v>
      </c>
      <c r="AC2">
        <v>0.666666666666667</v>
      </c>
      <c r="AD2">
        <v>0.1</v>
      </c>
      <c r="AE2">
        <v>0.1</v>
      </c>
    </row>
    <row r="3" spans="1:31">
      <c r="A3" s="5">
        <v>142</v>
      </c>
      <c r="B3">
        <v>20</v>
      </c>
      <c r="C3">
        <v>0</v>
      </c>
      <c r="D3">
        <v>10</v>
      </c>
      <c r="E3">
        <v>10</v>
      </c>
      <c r="F3">
        <v>10</v>
      </c>
      <c r="G3">
        <v>0</v>
      </c>
      <c r="H3">
        <v>10</v>
      </c>
      <c r="I3">
        <v>0</v>
      </c>
      <c r="J3">
        <v>1</v>
      </c>
      <c r="K3" s="4">
        <v>9999</v>
      </c>
      <c r="L3" s="9">
        <v>1.2095832824707</v>
      </c>
      <c r="M3">
        <v>9999</v>
      </c>
      <c r="N3">
        <v>9999</v>
      </c>
      <c r="O3">
        <v>8</v>
      </c>
      <c r="P3">
        <v>8</v>
      </c>
      <c r="Q3">
        <v>18</v>
      </c>
      <c r="R3" s="15">
        <v>0.4444</v>
      </c>
      <c r="S3" s="15">
        <f t="shared" si="0"/>
        <v>0.8</v>
      </c>
      <c r="T3">
        <v>4.09828186035156</v>
      </c>
      <c r="U3">
        <v>3.84790658950806</v>
      </c>
      <c r="V3">
        <v>3.66571497917175</v>
      </c>
      <c r="W3" s="11">
        <v>0.182191610336304</v>
      </c>
      <c r="X3">
        <v>0.43256688117981</v>
      </c>
      <c r="Y3">
        <v>0.43256688117981</v>
      </c>
      <c r="Z3">
        <v>0.8</v>
      </c>
      <c r="AA3">
        <v>1</v>
      </c>
      <c r="AB3">
        <v>0.555555555555556</v>
      </c>
      <c r="AC3">
        <v>0.714285714285714</v>
      </c>
      <c r="AD3">
        <v>0</v>
      </c>
      <c r="AE3">
        <v>0.2</v>
      </c>
    </row>
    <row r="4" spans="1:31">
      <c r="A4" s="5">
        <v>202</v>
      </c>
      <c r="B4">
        <v>20</v>
      </c>
      <c r="C4">
        <v>0</v>
      </c>
      <c r="D4">
        <v>10</v>
      </c>
      <c r="E4">
        <v>10</v>
      </c>
      <c r="F4">
        <v>10</v>
      </c>
      <c r="G4">
        <v>0</v>
      </c>
      <c r="H4">
        <v>10</v>
      </c>
      <c r="I4">
        <v>0</v>
      </c>
      <c r="J4">
        <v>1</v>
      </c>
      <c r="K4" s="4">
        <v>9999</v>
      </c>
      <c r="L4" s="9">
        <v>1.37958717346191</v>
      </c>
      <c r="M4">
        <v>9999</v>
      </c>
      <c r="N4">
        <v>9999</v>
      </c>
      <c r="O4">
        <v>9</v>
      </c>
      <c r="P4">
        <v>9</v>
      </c>
      <c r="Q4">
        <v>19</v>
      </c>
      <c r="R4" s="15">
        <v>0.4737</v>
      </c>
      <c r="S4" s="15">
        <f t="shared" si="0"/>
        <v>0.9</v>
      </c>
      <c r="T4">
        <v>4.12523078918457</v>
      </c>
      <c r="U4">
        <v>3.87245631217956</v>
      </c>
      <c r="V4">
        <v>3.69013977050781</v>
      </c>
      <c r="W4" s="11">
        <v>0.182316541671753</v>
      </c>
      <c r="X4">
        <v>0.435091018676758</v>
      </c>
      <c r="Y4">
        <v>0.435091018676758</v>
      </c>
      <c r="Z4">
        <v>0.9</v>
      </c>
      <c r="AA4">
        <v>1</v>
      </c>
      <c r="AB4">
        <v>0.526315789473684</v>
      </c>
      <c r="AC4">
        <v>0.689655172413793</v>
      </c>
      <c r="AD4">
        <v>0</v>
      </c>
      <c r="AE4">
        <v>0.1</v>
      </c>
    </row>
    <row r="5" spans="1:31">
      <c r="A5" s="5">
        <v>93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10.4066944122315</v>
      </c>
      <c r="L5" s="9">
        <v>1.28925704956055</v>
      </c>
      <c r="M5">
        <v>1.12779426574707</v>
      </c>
      <c r="N5">
        <v>8.51591873168945</v>
      </c>
      <c r="O5">
        <v>6</v>
      </c>
      <c r="P5">
        <v>6</v>
      </c>
      <c r="Q5">
        <v>16</v>
      </c>
      <c r="R5" s="15">
        <v>0.375</v>
      </c>
      <c r="S5" s="15">
        <f t="shared" si="0"/>
        <v>0.6</v>
      </c>
      <c r="T5">
        <v>3.78498268127441</v>
      </c>
      <c r="U5">
        <v>3.53165054321289</v>
      </c>
      <c r="V5">
        <v>3.34699487686157</v>
      </c>
      <c r="W5" s="11">
        <v>0.184655666351318</v>
      </c>
      <c r="X5">
        <v>0.437987804412842</v>
      </c>
      <c r="Y5">
        <v>0.437987804412842</v>
      </c>
      <c r="Z5">
        <v>0.6</v>
      </c>
      <c r="AA5">
        <v>1</v>
      </c>
      <c r="AB5">
        <v>0.625</v>
      </c>
      <c r="AC5">
        <v>0.769230769230769</v>
      </c>
      <c r="AD5">
        <v>0</v>
      </c>
      <c r="AE5">
        <v>0.4</v>
      </c>
    </row>
    <row r="6" spans="1:31">
      <c r="A6" s="5">
        <v>106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11.0809917449951</v>
      </c>
      <c r="L6" s="9">
        <v>1.19580459594727</v>
      </c>
      <c r="M6">
        <v>0.999795913696289</v>
      </c>
      <c r="N6">
        <v>9.0234489440918</v>
      </c>
      <c r="O6">
        <v>6</v>
      </c>
      <c r="P6">
        <v>6</v>
      </c>
      <c r="Q6">
        <v>16</v>
      </c>
      <c r="R6" s="15">
        <v>0.375</v>
      </c>
      <c r="S6" s="15">
        <f t="shared" si="0"/>
        <v>0.6</v>
      </c>
      <c r="T6">
        <v>4.2790470123291</v>
      </c>
      <c r="U6">
        <v>3.97639465332031</v>
      </c>
      <c r="V6">
        <v>3.77619099617004</v>
      </c>
      <c r="W6" s="11">
        <v>0.200203657150269</v>
      </c>
      <c r="X6">
        <v>0.502856016159058</v>
      </c>
      <c r="Y6">
        <v>0.502856016159058</v>
      </c>
      <c r="Z6">
        <v>0.6</v>
      </c>
      <c r="AA6">
        <v>1</v>
      </c>
      <c r="AB6">
        <v>0.625</v>
      </c>
      <c r="AC6">
        <v>0.769230769230769</v>
      </c>
      <c r="AD6">
        <v>0</v>
      </c>
      <c r="AE6">
        <v>0.4</v>
      </c>
    </row>
    <row r="7" s="20" customFormat="1" spans="1:31">
      <c r="A7" s="21">
        <v>244</v>
      </c>
      <c r="B7" s="20">
        <v>19</v>
      </c>
      <c r="C7" s="20">
        <v>1</v>
      </c>
      <c r="D7" s="20">
        <v>10</v>
      </c>
      <c r="E7" s="20">
        <v>10</v>
      </c>
      <c r="F7" s="20">
        <v>10</v>
      </c>
      <c r="G7" s="20">
        <v>0</v>
      </c>
      <c r="H7" s="20">
        <v>9</v>
      </c>
      <c r="I7" s="20">
        <v>1</v>
      </c>
      <c r="J7" s="20">
        <v>0.95</v>
      </c>
      <c r="K7" s="22">
        <v>10.961576461792</v>
      </c>
      <c r="L7" s="22">
        <v>1.18642616271973</v>
      </c>
      <c r="M7" s="20">
        <v>0.954240798950195</v>
      </c>
      <c r="N7" s="20">
        <v>8.53941345214844</v>
      </c>
      <c r="O7" s="20">
        <v>6</v>
      </c>
      <c r="P7" s="20">
        <v>6</v>
      </c>
      <c r="Q7" s="20">
        <v>15</v>
      </c>
      <c r="R7" s="23">
        <v>0.4</v>
      </c>
      <c r="S7" s="23">
        <f t="shared" si="0"/>
        <v>0.6</v>
      </c>
      <c r="T7" s="20">
        <v>4.47538566589355</v>
      </c>
      <c r="U7" s="20">
        <v>4.16669654846191</v>
      </c>
      <c r="V7" s="20">
        <v>3.9568190574646</v>
      </c>
      <c r="W7" s="22">
        <v>0.209877490997315</v>
      </c>
      <c r="X7" s="20">
        <v>0.518566608428955</v>
      </c>
      <c r="Y7" s="20">
        <v>0.518566608428955</v>
      </c>
      <c r="Z7" s="20">
        <v>0.6</v>
      </c>
      <c r="AA7" s="20">
        <v>0.9</v>
      </c>
      <c r="AB7" s="20">
        <v>0.6</v>
      </c>
      <c r="AC7" s="20">
        <v>0.72</v>
      </c>
      <c r="AD7" s="20">
        <v>0.1</v>
      </c>
      <c r="AE7" s="20">
        <v>0.3</v>
      </c>
    </row>
    <row r="8" spans="1:31">
      <c r="A8" s="5">
        <v>115</v>
      </c>
      <c r="B8">
        <v>16</v>
      </c>
      <c r="C8">
        <v>4</v>
      </c>
      <c r="D8">
        <v>10</v>
      </c>
      <c r="E8">
        <v>10</v>
      </c>
      <c r="F8">
        <v>10</v>
      </c>
      <c r="G8">
        <v>0</v>
      </c>
      <c r="H8">
        <v>6</v>
      </c>
      <c r="I8">
        <v>4</v>
      </c>
      <c r="J8">
        <v>0.8</v>
      </c>
      <c r="K8" s="4">
        <v>6.71426963806152</v>
      </c>
      <c r="L8" s="9">
        <v>1.49112319946289</v>
      </c>
      <c r="M8">
        <v>0.618156433105469</v>
      </c>
      <c r="N8">
        <v>6.52282333374023</v>
      </c>
      <c r="O8">
        <v>6</v>
      </c>
      <c r="P8">
        <v>6</v>
      </c>
      <c r="Q8">
        <v>16</v>
      </c>
      <c r="R8" s="15">
        <v>0.375</v>
      </c>
      <c r="S8" s="15">
        <f t="shared" si="0"/>
        <v>0.6</v>
      </c>
      <c r="T8">
        <v>2.93527793884277</v>
      </c>
      <c r="U8">
        <v>2.57135272026062</v>
      </c>
      <c r="V8">
        <v>2.54566478729248</v>
      </c>
      <c r="W8" s="11">
        <v>0.0256879329681396</v>
      </c>
      <c r="X8">
        <v>0.389613151550293</v>
      </c>
      <c r="Y8">
        <v>0.389613151550293</v>
      </c>
      <c r="Z8">
        <v>0.6</v>
      </c>
      <c r="AA8">
        <v>1</v>
      </c>
      <c r="AB8">
        <v>0.625</v>
      </c>
      <c r="AC8">
        <v>0.769230769230769</v>
      </c>
      <c r="AD8">
        <v>0</v>
      </c>
      <c r="AE8">
        <v>0.4</v>
      </c>
    </row>
    <row r="9" spans="1:31">
      <c r="A9" s="5">
        <v>111</v>
      </c>
      <c r="B9">
        <v>16</v>
      </c>
      <c r="C9">
        <v>4</v>
      </c>
      <c r="D9">
        <v>10</v>
      </c>
      <c r="E9">
        <v>10</v>
      </c>
      <c r="F9">
        <v>9</v>
      </c>
      <c r="G9">
        <v>1</v>
      </c>
      <c r="H9">
        <v>7</v>
      </c>
      <c r="I9">
        <v>3</v>
      </c>
      <c r="J9">
        <v>0.8</v>
      </c>
      <c r="K9" s="4">
        <v>5.90119934082031</v>
      </c>
      <c r="L9" s="9">
        <v>1.46022987365723</v>
      </c>
      <c r="M9">
        <v>1.03746795654297</v>
      </c>
      <c r="N9">
        <v>4.93503952026367</v>
      </c>
      <c r="O9">
        <v>5</v>
      </c>
      <c r="P9">
        <v>5</v>
      </c>
      <c r="Q9">
        <v>13</v>
      </c>
      <c r="R9" s="15">
        <v>0.3846</v>
      </c>
      <c r="S9" s="15">
        <f t="shared" si="0"/>
        <v>0.5</v>
      </c>
      <c r="T9">
        <v>2.83156013488769</v>
      </c>
      <c r="U9">
        <v>2.55749702453613</v>
      </c>
      <c r="V9">
        <v>2.5282130241394</v>
      </c>
      <c r="W9" s="11">
        <v>0.0292840003967285</v>
      </c>
      <c r="X9">
        <v>0.303347110748291</v>
      </c>
      <c r="Y9">
        <v>0.303347110748291</v>
      </c>
      <c r="Z9">
        <v>0.5</v>
      </c>
      <c r="AA9">
        <v>0.8</v>
      </c>
      <c r="AB9">
        <v>0.615384615384615</v>
      </c>
      <c r="AC9">
        <v>0.695652173913043</v>
      </c>
      <c r="AD9">
        <v>0.2</v>
      </c>
      <c r="AE9">
        <v>0.3</v>
      </c>
    </row>
    <row r="10" spans="1:31">
      <c r="A10" s="5">
        <v>88</v>
      </c>
      <c r="B10">
        <v>16</v>
      </c>
      <c r="C10">
        <v>4</v>
      </c>
      <c r="D10">
        <v>10</v>
      </c>
      <c r="E10">
        <v>10</v>
      </c>
      <c r="F10">
        <v>9</v>
      </c>
      <c r="G10">
        <v>1</v>
      </c>
      <c r="H10">
        <v>7</v>
      </c>
      <c r="I10">
        <v>3</v>
      </c>
      <c r="J10">
        <v>0.8</v>
      </c>
      <c r="K10" s="4">
        <v>6.7324047088623</v>
      </c>
      <c r="L10" s="9">
        <v>1.61456680297852</v>
      </c>
      <c r="M10">
        <v>1.08119773864746</v>
      </c>
      <c r="N10">
        <v>5.53327941894531</v>
      </c>
      <c r="O10">
        <v>5</v>
      </c>
      <c r="P10">
        <v>5</v>
      </c>
      <c r="Q10">
        <v>13</v>
      </c>
      <c r="R10" s="15">
        <v>0.3846</v>
      </c>
      <c r="S10" s="15">
        <f t="shared" si="0"/>
        <v>0.5</v>
      </c>
      <c r="T10">
        <v>3.23104858398437</v>
      </c>
      <c r="U10">
        <v>2.92253375053406</v>
      </c>
      <c r="V10">
        <v>2.8886866569519</v>
      </c>
      <c r="W10" s="11">
        <v>0.0338470935821533</v>
      </c>
      <c r="X10">
        <v>0.342361927032471</v>
      </c>
      <c r="Y10">
        <v>0.342361927032471</v>
      </c>
      <c r="Z10">
        <v>0.5</v>
      </c>
      <c r="AA10">
        <v>0.8</v>
      </c>
      <c r="AB10">
        <v>0.615384615384615</v>
      </c>
      <c r="AC10">
        <v>0.695652173913043</v>
      </c>
      <c r="AD10">
        <v>0.2</v>
      </c>
      <c r="AE10">
        <v>0.3</v>
      </c>
    </row>
    <row r="11" spans="1:31">
      <c r="A11" s="5">
        <v>147</v>
      </c>
      <c r="B11">
        <v>18</v>
      </c>
      <c r="C11">
        <v>2</v>
      </c>
      <c r="D11">
        <v>10</v>
      </c>
      <c r="E11">
        <v>10</v>
      </c>
      <c r="F11">
        <v>10</v>
      </c>
      <c r="G11">
        <v>0</v>
      </c>
      <c r="H11">
        <v>8</v>
      </c>
      <c r="I11">
        <v>2</v>
      </c>
      <c r="J11">
        <v>0.9</v>
      </c>
      <c r="K11" s="4">
        <v>6.612060546875</v>
      </c>
      <c r="L11" s="9">
        <v>1.60484886169434</v>
      </c>
      <c r="M11">
        <v>1.57463836669922</v>
      </c>
      <c r="N11">
        <v>6.10797309875488</v>
      </c>
      <c r="O11">
        <v>8</v>
      </c>
      <c r="P11">
        <v>8</v>
      </c>
      <c r="Q11">
        <v>17</v>
      </c>
      <c r="R11" s="15">
        <v>0.4706</v>
      </c>
      <c r="S11" s="15">
        <f t="shared" si="0"/>
        <v>0.8</v>
      </c>
      <c r="T11">
        <v>3.09134292602539</v>
      </c>
      <c r="U11">
        <v>2.82251119613647</v>
      </c>
      <c r="V11">
        <v>2.7755024433136</v>
      </c>
      <c r="W11" s="11">
        <v>0.047008752822876</v>
      </c>
      <c r="X11">
        <v>0.315840482711792</v>
      </c>
      <c r="Y11">
        <v>0.315840482711792</v>
      </c>
      <c r="Z11">
        <v>0.8</v>
      </c>
      <c r="AA11">
        <v>0.9</v>
      </c>
      <c r="AB11">
        <v>0.529411764705882</v>
      </c>
      <c r="AC11">
        <v>0.666666666666667</v>
      </c>
      <c r="AD11">
        <v>0.1</v>
      </c>
      <c r="AE11">
        <v>0.1</v>
      </c>
    </row>
    <row r="12" s="20" customFormat="1" spans="1:31">
      <c r="A12" s="21">
        <v>28</v>
      </c>
      <c r="B12" s="20">
        <v>17</v>
      </c>
      <c r="C12" s="20">
        <v>3</v>
      </c>
      <c r="D12" s="20">
        <v>10</v>
      </c>
      <c r="E12" s="20">
        <v>10</v>
      </c>
      <c r="F12" s="20">
        <v>9</v>
      </c>
      <c r="G12" s="20">
        <v>1</v>
      </c>
      <c r="H12" s="20">
        <v>8</v>
      </c>
      <c r="I12" s="20">
        <v>2</v>
      </c>
      <c r="J12" s="20">
        <v>0.85</v>
      </c>
      <c r="K12" s="22">
        <v>7.65665245056152</v>
      </c>
      <c r="L12" s="22">
        <v>1.70526885986328</v>
      </c>
      <c r="M12" s="20">
        <v>1.47204208374023</v>
      </c>
      <c r="N12" s="20">
        <v>6.27309989929199</v>
      </c>
      <c r="O12" s="20">
        <v>4</v>
      </c>
      <c r="P12" s="20">
        <v>4</v>
      </c>
      <c r="Q12" s="20">
        <v>11</v>
      </c>
      <c r="R12" s="23">
        <v>0.3636</v>
      </c>
      <c r="S12" s="23">
        <f t="shared" ref="S12:S24" si="1">O12/E12</f>
        <v>0.4</v>
      </c>
      <c r="T12" s="20">
        <v>2.46031761169434</v>
      </c>
      <c r="U12" s="20">
        <v>2.26619172096252</v>
      </c>
      <c r="V12" s="20">
        <v>2.19670438766479</v>
      </c>
      <c r="W12" s="22">
        <v>0.0694873332977295</v>
      </c>
      <c r="X12" s="20">
        <v>0.263613224029541</v>
      </c>
      <c r="Y12" s="20">
        <v>0.263613224029541</v>
      </c>
      <c r="Z12" s="20">
        <v>0.4</v>
      </c>
      <c r="AA12" s="20">
        <v>0.7</v>
      </c>
      <c r="AB12" s="20">
        <v>0.636363636363636</v>
      </c>
      <c r="AC12" s="20">
        <v>0.666666666666667</v>
      </c>
      <c r="AD12" s="20">
        <v>0.3</v>
      </c>
      <c r="AE12" s="20">
        <v>0.3</v>
      </c>
    </row>
    <row r="13" spans="1:31">
      <c r="A13" s="5">
        <v>114</v>
      </c>
      <c r="B13">
        <v>16</v>
      </c>
      <c r="C13">
        <v>4</v>
      </c>
      <c r="D13">
        <v>10</v>
      </c>
      <c r="E13">
        <v>10</v>
      </c>
      <c r="F13">
        <v>9</v>
      </c>
      <c r="G13">
        <v>1</v>
      </c>
      <c r="H13">
        <v>7</v>
      </c>
      <c r="I13">
        <v>3</v>
      </c>
      <c r="J13">
        <v>0.8</v>
      </c>
      <c r="K13" s="4">
        <v>8.22604179382324</v>
      </c>
      <c r="L13" s="9">
        <v>1.97331619262695</v>
      </c>
      <c r="M13">
        <v>1.27695655822754</v>
      </c>
      <c r="N13">
        <v>6.61124801635742</v>
      </c>
      <c r="O13">
        <v>5</v>
      </c>
      <c r="P13">
        <v>5</v>
      </c>
      <c r="Q13">
        <v>14</v>
      </c>
      <c r="R13" s="15">
        <v>0.3571</v>
      </c>
      <c r="S13" s="15">
        <f t="shared" si="1"/>
        <v>0.5</v>
      </c>
      <c r="T13">
        <v>3.45174598693848</v>
      </c>
      <c r="U13">
        <v>3.08734536170959</v>
      </c>
      <c r="V13">
        <v>3.05312347412109</v>
      </c>
      <c r="W13" s="11">
        <v>0.034221887588501</v>
      </c>
      <c r="X13">
        <v>0.398622512817383</v>
      </c>
      <c r="Y13">
        <v>0.398622512817383</v>
      </c>
      <c r="Z13">
        <v>0.5</v>
      </c>
      <c r="AA13">
        <v>0.9</v>
      </c>
      <c r="AB13">
        <v>0.642857142857143</v>
      </c>
      <c r="AC13">
        <v>0.75</v>
      </c>
      <c r="AD13">
        <v>0.1</v>
      </c>
      <c r="AE13">
        <v>0.4</v>
      </c>
    </row>
    <row r="14" s="1" customFormat="1" spans="1:31">
      <c r="A14" s="5">
        <v>87</v>
      </c>
      <c r="B14">
        <v>15</v>
      </c>
      <c r="C14">
        <v>5</v>
      </c>
      <c r="D14">
        <v>10</v>
      </c>
      <c r="E14">
        <v>10</v>
      </c>
      <c r="F14">
        <v>9</v>
      </c>
      <c r="G14">
        <v>1</v>
      </c>
      <c r="H14">
        <v>6</v>
      </c>
      <c r="I14">
        <v>4</v>
      </c>
      <c r="J14">
        <v>0.75</v>
      </c>
      <c r="K14" s="4">
        <v>5.965576171875</v>
      </c>
      <c r="L14" s="9">
        <v>1.96604919433594</v>
      </c>
      <c r="M14">
        <v>1.30701446533203</v>
      </c>
      <c r="N14">
        <v>5.0182933807373</v>
      </c>
      <c r="O14">
        <v>4</v>
      </c>
      <c r="P14">
        <v>4</v>
      </c>
      <c r="Q14">
        <v>12</v>
      </c>
      <c r="R14" s="15">
        <v>0.3333</v>
      </c>
      <c r="S14" s="15">
        <f t="shared" si="1"/>
        <v>0.4</v>
      </c>
      <c r="T14">
        <v>2.74654388427734</v>
      </c>
      <c r="U14">
        <v>2.45803046226501</v>
      </c>
      <c r="V14">
        <v>2.42247819900513</v>
      </c>
      <c r="W14" s="11">
        <v>0.0355522632598877</v>
      </c>
      <c r="X14">
        <v>0.324065685272217</v>
      </c>
      <c r="Y14">
        <v>0.324065685272217</v>
      </c>
      <c r="Z14">
        <v>0.4</v>
      </c>
      <c r="AA14">
        <v>0.8</v>
      </c>
      <c r="AB14">
        <v>0.666666666666667</v>
      </c>
      <c r="AC14">
        <v>0.727272727272727</v>
      </c>
      <c r="AD14">
        <v>0.2</v>
      </c>
      <c r="AE14">
        <v>0.4</v>
      </c>
    </row>
    <row r="15" spans="1:31">
      <c r="A15" s="5">
        <v>44</v>
      </c>
      <c r="B15">
        <v>18</v>
      </c>
      <c r="C15">
        <v>2</v>
      </c>
      <c r="D15">
        <v>10</v>
      </c>
      <c r="E15">
        <v>10</v>
      </c>
      <c r="F15">
        <v>10</v>
      </c>
      <c r="G15">
        <v>0</v>
      </c>
      <c r="H15">
        <v>8</v>
      </c>
      <c r="I15">
        <v>2</v>
      </c>
      <c r="J15">
        <v>0.9</v>
      </c>
      <c r="K15" s="4">
        <v>7.05508804321289</v>
      </c>
      <c r="L15" s="9">
        <v>1.89373970031738</v>
      </c>
      <c r="M15">
        <v>1.69791793823242</v>
      </c>
      <c r="N15">
        <v>5.47259330749512</v>
      </c>
      <c r="O15">
        <v>6</v>
      </c>
      <c r="P15">
        <v>6</v>
      </c>
      <c r="Q15">
        <v>16</v>
      </c>
      <c r="R15" s="15">
        <v>0.375</v>
      </c>
      <c r="S15" s="15">
        <f t="shared" si="1"/>
        <v>0.6</v>
      </c>
      <c r="T15">
        <v>3.63743019104004</v>
      </c>
      <c r="U15">
        <v>3.36262583732605</v>
      </c>
      <c r="V15">
        <v>3.23361253738403</v>
      </c>
      <c r="W15" s="11">
        <v>0.129013299942017</v>
      </c>
      <c r="X15">
        <v>0.403817653656006</v>
      </c>
      <c r="Y15">
        <v>0.403817653656006</v>
      </c>
      <c r="Z15">
        <v>0.6</v>
      </c>
      <c r="AA15">
        <v>1</v>
      </c>
      <c r="AB15">
        <v>0.625</v>
      </c>
      <c r="AC15">
        <v>0.769230769230769</v>
      </c>
      <c r="AD15">
        <v>0</v>
      </c>
      <c r="AE15">
        <v>0.4</v>
      </c>
    </row>
    <row r="16" spans="1:31">
      <c r="A16" s="5">
        <v>214</v>
      </c>
      <c r="B16">
        <v>17</v>
      </c>
      <c r="C16">
        <v>3</v>
      </c>
      <c r="D16">
        <v>10</v>
      </c>
      <c r="E16">
        <v>10</v>
      </c>
      <c r="F16">
        <v>10</v>
      </c>
      <c r="G16">
        <v>0</v>
      </c>
      <c r="H16">
        <v>7</v>
      </c>
      <c r="I16">
        <v>3</v>
      </c>
      <c r="J16">
        <v>0.85</v>
      </c>
      <c r="K16" s="4">
        <v>6.30545997619629</v>
      </c>
      <c r="L16" s="9">
        <v>1.81940078735352</v>
      </c>
      <c r="M16">
        <v>1.30501747131348</v>
      </c>
      <c r="N16">
        <v>4.69405364990234</v>
      </c>
      <c r="O16">
        <v>5</v>
      </c>
      <c r="P16">
        <v>5</v>
      </c>
      <c r="Q16">
        <v>13</v>
      </c>
      <c r="R16" s="15">
        <v>0.3846</v>
      </c>
      <c r="S16" s="15">
        <f t="shared" si="1"/>
        <v>0.5</v>
      </c>
      <c r="T16">
        <v>3.16875076293945</v>
      </c>
      <c r="U16">
        <v>2.91451048851013</v>
      </c>
      <c r="V16">
        <v>2.77915716171265</v>
      </c>
      <c r="W16" s="11">
        <v>0.135353326797485</v>
      </c>
      <c r="X16">
        <v>0.389593601226807</v>
      </c>
      <c r="Y16">
        <v>0.389593601226807</v>
      </c>
      <c r="Z16">
        <v>0.5</v>
      </c>
      <c r="AA16">
        <v>0.8</v>
      </c>
      <c r="AB16">
        <v>0.615384615384615</v>
      </c>
      <c r="AC16">
        <v>0.695652173913043</v>
      </c>
      <c r="AD16">
        <v>0.2</v>
      </c>
      <c r="AE16">
        <v>0.3</v>
      </c>
    </row>
    <row r="17" s="20" customFormat="1" spans="1:31">
      <c r="A17" s="21">
        <v>196</v>
      </c>
      <c r="B17" s="20">
        <v>18</v>
      </c>
      <c r="C17" s="20">
        <v>2</v>
      </c>
      <c r="D17" s="20">
        <v>10</v>
      </c>
      <c r="E17" s="20">
        <v>10</v>
      </c>
      <c r="F17" s="20">
        <v>9</v>
      </c>
      <c r="G17" s="20">
        <v>1</v>
      </c>
      <c r="H17" s="20">
        <v>9</v>
      </c>
      <c r="I17" s="20">
        <v>1</v>
      </c>
      <c r="J17" s="20">
        <v>0.9</v>
      </c>
      <c r="K17" s="22">
        <v>11.2915363311768</v>
      </c>
      <c r="L17" s="22">
        <v>1.8361701965332</v>
      </c>
      <c r="M17" s="20">
        <v>1.68184471130371</v>
      </c>
      <c r="N17" s="20">
        <v>8.96267700195312</v>
      </c>
      <c r="O17" s="20">
        <v>7</v>
      </c>
      <c r="P17" s="20">
        <v>7</v>
      </c>
      <c r="Q17" s="20">
        <v>16</v>
      </c>
      <c r="R17" s="23">
        <v>0.4375</v>
      </c>
      <c r="S17" s="23">
        <f t="shared" si="1"/>
        <v>0.7</v>
      </c>
      <c r="T17" s="20">
        <v>3.76375770568848</v>
      </c>
      <c r="U17" s="20">
        <v>3.48160338401794</v>
      </c>
      <c r="V17" s="20">
        <v>3.34229779243469</v>
      </c>
      <c r="W17" s="22">
        <v>0.139305591583252</v>
      </c>
      <c r="X17" s="20">
        <v>0.421459913253784</v>
      </c>
      <c r="Y17" s="20">
        <v>0.421459913253784</v>
      </c>
      <c r="Z17" s="20">
        <v>0.7</v>
      </c>
      <c r="AA17" s="20">
        <v>0.9</v>
      </c>
      <c r="AB17" s="20">
        <v>0.5625</v>
      </c>
      <c r="AC17" s="20">
        <v>0.692307692307692</v>
      </c>
      <c r="AD17" s="20">
        <v>0.1</v>
      </c>
      <c r="AE17" s="20">
        <v>0.2</v>
      </c>
    </row>
    <row r="18" spans="1:31">
      <c r="A18" s="5">
        <v>118</v>
      </c>
      <c r="B18">
        <v>13</v>
      </c>
      <c r="C18">
        <v>7</v>
      </c>
      <c r="D18">
        <v>10</v>
      </c>
      <c r="E18">
        <v>10</v>
      </c>
      <c r="F18">
        <v>9</v>
      </c>
      <c r="G18">
        <v>1</v>
      </c>
      <c r="H18">
        <v>4</v>
      </c>
      <c r="I18">
        <v>6</v>
      </c>
      <c r="J18">
        <v>0.65</v>
      </c>
      <c r="K18" s="4">
        <v>4.69274139404297</v>
      </c>
      <c r="L18" s="9">
        <v>2.24993515014648</v>
      </c>
      <c r="M18">
        <v>1.34408950805664</v>
      </c>
      <c r="N18">
        <v>4.5972785949707</v>
      </c>
      <c r="O18">
        <v>1</v>
      </c>
      <c r="P18">
        <v>1</v>
      </c>
      <c r="Q18">
        <v>6</v>
      </c>
      <c r="R18" s="15">
        <v>0.1667</v>
      </c>
      <c r="S18" s="15">
        <f t="shared" si="1"/>
        <v>0.1</v>
      </c>
      <c r="T18">
        <v>2.32436370849609</v>
      </c>
      <c r="U18">
        <v>2.08884620666504</v>
      </c>
      <c r="V18">
        <v>2.07621026039123</v>
      </c>
      <c r="W18" s="11">
        <v>0.0126359462738037</v>
      </c>
      <c r="X18">
        <v>0.248153448104858</v>
      </c>
      <c r="Y18">
        <v>0.248153448104858</v>
      </c>
      <c r="Z18">
        <v>0.1</v>
      </c>
      <c r="AA18">
        <v>0.5</v>
      </c>
      <c r="AB18">
        <v>0.833333333333333</v>
      </c>
      <c r="AC18">
        <v>0.625</v>
      </c>
      <c r="AD18">
        <v>0.5</v>
      </c>
      <c r="AE18">
        <v>0.4</v>
      </c>
    </row>
    <row r="19" s="1" customFormat="1" spans="1:31">
      <c r="A19" s="5">
        <v>19</v>
      </c>
      <c r="B19">
        <v>16</v>
      </c>
      <c r="C19">
        <v>4</v>
      </c>
      <c r="D19">
        <v>10</v>
      </c>
      <c r="E19">
        <v>10</v>
      </c>
      <c r="F19">
        <v>8</v>
      </c>
      <c r="G19">
        <v>2</v>
      </c>
      <c r="H19">
        <v>8</v>
      </c>
      <c r="I19">
        <v>2</v>
      </c>
      <c r="J19">
        <v>0.8</v>
      </c>
      <c r="K19" s="4">
        <v>7.57284927368164</v>
      </c>
      <c r="L19" s="9">
        <v>2.06085205078125</v>
      </c>
      <c r="M19">
        <v>1.82548141479492</v>
      </c>
      <c r="N19">
        <v>5.71315765380859</v>
      </c>
      <c r="O19">
        <v>6</v>
      </c>
      <c r="P19">
        <v>6</v>
      </c>
      <c r="Q19">
        <v>14</v>
      </c>
      <c r="R19" s="15">
        <v>0.4286</v>
      </c>
      <c r="S19" s="15">
        <f t="shared" si="1"/>
        <v>0.6</v>
      </c>
      <c r="T19">
        <v>2.96800994873047</v>
      </c>
      <c r="U19">
        <v>2.70471739768982</v>
      </c>
      <c r="V19">
        <v>2.66504859924316</v>
      </c>
      <c r="W19" s="11">
        <v>0.0396687984466553</v>
      </c>
      <c r="X19">
        <v>0.302961349487305</v>
      </c>
      <c r="Y19">
        <v>0.302961349487305</v>
      </c>
      <c r="Z19">
        <v>0.6</v>
      </c>
      <c r="AA19">
        <v>0.8</v>
      </c>
      <c r="AB19">
        <v>0.571428571428571</v>
      </c>
      <c r="AC19">
        <v>0.666666666666667</v>
      </c>
      <c r="AD19">
        <v>0.2</v>
      </c>
      <c r="AE19">
        <v>0.2</v>
      </c>
    </row>
    <row r="20" spans="1:31">
      <c r="A20" s="5">
        <v>99</v>
      </c>
      <c r="B20">
        <v>17</v>
      </c>
      <c r="C20">
        <v>3</v>
      </c>
      <c r="D20">
        <v>10</v>
      </c>
      <c r="E20">
        <v>10</v>
      </c>
      <c r="F20">
        <v>10</v>
      </c>
      <c r="G20">
        <v>0</v>
      </c>
      <c r="H20">
        <v>7</v>
      </c>
      <c r="I20">
        <v>3</v>
      </c>
      <c r="J20">
        <v>0.85</v>
      </c>
      <c r="K20" s="4">
        <v>7.71062469482422</v>
      </c>
      <c r="L20" s="9">
        <v>2.03985214233398</v>
      </c>
      <c r="M20">
        <v>1.37749862670898</v>
      </c>
      <c r="N20">
        <v>5.89325523376465</v>
      </c>
      <c r="O20">
        <v>5</v>
      </c>
      <c r="P20">
        <v>5</v>
      </c>
      <c r="Q20">
        <v>14</v>
      </c>
      <c r="R20" s="15">
        <v>0.3571</v>
      </c>
      <c r="S20" s="15">
        <f t="shared" si="1"/>
        <v>0.5</v>
      </c>
      <c r="T20">
        <v>3.28007507324219</v>
      </c>
      <c r="U20">
        <v>3.01269316673279</v>
      </c>
      <c r="V20">
        <v>2.85604023933411</v>
      </c>
      <c r="W20" s="11">
        <v>0.156652927398682</v>
      </c>
      <c r="X20">
        <v>0.424034833908081</v>
      </c>
      <c r="Y20">
        <v>0.424034833908081</v>
      </c>
      <c r="Z20">
        <v>0.5</v>
      </c>
      <c r="AA20">
        <v>0.9</v>
      </c>
      <c r="AB20">
        <v>0.642857142857143</v>
      </c>
      <c r="AC20">
        <v>0.75</v>
      </c>
      <c r="AD20">
        <v>0.1</v>
      </c>
      <c r="AE20">
        <v>0.4</v>
      </c>
    </row>
    <row r="21" spans="1:31">
      <c r="A21" s="5">
        <v>62</v>
      </c>
      <c r="B21">
        <v>17</v>
      </c>
      <c r="C21">
        <v>3</v>
      </c>
      <c r="D21">
        <v>10</v>
      </c>
      <c r="E21">
        <v>10</v>
      </c>
      <c r="F21">
        <v>10</v>
      </c>
      <c r="G21">
        <v>0</v>
      </c>
      <c r="H21">
        <v>7</v>
      </c>
      <c r="I21">
        <v>3</v>
      </c>
      <c r="J21">
        <v>0.85</v>
      </c>
      <c r="K21" s="4">
        <v>6.43674087524414</v>
      </c>
      <c r="L21" s="9">
        <v>2.19828605651856</v>
      </c>
      <c r="M21">
        <v>1.60877799987793</v>
      </c>
      <c r="N21">
        <v>4.08989334106445</v>
      </c>
      <c r="O21">
        <v>4</v>
      </c>
      <c r="P21">
        <v>4</v>
      </c>
      <c r="Q21">
        <v>14</v>
      </c>
      <c r="R21" s="15">
        <v>0.2857</v>
      </c>
      <c r="S21" s="15">
        <f t="shared" si="1"/>
        <v>0.4</v>
      </c>
      <c r="T21">
        <v>3.19769287109375</v>
      </c>
      <c r="U21">
        <v>2.98229598999023</v>
      </c>
      <c r="V21">
        <v>2.81377530097961</v>
      </c>
      <c r="W21" s="11">
        <v>0.16852068901062</v>
      </c>
      <c r="X21">
        <v>0.383917570114136</v>
      </c>
      <c r="Y21">
        <v>0.383917570114136</v>
      </c>
      <c r="Z21">
        <v>0.4</v>
      </c>
      <c r="AA21">
        <v>1</v>
      </c>
      <c r="AB21">
        <v>0.714285714285714</v>
      </c>
      <c r="AC21">
        <v>0.833333333333333</v>
      </c>
      <c r="AD21">
        <v>0</v>
      </c>
      <c r="AE21">
        <v>0.6</v>
      </c>
    </row>
    <row r="22" s="1" customFormat="1" spans="1:31">
      <c r="A22" s="5">
        <v>34</v>
      </c>
      <c r="B22">
        <v>18</v>
      </c>
      <c r="C22">
        <v>2</v>
      </c>
      <c r="D22">
        <v>10</v>
      </c>
      <c r="E22">
        <v>10</v>
      </c>
      <c r="F22">
        <v>10</v>
      </c>
      <c r="G22">
        <v>0</v>
      </c>
      <c r="H22">
        <v>8</v>
      </c>
      <c r="I22">
        <v>2</v>
      </c>
      <c r="J22">
        <v>0.9</v>
      </c>
      <c r="K22" s="4">
        <v>7.79927825927734</v>
      </c>
      <c r="L22" s="9">
        <v>2.2674560546875</v>
      </c>
      <c r="M22">
        <v>2.07476615905762</v>
      </c>
      <c r="N22">
        <v>5.95134353637695</v>
      </c>
      <c r="O22">
        <v>7</v>
      </c>
      <c r="P22">
        <v>7</v>
      </c>
      <c r="Q22">
        <v>17</v>
      </c>
      <c r="R22" s="15">
        <v>0.4118</v>
      </c>
      <c r="S22" s="15">
        <f t="shared" si="1"/>
        <v>0.7</v>
      </c>
      <c r="T22">
        <v>3.13784217834473</v>
      </c>
      <c r="U22">
        <v>2.9325258731842</v>
      </c>
      <c r="V22">
        <v>2.76069188117981</v>
      </c>
      <c r="W22" s="11">
        <v>0.171833992004395</v>
      </c>
      <c r="X22">
        <v>0.377150297164917</v>
      </c>
      <c r="Y22">
        <v>0.377150297164917</v>
      </c>
      <c r="Z22">
        <v>0.7</v>
      </c>
      <c r="AA22">
        <v>1</v>
      </c>
      <c r="AB22">
        <v>0.588235294117647</v>
      </c>
      <c r="AC22">
        <v>0.740740740740741</v>
      </c>
      <c r="AD22">
        <v>0</v>
      </c>
      <c r="AE22">
        <v>0.3</v>
      </c>
    </row>
    <row r="23" spans="1:31">
      <c r="A23" s="5">
        <v>77</v>
      </c>
      <c r="B23">
        <v>17</v>
      </c>
      <c r="C23">
        <v>3</v>
      </c>
      <c r="D23">
        <v>10</v>
      </c>
      <c r="E23">
        <v>10</v>
      </c>
      <c r="F23">
        <v>10</v>
      </c>
      <c r="G23">
        <v>0</v>
      </c>
      <c r="H23">
        <v>7</v>
      </c>
      <c r="I23">
        <v>3</v>
      </c>
      <c r="J23">
        <v>0.85</v>
      </c>
      <c r="K23" s="4">
        <v>6.76483726501465</v>
      </c>
      <c r="L23" s="9">
        <v>2.19599914550781</v>
      </c>
      <c r="M23">
        <v>1.52364540100098</v>
      </c>
      <c r="N23">
        <v>4.28574180603027</v>
      </c>
      <c r="O23">
        <v>4</v>
      </c>
      <c r="P23">
        <v>4</v>
      </c>
      <c r="Q23">
        <v>14</v>
      </c>
      <c r="R23" s="15">
        <v>0.2857</v>
      </c>
      <c r="S23" s="15">
        <f t="shared" si="1"/>
        <v>0.4</v>
      </c>
      <c r="T23">
        <v>3.29983711242676</v>
      </c>
      <c r="U23">
        <v>3.0693199634552</v>
      </c>
      <c r="V23">
        <v>2.88389730453491</v>
      </c>
      <c r="W23" s="11">
        <v>0.185422658920288</v>
      </c>
      <c r="X23">
        <v>0.415939807891846</v>
      </c>
      <c r="Y23">
        <v>0.415939807891846</v>
      </c>
      <c r="Z23">
        <v>0.4</v>
      </c>
      <c r="AA23">
        <v>1</v>
      </c>
      <c r="AB23">
        <v>0.714285714285714</v>
      </c>
      <c r="AC23">
        <v>0.833333333333333</v>
      </c>
      <c r="AD23">
        <v>0</v>
      </c>
      <c r="AE23">
        <v>0.6</v>
      </c>
    </row>
    <row r="24" s="4" customFormat="1" spans="11:31">
      <c r="K24" s="12" t="s">
        <v>29</v>
      </c>
      <c r="L24" s="9">
        <f>AVERAGE(L2:L23)</f>
        <v>1.71855475685813</v>
      </c>
      <c r="W24" s="11">
        <f t="shared" ref="W24:AE24" si="2">AVERAGE(W2:W23)</f>
        <v>0.107901659878818</v>
      </c>
      <c r="Z24" s="4">
        <f t="shared" si="2"/>
        <v>0.568181818181818</v>
      </c>
      <c r="AA24" s="4">
        <f t="shared" si="2"/>
        <v>0.890909090909091</v>
      </c>
      <c r="AB24" s="4">
        <f t="shared" si="2"/>
        <v>0.620893724399564</v>
      </c>
      <c r="AC24" s="4">
        <f t="shared" si="2"/>
        <v>0.723021589955282</v>
      </c>
      <c r="AD24" s="4">
        <f t="shared" si="2"/>
        <v>0.109090909090909</v>
      </c>
      <c r="AE24" s="4">
        <f t="shared" si="2"/>
        <v>0.322727272727273</v>
      </c>
    </row>
    <row r="25" s="4" customFormat="1" spans="11:31">
      <c r="K25" s="13" t="s">
        <v>30</v>
      </c>
      <c r="L25" s="9">
        <f>MAX(L2:L23)</f>
        <v>2.2674560546875</v>
      </c>
      <c r="W25" s="11">
        <f t="shared" ref="W25:AE25" si="3">MAX(W2:W23)</f>
        <v>0.209877490997315</v>
      </c>
      <c r="Z25" s="4">
        <f t="shared" si="3"/>
        <v>0.9</v>
      </c>
      <c r="AA25" s="4">
        <f t="shared" si="3"/>
        <v>1</v>
      </c>
      <c r="AB25" s="4">
        <f t="shared" si="3"/>
        <v>0.833333333333333</v>
      </c>
      <c r="AC25" s="4">
        <f t="shared" si="3"/>
        <v>0.833333333333333</v>
      </c>
      <c r="AD25" s="4">
        <f t="shared" si="3"/>
        <v>0.5</v>
      </c>
      <c r="AE25" s="4">
        <f t="shared" si="3"/>
        <v>0.6</v>
      </c>
    </row>
    <row r="26" s="4" customFormat="1" spans="12:31">
      <c r="L26" s="9">
        <f>MIN(L2:L23)</f>
        <v>1.17045211791992</v>
      </c>
      <c r="W26" s="11">
        <f t="shared" ref="W26:AE26" si="4">MIN(W2:W23)</f>
        <v>0.00109505653381348</v>
      </c>
      <c r="Z26" s="4">
        <f t="shared" si="4"/>
        <v>0.1</v>
      </c>
      <c r="AA26" s="4">
        <f t="shared" si="4"/>
        <v>0.5</v>
      </c>
      <c r="AB26" s="4">
        <f t="shared" si="4"/>
        <v>0.526315789473684</v>
      </c>
      <c r="AC26" s="4">
        <f t="shared" si="4"/>
        <v>0.625</v>
      </c>
      <c r="AD26" s="4">
        <f t="shared" si="4"/>
        <v>0</v>
      </c>
      <c r="AE26" s="4">
        <f t="shared" si="4"/>
        <v>0.1</v>
      </c>
    </row>
    <row r="27" spans="11:23">
      <c r="K27" s="4"/>
      <c r="L27" s="9"/>
      <c r="M27">
        <v>0.194</v>
      </c>
      <c r="W27" s="11"/>
    </row>
    <row r="28" spans="11:23">
      <c r="K28" s="4"/>
      <c r="L28" s="9"/>
      <c r="M28">
        <v>0.129</v>
      </c>
      <c r="W28" s="11"/>
    </row>
    <row r="29" spans="11:23">
      <c r="K29" s="4"/>
      <c r="L29" s="9"/>
      <c r="W29" s="11"/>
    </row>
    <row r="30" spans="11:23">
      <c r="K30" s="4" t="s">
        <v>31</v>
      </c>
      <c r="L30" s="4" t="s">
        <v>32</v>
      </c>
      <c r="N30" s="4" t="s">
        <v>70</v>
      </c>
      <c r="O30" s="4"/>
      <c r="P30" s="4"/>
      <c r="Q30" s="4"/>
      <c r="W30" s="11"/>
    </row>
    <row r="31" spans="11:23">
      <c r="K31" s="4"/>
      <c r="L31" s="4"/>
      <c r="N31" s="4">
        <v>0.2</v>
      </c>
      <c r="O31" s="4">
        <v>-160</v>
      </c>
      <c r="P31" s="4">
        <v>640</v>
      </c>
      <c r="Q31" s="4">
        <v>32</v>
      </c>
      <c r="W31" s="11"/>
    </row>
    <row r="32" s="1" customFormat="1" spans="11:23">
      <c r="K32" s="14" t="s">
        <v>49</v>
      </c>
      <c r="L32" s="14">
        <f>COUNTIF(L2:L23,"&lt;0.507")-COUNTIF(L2:L23,"&lt;0.378")</f>
        <v>0</v>
      </c>
      <c r="N32" s="4">
        <v>0.4</v>
      </c>
      <c r="O32" s="4">
        <v>-320</v>
      </c>
      <c r="P32" s="4">
        <v>480</v>
      </c>
      <c r="Q32" s="4">
        <v>24</v>
      </c>
      <c r="W32" s="14"/>
    </row>
    <row r="33" s="1" customFormat="1" spans="11:23">
      <c r="K33" s="14" t="s">
        <v>50</v>
      </c>
      <c r="L33" s="14">
        <f>COUNTIF(L2:L23,"&lt;0.636")-COUNTIF(L2:L23,"&lt;0.507")</f>
        <v>0</v>
      </c>
      <c r="N33" s="4">
        <v>0.45</v>
      </c>
      <c r="O33" s="4">
        <v>-360</v>
      </c>
      <c r="P33" s="4">
        <v>440</v>
      </c>
      <c r="Q33" s="4">
        <v>22</v>
      </c>
      <c r="W33" s="14"/>
    </row>
    <row r="34" s="1" customFormat="1" spans="11:23">
      <c r="K34" s="14" t="s">
        <v>51</v>
      </c>
      <c r="L34" s="14">
        <f>COUNTIF(L2:L23,"&lt;0.765")-COUNTIF(L2:L23,"&lt;0.636")</f>
        <v>0</v>
      </c>
      <c r="N34" s="4">
        <v>0.49</v>
      </c>
      <c r="O34" s="4">
        <v>-392</v>
      </c>
      <c r="P34" s="4">
        <v>408</v>
      </c>
      <c r="Q34" s="4">
        <v>20.4</v>
      </c>
      <c r="W34" s="14"/>
    </row>
    <row r="35" s="1" customFormat="1" spans="11:23">
      <c r="K35" s="14" t="s">
        <v>52</v>
      </c>
      <c r="L35" s="14">
        <f>COUNTIF(L2:L23,"&lt;0.894")-COUNTIF(L2:L23,"&lt;0.765")</f>
        <v>0</v>
      </c>
      <c r="O35" s="14">
        <v>-380</v>
      </c>
      <c r="P35" s="14">
        <v>420</v>
      </c>
      <c r="Q35" s="14">
        <v>21</v>
      </c>
      <c r="W35" s="14"/>
    </row>
    <row r="36" s="1" customFormat="1" spans="11:23">
      <c r="K36" s="14" t="s">
        <v>53</v>
      </c>
      <c r="L36" s="14">
        <f>COUNTIF(L2:L23,"&lt;1.023")-COUNTIF(L2:L23,"&lt;0.894")</f>
        <v>0</v>
      </c>
      <c r="W36" s="14"/>
    </row>
    <row r="37" s="1" customFormat="1" spans="11:23">
      <c r="K37" s="14" t="s">
        <v>54</v>
      </c>
      <c r="L37" s="14">
        <f>COUNTIF(L2:L23,"&lt;1.152")-COUNTIF(L2:L23,"&lt;1.023")</f>
        <v>0</v>
      </c>
      <c r="W37" s="14"/>
    </row>
    <row r="38" s="20" customFormat="1" spans="11:23">
      <c r="K38" s="22" t="s">
        <v>75</v>
      </c>
      <c r="L38" s="22">
        <f>COUNTIF(L2:L23,"&lt;1.732")-COUNTIF(L2:L23,"&lt;1.152")</f>
        <v>11</v>
      </c>
      <c r="M38" s="22">
        <v>11</v>
      </c>
      <c r="W38" s="22"/>
    </row>
    <row r="39" s="20" customFormat="1" spans="11:23">
      <c r="K39" s="22" t="s">
        <v>80</v>
      </c>
      <c r="L39" s="22">
        <f>COUNTIF(L2:L23,"&lt;2.313")-COUNTIF(L2:L23,"&lt;1.732")</f>
        <v>11</v>
      </c>
      <c r="M39" s="22">
        <v>11</v>
      </c>
      <c r="W39" s="22"/>
    </row>
    <row r="40" s="1" customFormat="1" spans="11:23">
      <c r="K40" s="14" t="s">
        <v>73</v>
      </c>
      <c r="L40" s="14">
        <v>0</v>
      </c>
      <c r="M40" s="14"/>
      <c r="W40" s="14"/>
    </row>
    <row r="41" s="1" customFormat="1" spans="11:23">
      <c r="K41" s="14" t="s">
        <v>74</v>
      </c>
      <c r="L41" s="14">
        <v>0</v>
      </c>
      <c r="M41" s="14"/>
      <c r="W41" s="14"/>
    </row>
    <row r="42" s="1" customFormat="1" spans="11:23">
      <c r="K42" s="14" t="s">
        <v>59</v>
      </c>
      <c r="L42" s="14">
        <v>0</v>
      </c>
      <c r="M42" s="14"/>
      <c r="W42" s="14"/>
    </row>
    <row r="43" s="1" customFormat="1" spans="11:23">
      <c r="K43" s="14" t="s">
        <v>60</v>
      </c>
      <c r="L43" s="14">
        <v>0</v>
      </c>
      <c r="M43" s="14"/>
      <c r="W43" s="14"/>
    </row>
    <row r="44" s="1" customFormat="1" spans="11:23">
      <c r="K44" s="14" t="s">
        <v>61</v>
      </c>
      <c r="L44" s="14">
        <v>0</v>
      </c>
      <c r="M44" s="14"/>
      <c r="W44" s="14"/>
    </row>
    <row r="45" s="1" customFormat="1" spans="11:23">
      <c r="K45" s="14" t="s">
        <v>62</v>
      </c>
      <c r="L45" s="14">
        <v>0</v>
      </c>
      <c r="M45" s="14"/>
      <c r="W45" s="14"/>
    </row>
    <row r="46" s="1" customFormat="1" spans="11:23">
      <c r="K46" s="14" t="s">
        <v>63</v>
      </c>
      <c r="L46" s="14">
        <v>0</v>
      </c>
      <c r="M46" s="14"/>
      <c r="W46" s="14"/>
    </row>
    <row r="47" s="1" customFormat="1" spans="11:23">
      <c r="K47" s="14" t="s">
        <v>64</v>
      </c>
      <c r="L47" s="14">
        <f>COUNTIF(L2:L23,"&lt;2.442")-COUNTIF(L2:L23,"&lt;2.313")</f>
        <v>0</v>
      </c>
      <c r="M47" s="14"/>
      <c r="W47" s="14"/>
    </row>
    <row r="48" s="1" customFormat="1" spans="11:13">
      <c r="K48" s="14" t="s">
        <v>65</v>
      </c>
      <c r="L48" s="14">
        <f>COUNTIF(L2:L23,"&lt;2.571")-COUNTIF(L2:L23,"&lt;2.442")</f>
        <v>0</v>
      </c>
      <c r="M48" s="14"/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s="1" customFormat="1" spans="11:15">
      <c r="K50" s="14" t="s">
        <v>67</v>
      </c>
      <c r="L50" s="14">
        <f>COUNTIF(L2:L23,"&lt;2.829")-COUNTIF(L2:L23,"&lt;2.7")</f>
        <v>0</v>
      </c>
      <c r="N50" s="1">
        <v>0.378</v>
      </c>
      <c r="O50" s="1">
        <v>3.094</v>
      </c>
    </row>
    <row r="51" s="1" customFormat="1" spans="11:15">
      <c r="K51" s="14" t="s">
        <v>68</v>
      </c>
      <c r="L51" s="14">
        <f>COUNTIF(L2:L23,"&lt;2.958")-COUNTIF(L2:L23,"&lt;2.829")</f>
        <v>0</v>
      </c>
      <c r="N51" s="1">
        <v>21</v>
      </c>
      <c r="O51" s="1">
        <v>0.129</v>
      </c>
    </row>
    <row r="52" s="1" customFormat="1" spans="11:12">
      <c r="K52" s="14" t="s">
        <v>69</v>
      </c>
      <c r="L52" s="14">
        <f>COUNTIF(L2:L23,"&lt;3.087")-COUNTIF(L2:L23,"&lt;2.958")</f>
        <v>0</v>
      </c>
    </row>
    <row r="55" spans="14:16">
      <c r="N55">
        <v>0.954</v>
      </c>
      <c r="O55">
        <v>0.378</v>
      </c>
      <c r="P55">
        <v>1.539</v>
      </c>
    </row>
    <row r="56" spans="16:16">
      <c r="P56">
        <v>0.232</v>
      </c>
    </row>
    <row r="58" spans="15:16">
      <c r="O58">
        <v>1.152</v>
      </c>
      <c r="P58">
        <v>2.313</v>
      </c>
    </row>
    <row r="59" spans="15:16">
      <c r="O59">
        <v>4</v>
      </c>
      <c r="P59">
        <v>0.29</v>
      </c>
    </row>
    <row r="60" spans="15:16">
      <c r="O60">
        <v>3</v>
      </c>
      <c r="P60">
        <v>0.387</v>
      </c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9"/>
  <sheetViews>
    <sheetView topLeftCell="G46" workbookViewId="0">
      <selection activeCell="G1" sqref="$A1:$XFD63"/>
    </sheetView>
  </sheetViews>
  <sheetFormatPr defaultColWidth="8.88888888888889" defaultRowHeight="14.4"/>
  <cols>
    <col min="11" max="12" width="19.3333333333333" customWidth="1"/>
    <col min="23" max="23" width="19.8888888888889" customWidth="1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93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10.4066944122315</v>
      </c>
      <c r="L2" s="9">
        <v>1.28925704956055</v>
      </c>
      <c r="M2">
        <v>1.12779426574707</v>
      </c>
      <c r="N2">
        <v>8.51591873168945</v>
      </c>
      <c r="O2">
        <v>6</v>
      </c>
      <c r="P2">
        <v>6</v>
      </c>
      <c r="Q2">
        <v>16</v>
      </c>
      <c r="R2" s="15">
        <v>0.375</v>
      </c>
      <c r="S2" s="15">
        <f t="shared" ref="S2:S22" si="0">O2/E2</f>
        <v>0.6</v>
      </c>
      <c r="T2">
        <v>3.78498268127441</v>
      </c>
      <c r="U2">
        <v>3.53165054321289</v>
      </c>
      <c r="V2">
        <v>3.34699487686157</v>
      </c>
      <c r="W2" s="11">
        <v>0.184655666351318</v>
      </c>
      <c r="X2">
        <v>0.437987804412842</v>
      </c>
      <c r="Y2">
        <v>0.437987804412842</v>
      </c>
      <c r="Z2">
        <v>0.6</v>
      </c>
      <c r="AA2">
        <v>1</v>
      </c>
      <c r="AB2">
        <v>0.625</v>
      </c>
      <c r="AC2">
        <v>0.769230769230769</v>
      </c>
      <c r="AD2">
        <v>0</v>
      </c>
      <c r="AE2">
        <v>0.4</v>
      </c>
    </row>
    <row r="3" spans="1:31">
      <c r="A3" s="5">
        <v>205</v>
      </c>
      <c r="B3">
        <v>18</v>
      </c>
      <c r="C3">
        <v>2</v>
      </c>
      <c r="D3">
        <v>10</v>
      </c>
      <c r="E3">
        <v>10</v>
      </c>
      <c r="F3">
        <v>10</v>
      </c>
      <c r="G3">
        <v>0</v>
      </c>
      <c r="H3">
        <v>8</v>
      </c>
      <c r="I3">
        <v>2</v>
      </c>
      <c r="J3">
        <v>0.9</v>
      </c>
      <c r="K3" s="4">
        <v>7.59420585632324</v>
      </c>
      <c r="L3" s="9">
        <v>1.31899452209473</v>
      </c>
      <c r="M3">
        <v>1.07002258300781</v>
      </c>
      <c r="N3">
        <v>6.59915542602539</v>
      </c>
      <c r="O3">
        <v>7</v>
      </c>
      <c r="P3">
        <v>7</v>
      </c>
      <c r="Q3">
        <v>16</v>
      </c>
      <c r="R3" s="15">
        <v>0.4375</v>
      </c>
      <c r="S3" s="15">
        <f t="shared" si="0"/>
        <v>0.7</v>
      </c>
      <c r="T3">
        <v>3.75983238220215</v>
      </c>
      <c r="U3">
        <v>3.43183302879333</v>
      </c>
      <c r="V3">
        <v>3.34061288833618</v>
      </c>
      <c r="W3" s="11">
        <v>0.0912201404571533</v>
      </c>
      <c r="X3">
        <v>0.419219493865967</v>
      </c>
      <c r="Y3">
        <v>0.419219493865967</v>
      </c>
      <c r="Z3">
        <v>0.7</v>
      </c>
      <c r="AA3">
        <v>0.9</v>
      </c>
      <c r="AB3">
        <v>0.5625</v>
      </c>
      <c r="AC3">
        <v>0.692307692307692</v>
      </c>
      <c r="AD3">
        <v>0.1</v>
      </c>
      <c r="AE3">
        <v>0.2</v>
      </c>
    </row>
    <row r="4" s="1" customFormat="1" spans="1:31">
      <c r="A4" s="18">
        <v>1</v>
      </c>
      <c r="B4" s="1">
        <v>20</v>
      </c>
      <c r="C4" s="1">
        <v>0</v>
      </c>
      <c r="D4" s="1">
        <v>10</v>
      </c>
      <c r="E4" s="1">
        <v>10</v>
      </c>
      <c r="F4" s="1">
        <v>10</v>
      </c>
      <c r="G4" s="1">
        <v>0</v>
      </c>
      <c r="H4" s="1">
        <v>10</v>
      </c>
      <c r="I4" s="1">
        <v>0</v>
      </c>
      <c r="J4" s="1">
        <v>1</v>
      </c>
      <c r="K4" s="14">
        <v>9999</v>
      </c>
      <c r="L4" s="14">
        <v>1.51507186889648</v>
      </c>
      <c r="M4" s="1">
        <v>9999</v>
      </c>
      <c r="N4" s="1">
        <v>9999</v>
      </c>
      <c r="O4" s="1">
        <v>10</v>
      </c>
      <c r="P4" s="1">
        <v>10</v>
      </c>
      <c r="Q4" s="1">
        <v>20</v>
      </c>
      <c r="R4" s="19">
        <v>0.5</v>
      </c>
      <c r="S4" s="19">
        <f t="shared" si="0"/>
        <v>1</v>
      </c>
      <c r="T4" s="1">
        <v>4.64654541015625</v>
      </c>
      <c r="U4" s="1">
        <v>4.34903001785278</v>
      </c>
      <c r="V4" s="1">
        <v>4.14905261993408</v>
      </c>
      <c r="W4" s="14">
        <v>0.199977397918701</v>
      </c>
      <c r="X4" s="1">
        <v>0.497492790222168</v>
      </c>
      <c r="Y4" s="1">
        <v>0.497492790222168</v>
      </c>
      <c r="Z4" s="1">
        <v>1</v>
      </c>
      <c r="AA4" s="1">
        <v>1</v>
      </c>
      <c r="AB4" s="1">
        <v>0.5</v>
      </c>
      <c r="AC4" s="1">
        <v>0.666666666666667</v>
      </c>
      <c r="AD4" s="1">
        <v>0</v>
      </c>
      <c r="AE4" s="1">
        <v>0</v>
      </c>
    </row>
    <row r="5" spans="1:31">
      <c r="A5" s="5">
        <v>168</v>
      </c>
      <c r="B5">
        <v>18</v>
      </c>
      <c r="C5">
        <v>2</v>
      </c>
      <c r="D5">
        <v>10</v>
      </c>
      <c r="E5">
        <v>10</v>
      </c>
      <c r="F5">
        <v>10</v>
      </c>
      <c r="G5">
        <v>0</v>
      </c>
      <c r="H5">
        <v>8</v>
      </c>
      <c r="I5">
        <v>2</v>
      </c>
      <c r="J5">
        <v>0.9</v>
      </c>
      <c r="K5" s="4">
        <v>6.87069702148437</v>
      </c>
      <c r="L5" s="9">
        <v>1.41816520690918</v>
      </c>
      <c r="M5">
        <v>1.21541595458984</v>
      </c>
      <c r="N5">
        <v>5.80192565917969</v>
      </c>
      <c r="O5">
        <v>7</v>
      </c>
      <c r="P5">
        <v>7</v>
      </c>
      <c r="Q5">
        <v>16</v>
      </c>
      <c r="R5" s="15">
        <v>0.4375</v>
      </c>
      <c r="S5" s="15">
        <f t="shared" si="0"/>
        <v>0.7</v>
      </c>
      <c r="T5">
        <v>3.46154975891113</v>
      </c>
      <c r="U5">
        <v>3.16635799407959</v>
      </c>
      <c r="V5">
        <v>3.07130002975464</v>
      </c>
      <c r="W5" s="11">
        <v>0.0950579643249512</v>
      </c>
      <c r="X5">
        <v>0.390249729156494</v>
      </c>
      <c r="Y5">
        <v>0.390249729156494</v>
      </c>
      <c r="Z5">
        <v>0.7</v>
      </c>
      <c r="AA5">
        <v>0.9</v>
      </c>
      <c r="AB5">
        <v>0.5625</v>
      </c>
      <c r="AC5">
        <v>0.692307692307692</v>
      </c>
      <c r="AD5">
        <v>0.1</v>
      </c>
      <c r="AE5">
        <v>0.2</v>
      </c>
    </row>
    <row r="6" spans="1:31">
      <c r="A6" s="5">
        <v>145</v>
      </c>
      <c r="B6">
        <v>18</v>
      </c>
      <c r="C6">
        <v>2</v>
      </c>
      <c r="D6">
        <v>10</v>
      </c>
      <c r="E6">
        <v>10</v>
      </c>
      <c r="F6">
        <v>9</v>
      </c>
      <c r="G6">
        <v>1</v>
      </c>
      <c r="H6">
        <v>9</v>
      </c>
      <c r="I6">
        <v>1</v>
      </c>
      <c r="J6">
        <v>0.9</v>
      </c>
      <c r="K6" s="4">
        <v>10.6385040283203</v>
      </c>
      <c r="L6" s="9">
        <v>1.46340179443359</v>
      </c>
      <c r="M6">
        <v>1.31208801269531</v>
      </c>
      <c r="N6">
        <v>8.68145370483398</v>
      </c>
      <c r="O6">
        <v>5</v>
      </c>
      <c r="P6">
        <v>5</v>
      </c>
      <c r="Q6">
        <v>13</v>
      </c>
      <c r="R6" s="15">
        <v>0.3846</v>
      </c>
      <c r="S6" s="15">
        <f t="shared" si="0"/>
        <v>0.5</v>
      </c>
      <c r="T6">
        <v>3.67697906494141</v>
      </c>
      <c r="U6">
        <v>3.40024971961975</v>
      </c>
      <c r="V6">
        <v>3.30141448974609</v>
      </c>
      <c r="W6" s="11">
        <v>0.0988352298736572</v>
      </c>
      <c r="X6">
        <v>0.375564575195312</v>
      </c>
      <c r="Y6">
        <v>0.375564575195312</v>
      </c>
      <c r="Z6">
        <v>0.5</v>
      </c>
      <c r="AA6">
        <v>0.8</v>
      </c>
      <c r="AB6">
        <v>0.615384615384615</v>
      </c>
      <c r="AC6">
        <v>0.695652173913043</v>
      </c>
      <c r="AD6">
        <v>0.2</v>
      </c>
      <c r="AE6">
        <v>0.3</v>
      </c>
    </row>
    <row r="7" spans="1:31">
      <c r="A7" s="5">
        <v>248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9.82092666625977</v>
      </c>
      <c r="L7" s="9">
        <v>1.48200607299805</v>
      </c>
      <c r="M7">
        <v>1.40103530883789</v>
      </c>
      <c r="N7">
        <v>8.45578384399414</v>
      </c>
      <c r="O7">
        <v>8</v>
      </c>
      <c r="P7">
        <v>8</v>
      </c>
      <c r="Q7">
        <v>18</v>
      </c>
      <c r="R7" s="15">
        <v>0.4444</v>
      </c>
      <c r="S7" s="15">
        <f t="shared" si="0"/>
        <v>0.8</v>
      </c>
      <c r="T7">
        <v>4.06353569030762</v>
      </c>
      <c r="U7">
        <v>3.75528621673584</v>
      </c>
      <c r="V7">
        <v>3.65086984634399</v>
      </c>
      <c r="W7" s="11">
        <v>0.104416370391846</v>
      </c>
      <c r="X7">
        <v>0.412665843963623</v>
      </c>
      <c r="Y7">
        <v>0.412665843963623</v>
      </c>
      <c r="Z7">
        <v>0.8</v>
      </c>
      <c r="AA7">
        <v>1</v>
      </c>
      <c r="AB7">
        <v>0.555555555555556</v>
      </c>
      <c r="AC7">
        <v>0.714285714285714</v>
      </c>
      <c r="AD7">
        <v>0</v>
      </c>
      <c r="AE7">
        <v>0.2</v>
      </c>
    </row>
    <row r="8" s="20" customFormat="1" spans="1:31">
      <c r="A8" s="21">
        <v>71</v>
      </c>
      <c r="B8" s="20">
        <v>18</v>
      </c>
      <c r="C8" s="20">
        <v>2</v>
      </c>
      <c r="D8" s="20">
        <v>10</v>
      </c>
      <c r="E8" s="20">
        <v>10</v>
      </c>
      <c r="F8" s="20">
        <v>10</v>
      </c>
      <c r="G8" s="20">
        <v>0</v>
      </c>
      <c r="H8" s="20">
        <v>8</v>
      </c>
      <c r="I8" s="20">
        <v>2</v>
      </c>
      <c r="J8" s="20">
        <v>0.9</v>
      </c>
      <c r="K8" s="22">
        <v>7.40899276733398</v>
      </c>
      <c r="L8" s="22">
        <v>1.43877410888672</v>
      </c>
      <c r="M8" s="20">
        <v>1.16422653198242</v>
      </c>
      <c r="N8" s="20">
        <v>6.09002113342285</v>
      </c>
      <c r="O8" s="20">
        <v>7</v>
      </c>
      <c r="P8" s="20">
        <v>7</v>
      </c>
      <c r="Q8" s="20">
        <v>17</v>
      </c>
      <c r="R8" s="23">
        <v>0.4118</v>
      </c>
      <c r="S8" s="23">
        <f t="shared" si="0"/>
        <v>0.7</v>
      </c>
      <c r="T8" s="20">
        <v>3.65265464782715</v>
      </c>
      <c r="U8" s="20">
        <v>3.35487127304077</v>
      </c>
      <c r="V8" s="20">
        <v>3.24499082565308</v>
      </c>
      <c r="W8" s="22">
        <v>0.109880447387695</v>
      </c>
      <c r="X8" s="20">
        <v>0.407663822174072</v>
      </c>
      <c r="Y8" s="20">
        <v>0.407663822174072</v>
      </c>
      <c r="Z8" s="20">
        <v>0.7</v>
      </c>
      <c r="AA8" s="20">
        <v>1</v>
      </c>
      <c r="AB8" s="20">
        <v>0.588235294117647</v>
      </c>
      <c r="AC8" s="20">
        <v>0.740740740740741</v>
      </c>
      <c r="AD8" s="20">
        <v>0</v>
      </c>
      <c r="AE8" s="20">
        <v>0.3</v>
      </c>
    </row>
    <row r="9" spans="1:31">
      <c r="A9" s="5">
        <v>88</v>
      </c>
      <c r="B9">
        <v>16</v>
      </c>
      <c r="C9">
        <v>4</v>
      </c>
      <c r="D9">
        <v>10</v>
      </c>
      <c r="E9">
        <v>10</v>
      </c>
      <c r="F9">
        <v>9</v>
      </c>
      <c r="G9">
        <v>1</v>
      </c>
      <c r="H9">
        <v>7</v>
      </c>
      <c r="I9">
        <v>3</v>
      </c>
      <c r="J9">
        <v>0.8</v>
      </c>
      <c r="K9" s="4">
        <v>6.7324047088623</v>
      </c>
      <c r="L9" s="9">
        <v>1.61456680297852</v>
      </c>
      <c r="M9">
        <v>1.08119773864746</v>
      </c>
      <c r="N9">
        <v>5.53327941894531</v>
      </c>
      <c r="O9">
        <v>5</v>
      </c>
      <c r="P9">
        <v>5</v>
      </c>
      <c r="Q9">
        <v>13</v>
      </c>
      <c r="R9" s="15">
        <v>0.3846</v>
      </c>
      <c r="S9" s="15">
        <f t="shared" si="0"/>
        <v>0.5</v>
      </c>
      <c r="T9">
        <v>3.23104858398437</v>
      </c>
      <c r="U9">
        <v>2.92253375053406</v>
      </c>
      <c r="V9">
        <v>2.8886866569519</v>
      </c>
      <c r="W9" s="11">
        <v>0.0338470935821533</v>
      </c>
      <c r="X9">
        <v>0.342361927032471</v>
      </c>
      <c r="Y9">
        <v>0.342361927032471</v>
      </c>
      <c r="Z9">
        <v>0.5</v>
      </c>
      <c r="AA9">
        <v>0.8</v>
      </c>
      <c r="AB9">
        <v>0.615384615384615</v>
      </c>
      <c r="AC9">
        <v>0.695652173913043</v>
      </c>
      <c r="AD9">
        <v>0.2</v>
      </c>
      <c r="AE9">
        <v>0.3</v>
      </c>
    </row>
    <row r="10" spans="1:31">
      <c r="A10" s="5">
        <v>147</v>
      </c>
      <c r="B10">
        <v>18</v>
      </c>
      <c r="C10">
        <v>2</v>
      </c>
      <c r="D10">
        <v>10</v>
      </c>
      <c r="E10">
        <v>10</v>
      </c>
      <c r="F10">
        <v>10</v>
      </c>
      <c r="G10">
        <v>0</v>
      </c>
      <c r="H10">
        <v>8</v>
      </c>
      <c r="I10">
        <v>2</v>
      </c>
      <c r="J10">
        <v>0.9</v>
      </c>
      <c r="K10" s="4">
        <v>6.612060546875</v>
      </c>
      <c r="L10" s="9">
        <v>1.60484886169434</v>
      </c>
      <c r="M10">
        <v>1.57463836669922</v>
      </c>
      <c r="N10">
        <v>6.10797309875488</v>
      </c>
      <c r="O10">
        <v>8</v>
      </c>
      <c r="P10">
        <v>8</v>
      </c>
      <c r="Q10">
        <v>17</v>
      </c>
      <c r="R10" s="15">
        <v>0.4706</v>
      </c>
      <c r="S10" s="15">
        <f t="shared" si="0"/>
        <v>0.8</v>
      </c>
      <c r="T10">
        <v>3.09134292602539</v>
      </c>
      <c r="U10">
        <v>2.82251119613647</v>
      </c>
      <c r="V10">
        <v>2.7755024433136</v>
      </c>
      <c r="W10" s="11">
        <v>0.047008752822876</v>
      </c>
      <c r="X10">
        <v>0.315840482711792</v>
      </c>
      <c r="Y10">
        <v>0.315840482711792</v>
      </c>
      <c r="Z10">
        <v>0.8</v>
      </c>
      <c r="AA10">
        <v>0.9</v>
      </c>
      <c r="AB10">
        <v>0.529411764705882</v>
      </c>
      <c r="AC10">
        <v>0.666666666666667</v>
      </c>
      <c r="AD10">
        <v>0.1</v>
      </c>
      <c r="AE10">
        <v>0.1</v>
      </c>
    </row>
    <row r="11" spans="1:31">
      <c r="A11" s="18">
        <v>4</v>
      </c>
      <c r="B11" s="1">
        <v>18</v>
      </c>
      <c r="C11" s="1">
        <v>2</v>
      </c>
      <c r="D11" s="1">
        <v>10</v>
      </c>
      <c r="E11" s="1">
        <v>10</v>
      </c>
      <c r="F11" s="1">
        <v>10</v>
      </c>
      <c r="G11" s="1">
        <v>0</v>
      </c>
      <c r="H11" s="1">
        <v>8</v>
      </c>
      <c r="I11" s="1">
        <v>2</v>
      </c>
      <c r="J11" s="1">
        <v>0.9</v>
      </c>
      <c r="K11" s="14">
        <v>6.64651870727539</v>
      </c>
      <c r="L11" s="14">
        <v>1.76815605163574</v>
      </c>
      <c r="M11" s="1">
        <v>1.73186683654785</v>
      </c>
      <c r="N11" s="1">
        <v>5.91652679443359</v>
      </c>
      <c r="O11" s="1">
        <v>6</v>
      </c>
      <c r="P11" s="1">
        <v>6</v>
      </c>
      <c r="Q11" s="1">
        <v>15</v>
      </c>
      <c r="R11" s="19">
        <v>0.4</v>
      </c>
      <c r="S11" s="19">
        <f t="shared" si="0"/>
        <v>0.6</v>
      </c>
      <c r="T11" s="1">
        <v>3.24323081970215</v>
      </c>
      <c r="U11" s="1">
        <v>2.9600522518158</v>
      </c>
      <c r="V11" s="1">
        <v>2.89533853530884</v>
      </c>
      <c r="W11" s="14">
        <v>0.064713716506958</v>
      </c>
      <c r="X11" s="1">
        <v>0.34789228439331</v>
      </c>
      <c r="Y11" s="1">
        <v>0.34789228439331</v>
      </c>
      <c r="Z11" s="1">
        <v>0.6</v>
      </c>
      <c r="AA11" s="1">
        <v>0.9</v>
      </c>
      <c r="AB11" s="1">
        <v>0.6</v>
      </c>
      <c r="AC11" s="1">
        <v>0.72</v>
      </c>
      <c r="AD11" s="1">
        <v>0.1</v>
      </c>
      <c r="AE11" s="1">
        <v>0.3</v>
      </c>
    </row>
    <row r="12" spans="1:31">
      <c r="A12" s="5">
        <v>28</v>
      </c>
      <c r="B12">
        <v>17</v>
      </c>
      <c r="C12">
        <v>3</v>
      </c>
      <c r="D12">
        <v>10</v>
      </c>
      <c r="E12">
        <v>10</v>
      </c>
      <c r="F12">
        <v>9</v>
      </c>
      <c r="G12">
        <v>1</v>
      </c>
      <c r="H12">
        <v>8</v>
      </c>
      <c r="I12">
        <v>2</v>
      </c>
      <c r="J12">
        <v>0.85</v>
      </c>
      <c r="K12" s="4">
        <v>7.65665245056152</v>
      </c>
      <c r="L12" s="9">
        <v>1.70526885986328</v>
      </c>
      <c r="M12">
        <v>1.47204208374023</v>
      </c>
      <c r="N12">
        <v>6.27309989929199</v>
      </c>
      <c r="O12">
        <v>4</v>
      </c>
      <c r="P12">
        <v>4</v>
      </c>
      <c r="Q12">
        <v>11</v>
      </c>
      <c r="R12" s="15">
        <v>0.3636</v>
      </c>
      <c r="S12" s="15">
        <f t="shared" si="0"/>
        <v>0.4</v>
      </c>
      <c r="T12">
        <v>2.46031761169434</v>
      </c>
      <c r="U12">
        <v>2.26619172096252</v>
      </c>
      <c r="V12">
        <v>2.19670438766479</v>
      </c>
      <c r="W12" s="11">
        <v>0.0694873332977295</v>
      </c>
      <c r="X12">
        <v>0.263613224029541</v>
      </c>
      <c r="Y12">
        <v>0.263613224029541</v>
      </c>
      <c r="Z12">
        <v>0.4</v>
      </c>
      <c r="AA12">
        <v>0.7</v>
      </c>
      <c r="AB12">
        <v>0.636363636363636</v>
      </c>
      <c r="AC12">
        <v>0.666666666666667</v>
      </c>
      <c r="AD12">
        <v>0.3</v>
      </c>
      <c r="AE12">
        <v>0.3</v>
      </c>
    </row>
    <row r="13" spans="1:31">
      <c r="A13" s="5">
        <v>206</v>
      </c>
      <c r="B13">
        <v>17</v>
      </c>
      <c r="C13">
        <v>3</v>
      </c>
      <c r="D13">
        <v>10</v>
      </c>
      <c r="E13">
        <v>10</v>
      </c>
      <c r="F13">
        <v>10</v>
      </c>
      <c r="G13">
        <v>0</v>
      </c>
      <c r="H13">
        <v>7</v>
      </c>
      <c r="I13">
        <v>3</v>
      </c>
      <c r="J13">
        <v>0.85</v>
      </c>
      <c r="K13" s="4">
        <v>6.37397003173828</v>
      </c>
      <c r="L13" s="9">
        <v>1.73198318481445</v>
      </c>
      <c r="M13">
        <v>1.36330223083496</v>
      </c>
      <c r="N13">
        <v>5.40246200561523</v>
      </c>
      <c r="O13">
        <v>5</v>
      </c>
      <c r="P13">
        <v>5</v>
      </c>
      <c r="Q13">
        <v>14</v>
      </c>
      <c r="R13" s="15">
        <v>0.3571</v>
      </c>
      <c r="S13" s="15">
        <f t="shared" si="0"/>
        <v>0.5</v>
      </c>
      <c r="T13">
        <v>3.02554321289062</v>
      </c>
      <c r="U13">
        <v>2.78245902061462</v>
      </c>
      <c r="V13">
        <v>2.70634937286377</v>
      </c>
      <c r="W13" s="11">
        <v>0.0761096477508545</v>
      </c>
      <c r="X13">
        <v>0.319193840026856</v>
      </c>
      <c r="Y13">
        <v>0.319193840026856</v>
      </c>
      <c r="Z13">
        <v>0.5</v>
      </c>
      <c r="AA13">
        <v>0.9</v>
      </c>
      <c r="AB13">
        <v>0.642857142857143</v>
      </c>
      <c r="AC13">
        <v>0.75</v>
      </c>
      <c r="AD13">
        <v>0.1</v>
      </c>
      <c r="AE13">
        <v>0.4</v>
      </c>
    </row>
    <row r="14" spans="1:31">
      <c r="A14" s="5">
        <v>48</v>
      </c>
      <c r="B14">
        <v>16</v>
      </c>
      <c r="C14">
        <v>4</v>
      </c>
      <c r="D14">
        <v>10</v>
      </c>
      <c r="E14">
        <v>10</v>
      </c>
      <c r="F14">
        <v>10</v>
      </c>
      <c r="G14">
        <v>0</v>
      </c>
      <c r="H14">
        <v>6</v>
      </c>
      <c r="I14">
        <v>4</v>
      </c>
      <c r="J14">
        <v>0.8</v>
      </c>
      <c r="K14" s="4">
        <v>5.09125137329102</v>
      </c>
      <c r="L14" s="9">
        <v>1.59131240844727</v>
      </c>
      <c r="M14">
        <v>0.936178207397461</v>
      </c>
      <c r="N14">
        <v>4.19539451599121</v>
      </c>
      <c r="O14">
        <v>4</v>
      </c>
      <c r="P14">
        <v>4</v>
      </c>
      <c r="Q14">
        <v>13</v>
      </c>
      <c r="R14" s="15">
        <v>0.3077</v>
      </c>
      <c r="S14" s="15">
        <f t="shared" si="0"/>
        <v>0.4</v>
      </c>
      <c r="T14">
        <v>2.98599624633789</v>
      </c>
      <c r="U14">
        <v>2.72475695610046</v>
      </c>
      <c r="V14">
        <v>2.63969969749451</v>
      </c>
      <c r="W14" s="11">
        <v>0.085057258605957</v>
      </c>
      <c r="X14">
        <v>0.346296548843384</v>
      </c>
      <c r="Y14">
        <v>0.346296548843384</v>
      </c>
      <c r="Z14">
        <v>0.4</v>
      </c>
      <c r="AA14">
        <v>0.9</v>
      </c>
      <c r="AB14">
        <v>0.692307692307692</v>
      </c>
      <c r="AC14">
        <v>0.782608695652174</v>
      </c>
      <c r="AD14">
        <v>0.1</v>
      </c>
      <c r="AE14">
        <v>0.5</v>
      </c>
    </row>
    <row r="15" s="20" customFormat="1" spans="1:31">
      <c r="A15" s="21">
        <v>137</v>
      </c>
      <c r="B15" s="20">
        <v>17</v>
      </c>
      <c r="C15" s="20">
        <v>3</v>
      </c>
      <c r="D15" s="20">
        <v>10</v>
      </c>
      <c r="E15" s="20">
        <v>10</v>
      </c>
      <c r="F15" s="20">
        <v>10</v>
      </c>
      <c r="G15" s="20">
        <v>0</v>
      </c>
      <c r="H15" s="20">
        <v>7</v>
      </c>
      <c r="I15" s="20">
        <v>3</v>
      </c>
      <c r="J15" s="20">
        <v>0.85</v>
      </c>
      <c r="K15" s="22">
        <v>5.48050498962402</v>
      </c>
      <c r="L15" s="22">
        <v>1.66137504577637</v>
      </c>
      <c r="M15" s="20">
        <v>1.31838798522949</v>
      </c>
      <c r="N15" s="20">
        <v>4.31262969970703</v>
      </c>
      <c r="O15" s="20">
        <v>6</v>
      </c>
      <c r="P15" s="20">
        <v>6</v>
      </c>
      <c r="Q15" s="20">
        <v>16</v>
      </c>
      <c r="R15" s="23">
        <v>0.375</v>
      </c>
      <c r="S15" s="23">
        <f t="shared" si="0"/>
        <v>0.6</v>
      </c>
      <c r="T15" s="20">
        <v>2.96624946594238</v>
      </c>
      <c r="U15" s="20">
        <v>2.71843361854553</v>
      </c>
      <c r="V15" s="20">
        <v>2.63168978691101</v>
      </c>
      <c r="W15" s="22">
        <v>0.0867438316345215</v>
      </c>
      <c r="X15" s="20">
        <v>0.334559679031372</v>
      </c>
      <c r="Y15" s="20">
        <v>0.334559679031372</v>
      </c>
      <c r="Z15" s="20">
        <v>0.6</v>
      </c>
      <c r="AA15" s="20">
        <v>1</v>
      </c>
      <c r="AB15" s="20">
        <v>0.625</v>
      </c>
      <c r="AC15" s="20">
        <v>0.769230769230769</v>
      </c>
      <c r="AD15" s="20">
        <v>0</v>
      </c>
      <c r="AE15" s="20">
        <v>0.4</v>
      </c>
    </row>
    <row r="16" spans="1:31">
      <c r="A16" s="5">
        <v>211</v>
      </c>
      <c r="B16">
        <v>18</v>
      </c>
      <c r="C16">
        <v>2</v>
      </c>
      <c r="D16">
        <v>10</v>
      </c>
      <c r="E16">
        <v>10</v>
      </c>
      <c r="F16">
        <v>10</v>
      </c>
      <c r="G16">
        <v>0</v>
      </c>
      <c r="H16">
        <v>8</v>
      </c>
      <c r="I16">
        <v>2</v>
      </c>
      <c r="J16">
        <v>0.9</v>
      </c>
      <c r="K16" s="4">
        <v>7.68403053283691</v>
      </c>
      <c r="L16" s="9">
        <v>2.21537208557129</v>
      </c>
      <c r="M16">
        <v>1.90961265563965</v>
      </c>
      <c r="N16">
        <v>5.30702590942383</v>
      </c>
      <c r="O16">
        <v>5</v>
      </c>
      <c r="P16">
        <v>5</v>
      </c>
      <c r="Q16">
        <v>15</v>
      </c>
      <c r="R16" s="15">
        <v>0.3333</v>
      </c>
      <c r="S16" s="15">
        <f t="shared" si="0"/>
        <v>0.5</v>
      </c>
      <c r="T16">
        <v>3.52238845825195</v>
      </c>
      <c r="U16">
        <v>3.29049468040466</v>
      </c>
      <c r="V16">
        <v>3.07876801490784</v>
      </c>
      <c r="W16" s="11">
        <v>0.211726665496826</v>
      </c>
      <c r="X16">
        <v>0.443620443344116</v>
      </c>
      <c r="Y16">
        <v>0.443620443344116</v>
      </c>
      <c r="Z16">
        <v>0.5</v>
      </c>
      <c r="AA16">
        <v>1</v>
      </c>
      <c r="AB16">
        <v>0.666666666666667</v>
      </c>
      <c r="AC16">
        <v>0.8</v>
      </c>
      <c r="AD16">
        <v>0</v>
      </c>
      <c r="AE16">
        <v>0.5</v>
      </c>
    </row>
    <row r="17" spans="1:31">
      <c r="A17" s="5">
        <v>75</v>
      </c>
      <c r="B17">
        <v>18</v>
      </c>
      <c r="C17">
        <v>2</v>
      </c>
      <c r="D17">
        <v>10</v>
      </c>
      <c r="E17">
        <v>10</v>
      </c>
      <c r="F17">
        <v>10</v>
      </c>
      <c r="G17">
        <v>0</v>
      </c>
      <c r="H17">
        <v>8</v>
      </c>
      <c r="I17">
        <v>2</v>
      </c>
      <c r="J17">
        <v>0.9</v>
      </c>
      <c r="K17" s="4">
        <v>7.85711288452148</v>
      </c>
      <c r="L17" s="9">
        <v>1.95977401733398</v>
      </c>
      <c r="M17">
        <v>1.5081729888916</v>
      </c>
      <c r="N17">
        <v>5.1136531829834</v>
      </c>
      <c r="O17">
        <v>5</v>
      </c>
      <c r="P17">
        <v>5</v>
      </c>
      <c r="Q17">
        <v>15</v>
      </c>
      <c r="R17" s="15">
        <v>0.3333</v>
      </c>
      <c r="S17" s="15">
        <f t="shared" si="0"/>
        <v>0.5</v>
      </c>
      <c r="T17">
        <v>3.73113059997559</v>
      </c>
      <c r="U17">
        <v>3.49054074287415</v>
      </c>
      <c r="V17">
        <v>3.28769683837891</v>
      </c>
      <c r="W17" s="11">
        <v>0.202843904495239</v>
      </c>
      <c r="X17">
        <v>0.44343376159668</v>
      </c>
      <c r="Y17">
        <v>0.44343376159668</v>
      </c>
      <c r="Z17">
        <v>0.5</v>
      </c>
      <c r="AA17">
        <v>1</v>
      </c>
      <c r="AB17">
        <v>0.666666666666667</v>
      </c>
      <c r="AC17">
        <v>0.8</v>
      </c>
      <c r="AD17">
        <v>0</v>
      </c>
      <c r="AE17">
        <v>0.5</v>
      </c>
    </row>
    <row r="18" spans="1:31">
      <c r="A18" s="5">
        <v>192</v>
      </c>
      <c r="B18">
        <v>17</v>
      </c>
      <c r="C18">
        <v>3</v>
      </c>
      <c r="D18">
        <v>10</v>
      </c>
      <c r="E18">
        <v>10</v>
      </c>
      <c r="F18">
        <v>10</v>
      </c>
      <c r="G18">
        <v>0</v>
      </c>
      <c r="H18">
        <v>7</v>
      </c>
      <c r="I18">
        <v>3</v>
      </c>
      <c r="J18">
        <v>0.85</v>
      </c>
      <c r="K18" s="4">
        <v>8.51977729797363</v>
      </c>
      <c r="L18" s="9">
        <v>2.06137466430664</v>
      </c>
      <c r="M18">
        <v>1.1976490020752</v>
      </c>
      <c r="N18">
        <v>6.34719467163086</v>
      </c>
      <c r="O18">
        <v>5</v>
      </c>
      <c r="P18">
        <v>5</v>
      </c>
      <c r="Q18">
        <v>14</v>
      </c>
      <c r="R18" s="15">
        <v>0.3571</v>
      </c>
      <c r="S18" s="15">
        <f t="shared" si="0"/>
        <v>0.5</v>
      </c>
      <c r="T18">
        <v>3.76053810119629</v>
      </c>
      <c r="U18">
        <v>3.43993067741394</v>
      </c>
      <c r="V18">
        <v>3.24608850479126</v>
      </c>
      <c r="W18" s="11">
        <v>0.193842172622681</v>
      </c>
      <c r="X18">
        <v>0.514449596405029</v>
      </c>
      <c r="Y18">
        <v>0.514449596405029</v>
      </c>
      <c r="Z18">
        <v>0.5</v>
      </c>
      <c r="AA18">
        <v>0.9</v>
      </c>
      <c r="AB18">
        <v>0.642857142857143</v>
      </c>
      <c r="AC18">
        <v>0.75</v>
      </c>
      <c r="AD18">
        <v>0.1</v>
      </c>
      <c r="AE18">
        <v>0.4</v>
      </c>
    </row>
    <row r="19" spans="1:31">
      <c r="A19" s="5">
        <v>19</v>
      </c>
      <c r="B19">
        <v>16</v>
      </c>
      <c r="C19">
        <v>4</v>
      </c>
      <c r="D19">
        <v>10</v>
      </c>
      <c r="E19">
        <v>10</v>
      </c>
      <c r="F19">
        <v>8</v>
      </c>
      <c r="G19">
        <v>2</v>
      </c>
      <c r="H19">
        <v>8</v>
      </c>
      <c r="I19">
        <v>2</v>
      </c>
      <c r="J19">
        <v>0.8</v>
      </c>
      <c r="K19" s="4">
        <v>7.57284927368164</v>
      </c>
      <c r="L19" s="9">
        <v>2.06085205078125</v>
      </c>
      <c r="M19">
        <v>1.82548141479492</v>
      </c>
      <c r="N19">
        <v>5.71315765380859</v>
      </c>
      <c r="O19">
        <v>6</v>
      </c>
      <c r="P19">
        <v>6</v>
      </c>
      <c r="Q19">
        <v>14</v>
      </c>
      <c r="R19" s="15">
        <v>0.4286</v>
      </c>
      <c r="S19" s="15">
        <f t="shared" si="0"/>
        <v>0.6</v>
      </c>
      <c r="T19">
        <v>2.96800994873047</v>
      </c>
      <c r="U19">
        <v>2.70471739768982</v>
      </c>
      <c r="V19">
        <v>2.66504859924316</v>
      </c>
      <c r="W19" s="11">
        <v>0.0396687984466553</v>
      </c>
      <c r="X19">
        <v>0.302961349487305</v>
      </c>
      <c r="Y19">
        <v>0.302961349487305</v>
      </c>
      <c r="Z19">
        <v>0.6</v>
      </c>
      <c r="AA19">
        <v>0.8</v>
      </c>
      <c r="AB19">
        <v>0.571428571428571</v>
      </c>
      <c r="AC19">
        <v>0.666666666666667</v>
      </c>
      <c r="AD19">
        <v>0.2</v>
      </c>
      <c r="AE19">
        <v>0.2</v>
      </c>
    </row>
    <row r="20" spans="1:31">
      <c r="A20" s="5">
        <v>108</v>
      </c>
      <c r="B20">
        <v>16</v>
      </c>
      <c r="C20">
        <v>4</v>
      </c>
      <c r="D20">
        <v>10</v>
      </c>
      <c r="E20">
        <v>10</v>
      </c>
      <c r="F20">
        <v>9</v>
      </c>
      <c r="G20">
        <v>1</v>
      </c>
      <c r="H20">
        <v>7</v>
      </c>
      <c r="I20">
        <v>3</v>
      </c>
      <c r="J20">
        <v>0.8</v>
      </c>
      <c r="K20" s="4">
        <v>7.3200740814209</v>
      </c>
      <c r="L20" s="9">
        <v>2.23398208618164</v>
      </c>
      <c r="M20">
        <v>1.72373008728027</v>
      </c>
      <c r="N20">
        <v>5.56501007080078</v>
      </c>
      <c r="O20">
        <v>5</v>
      </c>
      <c r="P20">
        <v>5</v>
      </c>
      <c r="Q20">
        <v>14</v>
      </c>
      <c r="R20" s="15">
        <v>0.3571</v>
      </c>
      <c r="S20" s="15">
        <f t="shared" si="0"/>
        <v>0.5</v>
      </c>
      <c r="T20">
        <v>3.43692398071289</v>
      </c>
      <c r="U20">
        <v>3.13051795959473</v>
      </c>
      <c r="V20">
        <v>3.05516624450684</v>
      </c>
      <c r="W20" s="11">
        <v>0.0753517150878906</v>
      </c>
      <c r="X20">
        <v>0.381757736206055</v>
      </c>
      <c r="Y20">
        <v>0.381757736206055</v>
      </c>
      <c r="Z20">
        <v>0.5</v>
      </c>
      <c r="AA20">
        <v>0.9</v>
      </c>
      <c r="AB20">
        <v>0.642857142857143</v>
      </c>
      <c r="AC20">
        <v>0.75</v>
      </c>
      <c r="AD20">
        <v>0.1</v>
      </c>
      <c r="AE20">
        <v>0.4</v>
      </c>
    </row>
    <row r="21" spans="1:31">
      <c r="A21" s="5">
        <v>197</v>
      </c>
      <c r="B21">
        <v>16</v>
      </c>
      <c r="C21">
        <v>4</v>
      </c>
      <c r="D21">
        <v>10</v>
      </c>
      <c r="E21">
        <v>10</v>
      </c>
      <c r="F21">
        <v>10</v>
      </c>
      <c r="G21">
        <v>0</v>
      </c>
      <c r="H21">
        <v>6</v>
      </c>
      <c r="I21">
        <v>4</v>
      </c>
      <c r="J21">
        <v>0.8</v>
      </c>
      <c r="K21" s="4">
        <v>6.63057708740234</v>
      </c>
      <c r="L21" s="9">
        <v>2.12068176269531</v>
      </c>
      <c r="M21">
        <v>1.46605491638184</v>
      </c>
      <c r="N21">
        <v>5.87992858886719</v>
      </c>
      <c r="O21">
        <v>5</v>
      </c>
      <c r="P21">
        <v>5</v>
      </c>
      <c r="Q21">
        <v>14</v>
      </c>
      <c r="R21" s="15">
        <v>0.3571</v>
      </c>
      <c r="S21" s="15">
        <f t="shared" si="0"/>
        <v>0.5</v>
      </c>
      <c r="T21">
        <v>2.89409828186035</v>
      </c>
      <c r="U21">
        <v>2.60639953613281</v>
      </c>
      <c r="V21">
        <v>2.51807570457458</v>
      </c>
      <c r="W21" s="11">
        <v>0.0883238315582275</v>
      </c>
      <c r="X21">
        <v>0.376022577285767</v>
      </c>
      <c r="Y21">
        <v>0.376022577285767</v>
      </c>
      <c r="Z21">
        <v>0.5</v>
      </c>
      <c r="AA21">
        <v>0.9</v>
      </c>
      <c r="AB21">
        <v>0.642857142857143</v>
      </c>
      <c r="AC21">
        <v>0.75</v>
      </c>
      <c r="AD21">
        <v>0.1</v>
      </c>
      <c r="AE21">
        <v>0.4</v>
      </c>
    </row>
    <row r="22" spans="1:31">
      <c r="A22" s="5">
        <v>102</v>
      </c>
      <c r="B22">
        <v>17</v>
      </c>
      <c r="C22">
        <v>3</v>
      </c>
      <c r="D22">
        <v>10</v>
      </c>
      <c r="E22">
        <v>10</v>
      </c>
      <c r="F22">
        <v>10</v>
      </c>
      <c r="G22">
        <v>0</v>
      </c>
      <c r="H22">
        <v>7</v>
      </c>
      <c r="I22">
        <v>3</v>
      </c>
      <c r="J22">
        <v>0.85</v>
      </c>
      <c r="K22" s="4">
        <v>6.0604362487793</v>
      </c>
      <c r="L22" s="9">
        <v>1.95474052429199</v>
      </c>
      <c r="M22">
        <v>1.70595741271973</v>
      </c>
      <c r="N22">
        <v>5.03600311279297</v>
      </c>
      <c r="O22">
        <v>7</v>
      </c>
      <c r="P22">
        <v>7</v>
      </c>
      <c r="Q22">
        <v>17</v>
      </c>
      <c r="R22" s="15">
        <v>0.4118</v>
      </c>
      <c r="S22" s="15">
        <f t="shared" si="0"/>
        <v>0.7</v>
      </c>
      <c r="T22">
        <v>2.88082122802734</v>
      </c>
      <c r="U22">
        <v>2.63592147827148</v>
      </c>
      <c r="V22">
        <v>2.53333616256714</v>
      </c>
      <c r="W22" s="11">
        <v>0.102585315704346</v>
      </c>
      <c r="X22">
        <v>0.347485065460205</v>
      </c>
      <c r="Y22">
        <v>0.347485065460205</v>
      </c>
      <c r="Z22">
        <v>0.7</v>
      </c>
      <c r="AA22">
        <v>1</v>
      </c>
      <c r="AB22">
        <v>0.588235294117647</v>
      </c>
      <c r="AC22">
        <v>0.740740740740741</v>
      </c>
      <c r="AD22">
        <v>0</v>
      </c>
      <c r="AE22">
        <v>0.3</v>
      </c>
    </row>
    <row r="23" s="4" customFormat="1" spans="11:31">
      <c r="K23" s="12" t="s">
        <v>29</v>
      </c>
      <c r="L23" s="9">
        <f>AVERAGE(L2:L22)</f>
        <v>1.72428376334054</v>
      </c>
      <c r="W23" s="11">
        <f t="shared" ref="W23:AE23" si="1">AVERAGE(W2:W22)</f>
        <v>0.107683488300868</v>
      </c>
      <c r="Z23" s="4">
        <f t="shared" si="1"/>
        <v>0.6</v>
      </c>
      <c r="AA23" s="4">
        <f t="shared" si="1"/>
        <v>0.914285714285714</v>
      </c>
      <c r="AB23" s="4">
        <f t="shared" si="1"/>
        <v>0.608193759244179</v>
      </c>
      <c r="AC23" s="4">
        <f t="shared" si="1"/>
        <v>0.72759161090424</v>
      </c>
      <c r="AD23" s="4">
        <f t="shared" si="1"/>
        <v>0.0857142857142857</v>
      </c>
      <c r="AE23" s="4">
        <f t="shared" si="1"/>
        <v>0.314285714285714</v>
      </c>
    </row>
    <row r="24" s="4" customFormat="1" spans="11:31">
      <c r="K24" s="13" t="s">
        <v>30</v>
      </c>
      <c r="L24" s="9">
        <f>MAX(L2:L22)</f>
        <v>2.23398208618164</v>
      </c>
      <c r="W24" s="11">
        <f t="shared" ref="W24:AE24" si="2">MAX(W2:W22)</f>
        <v>0.211726665496826</v>
      </c>
      <c r="Z24" s="4">
        <f t="shared" si="2"/>
        <v>1</v>
      </c>
      <c r="AA24" s="4">
        <f t="shared" si="2"/>
        <v>1</v>
      </c>
      <c r="AB24" s="4">
        <f t="shared" si="2"/>
        <v>0.692307692307692</v>
      </c>
      <c r="AC24" s="4">
        <f t="shared" si="2"/>
        <v>0.8</v>
      </c>
      <c r="AD24" s="4">
        <f t="shared" si="2"/>
        <v>0.3</v>
      </c>
      <c r="AE24" s="4">
        <f t="shared" si="2"/>
        <v>0.5</v>
      </c>
    </row>
    <row r="25" s="4" customFormat="1" spans="12:31">
      <c r="L25" s="9">
        <f>MIN(L2:L22)</f>
        <v>1.28925704956055</v>
      </c>
      <c r="W25" s="11">
        <f t="shared" ref="W25:AE25" si="3">MIN(W2:W22)</f>
        <v>0.0338470935821533</v>
      </c>
      <c r="Z25" s="4">
        <f t="shared" si="3"/>
        <v>0.4</v>
      </c>
      <c r="AA25" s="4">
        <f t="shared" si="3"/>
        <v>0.7</v>
      </c>
      <c r="AB25" s="4">
        <f t="shared" si="3"/>
        <v>0.5</v>
      </c>
      <c r="AC25" s="4">
        <f t="shared" si="3"/>
        <v>0.666666666666667</v>
      </c>
      <c r="AD25" s="4">
        <f t="shared" si="3"/>
        <v>0</v>
      </c>
      <c r="AE25" s="4">
        <f t="shared" si="3"/>
        <v>0</v>
      </c>
    </row>
    <row r="26" spans="11:23">
      <c r="K26" s="4"/>
      <c r="L26" s="9"/>
      <c r="M26">
        <v>0.194</v>
      </c>
      <c r="W26" s="11"/>
    </row>
    <row r="27" spans="11:23">
      <c r="K27" s="4"/>
      <c r="L27" s="9"/>
      <c r="M27">
        <v>0.129</v>
      </c>
      <c r="W27" s="11"/>
    </row>
    <row r="28" spans="11:23">
      <c r="K28" s="4"/>
      <c r="L28" s="9"/>
      <c r="W28" s="11"/>
    </row>
    <row r="29" spans="11:23">
      <c r="K29" s="4" t="s">
        <v>31</v>
      </c>
      <c r="L29" s="4" t="s">
        <v>32</v>
      </c>
      <c r="O29" s="4" t="s">
        <v>70</v>
      </c>
      <c r="P29" s="4"/>
      <c r="Q29" s="4"/>
      <c r="R29" s="4"/>
      <c r="W29" s="11"/>
    </row>
    <row r="30" spans="11:23">
      <c r="K30" s="4"/>
      <c r="L30" s="4"/>
      <c r="O30" s="4">
        <v>0.2</v>
      </c>
      <c r="P30" s="4">
        <v>-160</v>
      </c>
      <c r="Q30" s="4">
        <v>640</v>
      </c>
      <c r="R30" s="4">
        <v>32</v>
      </c>
      <c r="W30" s="11"/>
    </row>
    <row r="31" s="1" customFormat="1" spans="11:23">
      <c r="K31" s="14" t="s">
        <v>49</v>
      </c>
      <c r="L31" s="14">
        <f>COUNTIF(L2:L22,"&lt;0.507")-COUNTIF(L2:L22,"&lt;0.378")</f>
        <v>0</v>
      </c>
      <c r="O31" s="4">
        <v>0.4</v>
      </c>
      <c r="P31" s="4">
        <v>-320</v>
      </c>
      <c r="Q31" s="4">
        <v>480</v>
      </c>
      <c r="R31" s="4">
        <v>24</v>
      </c>
      <c r="W31" s="14"/>
    </row>
    <row r="32" s="1" customFormat="1" spans="11:23">
      <c r="K32" s="14" t="s">
        <v>50</v>
      </c>
      <c r="L32" s="14">
        <f>COUNTIF(L2:L22,"&lt;0.636")-COUNTIF(L2:L22,"&lt;0.507")</f>
        <v>0</v>
      </c>
      <c r="O32" s="4">
        <v>0.45</v>
      </c>
      <c r="P32" s="4">
        <v>-360</v>
      </c>
      <c r="Q32" s="4">
        <v>440</v>
      </c>
      <c r="R32" s="4">
        <v>22</v>
      </c>
      <c r="W32" s="14"/>
    </row>
    <row r="33" s="1" customFormat="1" spans="11:23">
      <c r="K33" s="14" t="s">
        <v>51</v>
      </c>
      <c r="L33" s="14">
        <f>COUNTIF(L2:L22,"&lt;0.765")-COUNTIF(L2:L22,"&lt;0.636")</f>
        <v>0</v>
      </c>
      <c r="O33" s="4">
        <v>0.49</v>
      </c>
      <c r="P33" s="4">
        <v>-392</v>
      </c>
      <c r="Q33" s="4">
        <v>408</v>
      </c>
      <c r="R33" s="4">
        <v>20.4</v>
      </c>
      <c r="W33" s="14"/>
    </row>
    <row r="34" s="1" customFormat="1" spans="11:23">
      <c r="K34" s="14" t="s">
        <v>52</v>
      </c>
      <c r="L34" s="14">
        <f>COUNTIF(L2:L22,"&lt;0.894")-COUNTIF(L2:L22,"&lt;0.765")</f>
        <v>0</v>
      </c>
      <c r="P34" s="14">
        <v>-380</v>
      </c>
      <c r="Q34" s="14">
        <v>420</v>
      </c>
      <c r="R34" s="14">
        <v>21</v>
      </c>
      <c r="W34" s="14"/>
    </row>
    <row r="35" s="1" customFormat="1" spans="11:23">
      <c r="K35" s="14" t="s">
        <v>53</v>
      </c>
      <c r="L35" s="14">
        <f>COUNTIF(L2:L22,"&lt;1.023")-COUNTIF(L2:L22,"&lt;0.894")</f>
        <v>0</v>
      </c>
      <c r="W35" s="14"/>
    </row>
    <row r="36" s="1" customFormat="1" spans="11:23">
      <c r="K36" s="14" t="s">
        <v>54</v>
      </c>
      <c r="L36" s="14">
        <f>COUNTIF(L2:L22,"&lt;1.152")-COUNTIF(L2:L22,"&lt;1.023")</f>
        <v>0</v>
      </c>
      <c r="W36" s="14"/>
    </row>
    <row r="37" s="20" customFormat="1" spans="11:23">
      <c r="K37" s="22" t="s">
        <v>77</v>
      </c>
      <c r="L37" s="22">
        <f>COUNTIF(L2:L22,"&lt;1.539")-COUNTIF(L2:L22,"&lt;1.152")</f>
        <v>7</v>
      </c>
      <c r="M37" s="22">
        <v>7</v>
      </c>
      <c r="W37" s="22"/>
    </row>
    <row r="38" s="1" customFormat="1" spans="11:23">
      <c r="K38" s="14" t="s">
        <v>78</v>
      </c>
      <c r="L38" s="14">
        <f>COUNTIF(L2:L22,"&lt;1.926")-COUNTIF(L2:L22,"&lt;1.539")</f>
        <v>7</v>
      </c>
      <c r="M38" s="14">
        <v>7</v>
      </c>
      <c r="W38" s="14"/>
    </row>
    <row r="39" s="20" customFormat="1" spans="11:23">
      <c r="K39" s="22" t="s">
        <v>79</v>
      </c>
      <c r="L39" s="22">
        <f>COUNTIF(L2:L22,"&lt;2.313")-COUNTIF(L2:L22,"&lt;1.926")</f>
        <v>7</v>
      </c>
      <c r="M39" s="22">
        <v>7</v>
      </c>
      <c r="W39" s="22"/>
    </row>
    <row r="40" s="1" customFormat="1" spans="11:23">
      <c r="K40" s="14" t="s">
        <v>58</v>
      </c>
      <c r="L40" s="14">
        <v>0</v>
      </c>
      <c r="W40" s="14"/>
    </row>
    <row r="41" s="1" customFormat="1" spans="11:23">
      <c r="K41" s="14" t="s">
        <v>59</v>
      </c>
      <c r="L41" s="14">
        <v>0</v>
      </c>
      <c r="W41" s="14"/>
    </row>
    <row r="42" s="1" customFormat="1" spans="11:23">
      <c r="K42" s="14" t="s">
        <v>60</v>
      </c>
      <c r="L42" s="14">
        <v>0</v>
      </c>
      <c r="W42" s="14"/>
    </row>
    <row r="43" s="1" customFormat="1" spans="11:23">
      <c r="K43" s="14" t="s">
        <v>61</v>
      </c>
      <c r="L43" s="14">
        <v>0</v>
      </c>
      <c r="W43" s="14"/>
    </row>
    <row r="44" s="1" customFormat="1" spans="11:23">
      <c r="K44" s="14" t="s">
        <v>62</v>
      </c>
      <c r="L44" s="14">
        <v>0</v>
      </c>
      <c r="W44" s="14"/>
    </row>
    <row r="45" s="1" customFormat="1" spans="11:23">
      <c r="K45" s="14" t="s">
        <v>63</v>
      </c>
      <c r="L45" s="14">
        <v>0</v>
      </c>
      <c r="W45" s="14"/>
    </row>
    <row r="46" s="1" customFormat="1" spans="11:23">
      <c r="K46" s="14" t="s">
        <v>64</v>
      </c>
      <c r="L46" s="14">
        <f>COUNTIF(L2:L22,"&lt;2.442")-COUNTIF(L2:L22,"&lt;2.313")</f>
        <v>0</v>
      </c>
      <c r="W46" s="14"/>
    </row>
    <row r="47" s="1" customFormat="1" spans="11:12">
      <c r="K47" s="14" t="s">
        <v>65</v>
      </c>
      <c r="L47" s="14">
        <f>COUNTIF(L2:L22,"&lt;2.571")-COUNTIF(L2:L22,"&lt;2.442")</f>
        <v>0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s="1" customFormat="1" spans="11:15">
      <c r="K49" s="14" t="s">
        <v>67</v>
      </c>
      <c r="L49" s="14">
        <f>COUNTIF(L2:L22,"&lt;2.829")-COUNTIF(L2:L22,"&lt;2.7")</f>
        <v>0</v>
      </c>
      <c r="N49" s="1">
        <v>0.378</v>
      </c>
      <c r="O49" s="1">
        <v>3.094</v>
      </c>
    </row>
    <row r="50" s="1" customFormat="1" spans="11:15">
      <c r="K50" s="14" t="s">
        <v>68</v>
      </c>
      <c r="L50" s="14">
        <f>COUNTIF(L2:L22,"&lt;2.958")-COUNTIF(L2:L22,"&lt;2.829")</f>
        <v>0</v>
      </c>
      <c r="N50" s="1">
        <v>21</v>
      </c>
      <c r="O50" s="1">
        <v>0.129</v>
      </c>
    </row>
    <row r="51" s="1" customFormat="1" spans="11:12">
      <c r="K51" s="14" t="s">
        <v>69</v>
      </c>
      <c r="L51" s="14">
        <f>COUNTIF(L2:L22,"&lt;3.087")-COUNTIF(L2:L22,"&lt;2.958")</f>
        <v>0</v>
      </c>
    </row>
    <row r="54" spans="14:16">
      <c r="N54">
        <v>0.954</v>
      </c>
      <c r="O54">
        <v>0.378</v>
      </c>
      <c r="P54">
        <v>1.539</v>
      </c>
    </row>
    <row r="55" spans="16:16">
      <c r="P55">
        <v>0.232</v>
      </c>
    </row>
    <row r="57" spans="14:15">
      <c r="N57">
        <v>1.152</v>
      </c>
      <c r="O57">
        <v>2.313</v>
      </c>
    </row>
    <row r="58" spans="14:15">
      <c r="N58">
        <v>4</v>
      </c>
      <c r="O58">
        <v>0.29</v>
      </c>
    </row>
    <row r="59" spans="14:15">
      <c r="N59">
        <v>3</v>
      </c>
      <c r="O59">
        <v>0.387</v>
      </c>
    </row>
  </sheetData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0"/>
  <sheetViews>
    <sheetView topLeftCell="J46" workbookViewId="0">
      <selection activeCell="J1" sqref="$A1:$XFD74"/>
    </sheetView>
  </sheetViews>
  <sheetFormatPr defaultColWidth="8.88888888888889" defaultRowHeight="14.4"/>
  <cols>
    <col min="11" max="12" width="19.2222222222222" customWidth="1"/>
    <col min="13" max="14" width="12.8888888888889"/>
    <col min="20" max="22" width="12.8888888888889"/>
    <col min="23" max="23" width="19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1" customFormat="1" spans="1:31">
      <c r="A2" s="5">
        <v>201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10.1663208007812</v>
      </c>
      <c r="L2" s="9">
        <v>1.26898002624512</v>
      </c>
      <c r="M2">
        <v>1.13109588623047</v>
      </c>
      <c r="N2">
        <v>8.50712966918945</v>
      </c>
      <c r="O2">
        <v>4</v>
      </c>
      <c r="P2">
        <v>4</v>
      </c>
      <c r="Q2">
        <v>13</v>
      </c>
      <c r="R2" s="15">
        <v>0.3077</v>
      </c>
      <c r="S2" s="15">
        <f t="shared" ref="S2:S8" si="0">O2/E2</f>
        <v>0.4</v>
      </c>
      <c r="T2">
        <v>3.54694366455078</v>
      </c>
      <c r="U2">
        <v>3.30650043487549</v>
      </c>
      <c r="V2">
        <v>3.14219617843628</v>
      </c>
      <c r="W2" s="11">
        <v>0.164304256439209</v>
      </c>
      <c r="X2">
        <v>0.404747486114502</v>
      </c>
      <c r="Y2">
        <v>0.404747486114502</v>
      </c>
      <c r="Z2">
        <v>0.4</v>
      </c>
      <c r="AA2">
        <v>0.9</v>
      </c>
      <c r="AB2">
        <v>0.692307692307692</v>
      </c>
      <c r="AC2">
        <v>0.782608695652174</v>
      </c>
      <c r="AD2">
        <v>0.1</v>
      </c>
      <c r="AE2">
        <v>0.5</v>
      </c>
    </row>
    <row r="3" spans="1:31">
      <c r="A3" s="18">
        <v>91</v>
      </c>
      <c r="B3" s="1">
        <v>20</v>
      </c>
      <c r="C3" s="1">
        <v>0</v>
      </c>
      <c r="D3" s="1">
        <v>10</v>
      </c>
      <c r="E3" s="1">
        <v>10</v>
      </c>
      <c r="F3" s="1">
        <v>10</v>
      </c>
      <c r="G3" s="1">
        <v>0</v>
      </c>
      <c r="H3" s="1">
        <v>10</v>
      </c>
      <c r="I3" s="1">
        <v>0</v>
      </c>
      <c r="J3" s="1">
        <v>1</v>
      </c>
      <c r="K3" s="14">
        <v>9999</v>
      </c>
      <c r="L3" s="14">
        <v>1.27597808837891</v>
      </c>
      <c r="M3" s="1">
        <v>9999</v>
      </c>
      <c r="N3" s="1">
        <v>9999</v>
      </c>
      <c r="O3" s="1">
        <v>10</v>
      </c>
      <c r="P3" s="1">
        <v>10</v>
      </c>
      <c r="Q3" s="1">
        <v>20</v>
      </c>
      <c r="R3" s="19">
        <v>0.5</v>
      </c>
      <c r="S3" s="19">
        <f t="shared" si="0"/>
        <v>1</v>
      </c>
      <c r="T3" s="1">
        <v>4.20392990112305</v>
      </c>
      <c r="U3" s="1">
        <v>3.93733978271484</v>
      </c>
      <c r="V3" s="1">
        <v>3.76677012443542</v>
      </c>
      <c r="W3" s="14">
        <v>0.170569658279419</v>
      </c>
      <c r="X3" s="1">
        <v>0.437159776687622</v>
      </c>
      <c r="Y3" s="1">
        <v>0.437159776687622</v>
      </c>
      <c r="Z3" s="1">
        <v>1</v>
      </c>
      <c r="AA3" s="1">
        <v>1</v>
      </c>
      <c r="AB3" s="1">
        <v>0.5</v>
      </c>
      <c r="AC3" s="1">
        <v>0.666666666666667</v>
      </c>
      <c r="AD3" s="1">
        <v>0</v>
      </c>
      <c r="AE3" s="1">
        <v>0</v>
      </c>
    </row>
    <row r="4" spans="1:31">
      <c r="A4" s="5">
        <v>184</v>
      </c>
      <c r="B4">
        <v>18</v>
      </c>
      <c r="C4">
        <v>2</v>
      </c>
      <c r="D4">
        <v>10</v>
      </c>
      <c r="E4">
        <v>10</v>
      </c>
      <c r="F4">
        <v>10</v>
      </c>
      <c r="G4">
        <v>0</v>
      </c>
      <c r="H4">
        <v>8</v>
      </c>
      <c r="I4">
        <v>2</v>
      </c>
      <c r="J4">
        <v>0.9</v>
      </c>
      <c r="K4" s="4">
        <v>9.12904357910156</v>
      </c>
      <c r="L4" s="9">
        <v>1.41546249389648</v>
      </c>
      <c r="M4">
        <v>0.940845489501953</v>
      </c>
      <c r="N4">
        <v>7.26885604858398</v>
      </c>
      <c r="O4">
        <v>7</v>
      </c>
      <c r="P4">
        <v>7</v>
      </c>
      <c r="Q4">
        <v>17</v>
      </c>
      <c r="R4" s="15">
        <v>0.4118</v>
      </c>
      <c r="S4" s="15">
        <f t="shared" si="0"/>
        <v>0.7</v>
      </c>
      <c r="T4">
        <v>4.52567481994629</v>
      </c>
      <c r="U4">
        <v>4.13904047012329</v>
      </c>
      <c r="V4">
        <v>3.9648551940918</v>
      </c>
      <c r="W4" s="11">
        <v>0.174185276031494</v>
      </c>
      <c r="X4">
        <v>0.560819625854492</v>
      </c>
      <c r="Y4">
        <v>0.560819625854492</v>
      </c>
      <c r="Z4">
        <v>0.7</v>
      </c>
      <c r="AA4">
        <v>1</v>
      </c>
      <c r="AB4">
        <v>0.588235294117647</v>
      </c>
      <c r="AC4">
        <v>0.740740740740741</v>
      </c>
      <c r="AD4">
        <v>0</v>
      </c>
      <c r="AE4">
        <v>0.3</v>
      </c>
    </row>
    <row r="5" spans="1:31">
      <c r="A5" s="5">
        <v>142</v>
      </c>
      <c r="B5">
        <v>20</v>
      </c>
      <c r="C5">
        <v>0</v>
      </c>
      <c r="D5">
        <v>10</v>
      </c>
      <c r="E5">
        <v>10</v>
      </c>
      <c r="F5">
        <v>10</v>
      </c>
      <c r="G5">
        <v>0</v>
      </c>
      <c r="H5">
        <v>10</v>
      </c>
      <c r="I5">
        <v>0</v>
      </c>
      <c r="J5">
        <v>1</v>
      </c>
      <c r="K5" s="4">
        <v>9999</v>
      </c>
      <c r="L5" s="9">
        <v>1.2095832824707</v>
      </c>
      <c r="M5">
        <v>9999</v>
      </c>
      <c r="N5">
        <v>9999</v>
      </c>
      <c r="O5">
        <v>8</v>
      </c>
      <c r="P5">
        <v>8</v>
      </c>
      <c r="Q5">
        <v>18</v>
      </c>
      <c r="R5" s="15">
        <v>0.4444</v>
      </c>
      <c r="S5" s="15">
        <f t="shared" si="0"/>
        <v>0.8</v>
      </c>
      <c r="T5">
        <v>4.09828186035156</v>
      </c>
      <c r="U5">
        <v>3.84790658950806</v>
      </c>
      <c r="V5">
        <v>3.66571497917175</v>
      </c>
      <c r="W5" s="11">
        <v>0.182191610336304</v>
      </c>
      <c r="X5">
        <v>0.43256688117981</v>
      </c>
      <c r="Y5">
        <v>0.43256688117981</v>
      </c>
      <c r="Z5">
        <v>0.8</v>
      </c>
      <c r="AA5">
        <v>1</v>
      </c>
      <c r="AB5">
        <v>0.555555555555556</v>
      </c>
      <c r="AC5">
        <v>0.714285714285714</v>
      </c>
      <c r="AD5">
        <v>0</v>
      </c>
      <c r="AE5">
        <v>0.2</v>
      </c>
    </row>
    <row r="6" spans="1:31">
      <c r="A6" s="5">
        <v>202</v>
      </c>
      <c r="B6">
        <v>20</v>
      </c>
      <c r="C6">
        <v>0</v>
      </c>
      <c r="D6">
        <v>10</v>
      </c>
      <c r="E6">
        <v>10</v>
      </c>
      <c r="F6">
        <v>10</v>
      </c>
      <c r="G6">
        <v>0</v>
      </c>
      <c r="H6">
        <v>10</v>
      </c>
      <c r="I6">
        <v>0</v>
      </c>
      <c r="J6">
        <v>1</v>
      </c>
      <c r="K6" s="4">
        <v>9999</v>
      </c>
      <c r="L6" s="9">
        <v>1.37958717346191</v>
      </c>
      <c r="M6">
        <v>9999</v>
      </c>
      <c r="N6">
        <v>9999</v>
      </c>
      <c r="O6">
        <v>9</v>
      </c>
      <c r="P6">
        <v>9</v>
      </c>
      <c r="Q6">
        <v>19</v>
      </c>
      <c r="R6" s="15">
        <v>0.4737</v>
      </c>
      <c r="S6" s="15">
        <f t="shared" si="0"/>
        <v>0.9</v>
      </c>
      <c r="T6">
        <v>4.12523078918457</v>
      </c>
      <c r="U6">
        <v>3.87245631217956</v>
      </c>
      <c r="V6">
        <v>3.69013977050781</v>
      </c>
      <c r="W6" s="11">
        <v>0.182316541671753</v>
      </c>
      <c r="X6">
        <v>0.435091018676758</v>
      </c>
      <c r="Y6">
        <v>0.435091018676758</v>
      </c>
      <c r="Z6">
        <v>0.9</v>
      </c>
      <c r="AA6">
        <v>1</v>
      </c>
      <c r="AB6">
        <v>0.526315789473684</v>
      </c>
      <c r="AC6">
        <v>0.689655172413793</v>
      </c>
      <c r="AD6">
        <v>0</v>
      </c>
      <c r="AE6">
        <v>0.1</v>
      </c>
    </row>
    <row r="7" spans="1:31">
      <c r="A7" s="5">
        <v>93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10.4066944122315</v>
      </c>
      <c r="L7" s="9">
        <v>1.28925704956055</v>
      </c>
      <c r="M7">
        <v>1.12779426574707</v>
      </c>
      <c r="N7">
        <v>8.51591873168945</v>
      </c>
      <c r="O7">
        <v>6</v>
      </c>
      <c r="P7">
        <v>6</v>
      </c>
      <c r="Q7">
        <v>16</v>
      </c>
      <c r="R7" s="15">
        <v>0.375</v>
      </c>
      <c r="S7" s="15">
        <f t="shared" si="0"/>
        <v>0.6</v>
      </c>
      <c r="T7">
        <v>3.78498268127441</v>
      </c>
      <c r="U7">
        <v>3.53165054321289</v>
      </c>
      <c r="V7">
        <v>3.34699487686157</v>
      </c>
      <c r="W7" s="11">
        <v>0.184655666351318</v>
      </c>
      <c r="X7">
        <v>0.437987804412842</v>
      </c>
      <c r="Y7">
        <v>0.437987804412842</v>
      </c>
      <c r="Z7">
        <v>0.6</v>
      </c>
      <c r="AA7">
        <v>1</v>
      </c>
      <c r="AB7">
        <v>0.625</v>
      </c>
      <c r="AC7">
        <v>0.769230769230769</v>
      </c>
      <c r="AD7">
        <v>0</v>
      </c>
      <c r="AE7">
        <v>0.4</v>
      </c>
    </row>
    <row r="8" spans="1:31">
      <c r="A8" s="5">
        <v>106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11.0809917449951</v>
      </c>
      <c r="L8" s="9">
        <v>1.19580459594727</v>
      </c>
      <c r="M8">
        <v>0.999795913696289</v>
      </c>
      <c r="N8">
        <v>9.0234489440918</v>
      </c>
      <c r="O8">
        <v>6</v>
      </c>
      <c r="P8">
        <v>6</v>
      </c>
      <c r="Q8">
        <v>16</v>
      </c>
      <c r="R8" s="15">
        <v>0.375</v>
      </c>
      <c r="S8" s="15">
        <f t="shared" si="0"/>
        <v>0.6</v>
      </c>
      <c r="T8">
        <v>4.2790470123291</v>
      </c>
      <c r="U8">
        <v>3.97639465332031</v>
      </c>
      <c r="V8">
        <v>3.77619099617004</v>
      </c>
      <c r="W8" s="11">
        <v>0.200203657150269</v>
      </c>
      <c r="X8">
        <v>0.502856016159058</v>
      </c>
      <c r="Y8">
        <v>0.502856016159058</v>
      </c>
      <c r="Z8">
        <v>0.6</v>
      </c>
      <c r="AA8">
        <v>1</v>
      </c>
      <c r="AB8">
        <v>0.625</v>
      </c>
      <c r="AC8">
        <v>0.769230769230769</v>
      </c>
      <c r="AD8">
        <v>0</v>
      </c>
      <c r="AE8">
        <v>0.4</v>
      </c>
    </row>
    <row r="9" s="20" customFormat="1" spans="1:31">
      <c r="A9" s="21">
        <v>244</v>
      </c>
      <c r="B9" s="20">
        <v>19</v>
      </c>
      <c r="C9" s="20">
        <v>1</v>
      </c>
      <c r="D9" s="20">
        <v>10</v>
      </c>
      <c r="E9" s="20">
        <v>10</v>
      </c>
      <c r="F9" s="20">
        <v>10</v>
      </c>
      <c r="G9" s="20">
        <v>0</v>
      </c>
      <c r="H9" s="20">
        <v>9</v>
      </c>
      <c r="I9" s="20">
        <v>1</v>
      </c>
      <c r="J9" s="20">
        <v>0.95</v>
      </c>
      <c r="K9" s="22">
        <v>10.961576461792</v>
      </c>
      <c r="L9" s="22">
        <v>1.18642616271973</v>
      </c>
      <c r="M9" s="20">
        <v>0.954240798950195</v>
      </c>
      <c r="N9" s="20">
        <v>8.53941345214844</v>
      </c>
      <c r="O9" s="20">
        <v>6</v>
      </c>
      <c r="P9" s="20">
        <v>6</v>
      </c>
      <c r="Q9" s="20">
        <v>15</v>
      </c>
      <c r="R9" s="23">
        <v>0.4</v>
      </c>
      <c r="S9" s="23">
        <f t="shared" ref="S9:S33" si="1">O9/E9</f>
        <v>0.6</v>
      </c>
      <c r="T9" s="20">
        <v>4.47538566589355</v>
      </c>
      <c r="U9" s="20">
        <v>4.16669654846191</v>
      </c>
      <c r="V9" s="20">
        <v>3.9568190574646</v>
      </c>
      <c r="W9" s="22">
        <v>0.209877490997315</v>
      </c>
      <c r="X9" s="20">
        <v>0.518566608428955</v>
      </c>
      <c r="Y9" s="20">
        <v>0.518566608428955</v>
      </c>
      <c r="Z9" s="20">
        <v>0.6</v>
      </c>
      <c r="AA9" s="20">
        <v>0.9</v>
      </c>
      <c r="AB9" s="20">
        <v>0.6</v>
      </c>
      <c r="AC9" s="20">
        <v>0.72</v>
      </c>
      <c r="AD9" s="20">
        <v>0.1</v>
      </c>
      <c r="AE9" s="20">
        <v>0.3</v>
      </c>
    </row>
    <row r="10" spans="1:31">
      <c r="A10" s="5">
        <v>145</v>
      </c>
      <c r="B10">
        <v>18</v>
      </c>
      <c r="C10">
        <v>2</v>
      </c>
      <c r="D10">
        <v>10</v>
      </c>
      <c r="E10">
        <v>10</v>
      </c>
      <c r="F10">
        <v>9</v>
      </c>
      <c r="G10">
        <v>1</v>
      </c>
      <c r="H10">
        <v>9</v>
      </c>
      <c r="I10">
        <v>1</v>
      </c>
      <c r="J10">
        <v>0.9</v>
      </c>
      <c r="K10" s="4">
        <v>10.6385040283203</v>
      </c>
      <c r="L10" s="9">
        <v>1.46340179443359</v>
      </c>
      <c r="M10">
        <v>1.31208801269531</v>
      </c>
      <c r="N10">
        <v>8.68145370483398</v>
      </c>
      <c r="O10">
        <v>5</v>
      </c>
      <c r="P10">
        <v>5</v>
      </c>
      <c r="Q10">
        <v>13</v>
      </c>
      <c r="R10" s="15">
        <v>0.3846</v>
      </c>
      <c r="S10" s="15">
        <f t="shared" si="1"/>
        <v>0.5</v>
      </c>
      <c r="T10">
        <v>3.67697906494141</v>
      </c>
      <c r="U10">
        <v>3.40024971961975</v>
      </c>
      <c r="V10">
        <v>3.30141448974609</v>
      </c>
      <c r="W10" s="11">
        <v>0.0988352298736572</v>
      </c>
      <c r="X10">
        <v>0.375564575195312</v>
      </c>
      <c r="Y10">
        <v>0.375564575195312</v>
      </c>
      <c r="Z10">
        <v>0.5</v>
      </c>
      <c r="AA10">
        <v>0.8</v>
      </c>
      <c r="AB10">
        <v>0.615384615384615</v>
      </c>
      <c r="AC10">
        <v>0.695652173913043</v>
      </c>
      <c r="AD10">
        <v>0.2</v>
      </c>
      <c r="AE10">
        <v>0.3</v>
      </c>
    </row>
    <row r="11" customFormat="1" spans="1:31">
      <c r="A11" s="5">
        <v>141</v>
      </c>
      <c r="B11">
        <v>18</v>
      </c>
      <c r="C11">
        <v>2</v>
      </c>
      <c r="D11">
        <v>10</v>
      </c>
      <c r="E11">
        <v>10</v>
      </c>
      <c r="F11">
        <v>10</v>
      </c>
      <c r="G11">
        <v>0</v>
      </c>
      <c r="H11">
        <v>8</v>
      </c>
      <c r="I11">
        <v>2</v>
      </c>
      <c r="J11">
        <v>0.9</v>
      </c>
      <c r="K11" s="4">
        <v>7.49026870727539</v>
      </c>
      <c r="L11" s="9">
        <v>1.63237380981445</v>
      </c>
      <c r="M11">
        <v>1.35805892944336</v>
      </c>
      <c r="N11">
        <v>5.95078086853027</v>
      </c>
      <c r="O11">
        <v>7</v>
      </c>
      <c r="P11">
        <v>7</v>
      </c>
      <c r="Q11">
        <v>17</v>
      </c>
      <c r="R11" s="15">
        <v>0.4118</v>
      </c>
      <c r="S11" s="15">
        <f t="shared" si="1"/>
        <v>0.7</v>
      </c>
      <c r="T11">
        <v>3.87831687927246</v>
      </c>
      <c r="U11">
        <v>3.56178855895996</v>
      </c>
      <c r="V11">
        <v>3.43032383918762</v>
      </c>
      <c r="W11" s="11">
        <v>0.131464719772339</v>
      </c>
      <c r="X11">
        <v>0.447993040084839</v>
      </c>
      <c r="Y11">
        <v>0.447993040084839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customFormat="1" spans="1:31">
      <c r="A12" s="5">
        <v>212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9.30351257324219</v>
      </c>
      <c r="L12" s="9">
        <v>1.56141471862793</v>
      </c>
      <c r="M12">
        <v>1.46649742126465</v>
      </c>
      <c r="N12">
        <v>7.65316009521484</v>
      </c>
      <c r="O12">
        <v>4</v>
      </c>
      <c r="P12">
        <v>4</v>
      </c>
      <c r="Q12">
        <v>12</v>
      </c>
      <c r="R12" s="15">
        <v>0.3333</v>
      </c>
      <c r="S12" s="15">
        <f t="shared" si="1"/>
        <v>0.4</v>
      </c>
      <c r="T12">
        <v>3.60354804992676</v>
      </c>
      <c r="U12">
        <v>3.36167764663696</v>
      </c>
      <c r="V12">
        <v>3.22679138183594</v>
      </c>
      <c r="W12" s="11">
        <v>0.134886264801025</v>
      </c>
      <c r="X12">
        <v>0.37675666809082</v>
      </c>
      <c r="Y12">
        <v>0.37675666809082</v>
      </c>
      <c r="Z12">
        <v>0.4</v>
      </c>
      <c r="AA12">
        <v>0.8</v>
      </c>
      <c r="AB12">
        <v>0.666666666666667</v>
      </c>
      <c r="AC12">
        <v>0.727272727272727</v>
      </c>
      <c r="AD12">
        <v>0.2</v>
      </c>
      <c r="AE12">
        <v>0.4</v>
      </c>
    </row>
    <row r="13" s="1" customFormat="1" spans="1:31">
      <c r="A13" s="5">
        <v>14</v>
      </c>
      <c r="B13">
        <v>19</v>
      </c>
      <c r="C13">
        <v>1</v>
      </c>
      <c r="D13">
        <v>10</v>
      </c>
      <c r="E13">
        <v>10</v>
      </c>
      <c r="F13">
        <v>10</v>
      </c>
      <c r="G13">
        <v>0</v>
      </c>
      <c r="H13">
        <v>9</v>
      </c>
      <c r="I13">
        <v>1</v>
      </c>
      <c r="J13">
        <v>0.95</v>
      </c>
      <c r="K13" s="4">
        <v>10.0921478271484</v>
      </c>
      <c r="L13" s="9">
        <v>1.65734672546387</v>
      </c>
      <c r="M13">
        <v>1.5528678894043</v>
      </c>
      <c r="N13">
        <v>8.32724761962891</v>
      </c>
      <c r="O13">
        <v>7</v>
      </c>
      <c r="P13">
        <v>7</v>
      </c>
      <c r="Q13">
        <v>17</v>
      </c>
      <c r="R13" s="15">
        <v>0.4118</v>
      </c>
      <c r="S13" s="15">
        <f t="shared" si="1"/>
        <v>0.7</v>
      </c>
      <c r="T13">
        <v>3.50043296813965</v>
      </c>
      <c r="U13">
        <v>3.26690196990967</v>
      </c>
      <c r="V13">
        <v>3.13181495666504</v>
      </c>
      <c r="W13" s="11">
        <v>0.135087013244629</v>
      </c>
      <c r="X13">
        <v>0.368618011474609</v>
      </c>
      <c r="Y13">
        <v>0.368618011474609</v>
      </c>
      <c r="Z13">
        <v>0.7</v>
      </c>
      <c r="AA13">
        <v>1</v>
      </c>
      <c r="AB13">
        <v>0.588235294117647</v>
      </c>
      <c r="AC13">
        <v>0.740740740740741</v>
      </c>
      <c r="AD13">
        <v>0</v>
      </c>
      <c r="AE13">
        <v>0.3</v>
      </c>
    </row>
    <row r="14" customFormat="1" spans="1:31">
      <c r="A14" s="5">
        <v>222</v>
      </c>
      <c r="B14">
        <v>17</v>
      </c>
      <c r="C14">
        <v>3</v>
      </c>
      <c r="D14">
        <v>10</v>
      </c>
      <c r="E14">
        <v>10</v>
      </c>
      <c r="F14">
        <v>10</v>
      </c>
      <c r="G14">
        <v>0</v>
      </c>
      <c r="H14">
        <v>7</v>
      </c>
      <c r="I14">
        <v>3</v>
      </c>
      <c r="J14">
        <v>0.85</v>
      </c>
      <c r="K14" s="4">
        <v>6.98605537414551</v>
      </c>
      <c r="L14" s="9">
        <v>1.72116661071777</v>
      </c>
      <c r="M14">
        <v>1.06689262390137</v>
      </c>
      <c r="N14">
        <v>5.3403377532959</v>
      </c>
      <c r="O14">
        <v>6</v>
      </c>
      <c r="P14">
        <v>6</v>
      </c>
      <c r="Q14">
        <v>16</v>
      </c>
      <c r="R14" s="15">
        <v>0.375</v>
      </c>
      <c r="S14" s="15">
        <f t="shared" si="1"/>
        <v>0.6</v>
      </c>
      <c r="T14">
        <v>3.34921264648437</v>
      </c>
      <c r="U14">
        <v>3.06262898445129</v>
      </c>
      <c r="V14">
        <v>2.91971254348755</v>
      </c>
      <c r="W14" s="11">
        <v>0.142916440963745</v>
      </c>
      <c r="X14">
        <v>0.429500102996826</v>
      </c>
      <c r="Y14">
        <v>0.429500102996826</v>
      </c>
      <c r="Z14">
        <v>0.6</v>
      </c>
      <c r="AA14">
        <v>1</v>
      </c>
      <c r="AB14">
        <v>0.625</v>
      </c>
      <c r="AC14">
        <v>0.769230769230769</v>
      </c>
      <c r="AD14">
        <v>0</v>
      </c>
      <c r="AE14">
        <v>0.4</v>
      </c>
    </row>
    <row r="15" spans="1:31">
      <c r="A15" s="5">
        <v>174</v>
      </c>
      <c r="B15">
        <v>17</v>
      </c>
      <c r="C15">
        <v>3</v>
      </c>
      <c r="D15">
        <v>10</v>
      </c>
      <c r="E15">
        <v>10</v>
      </c>
      <c r="F15">
        <v>10</v>
      </c>
      <c r="G15">
        <v>0</v>
      </c>
      <c r="H15">
        <v>7</v>
      </c>
      <c r="I15">
        <v>3</v>
      </c>
      <c r="J15">
        <v>0.85</v>
      </c>
      <c r="K15" s="4">
        <v>6.9014720916748</v>
      </c>
      <c r="L15" s="9">
        <v>1.69812965393066</v>
      </c>
      <c r="M15">
        <v>1.01156425476074</v>
      </c>
      <c r="N15">
        <v>5.1447925567627</v>
      </c>
      <c r="O15">
        <v>4</v>
      </c>
      <c r="P15">
        <v>4</v>
      </c>
      <c r="Q15">
        <v>13</v>
      </c>
      <c r="R15" s="15">
        <v>0.3077</v>
      </c>
      <c r="S15" s="15">
        <f t="shared" si="1"/>
        <v>0.4</v>
      </c>
      <c r="T15">
        <v>3.24583053588867</v>
      </c>
      <c r="U15">
        <v>2.97004389762878</v>
      </c>
      <c r="V15">
        <v>2.82203412055969</v>
      </c>
      <c r="W15" s="11">
        <v>0.148009777069092</v>
      </c>
      <c r="X15">
        <v>0.423796415328979</v>
      </c>
      <c r="Y15">
        <v>0.423796415328979</v>
      </c>
      <c r="Z15">
        <v>0.4</v>
      </c>
      <c r="AA15">
        <v>0.9</v>
      </c>
      <c r="AB15">
        <v>0.692307692307692</v>
      </c>
      <c r="AC15">
        <v>0.782608695652174</v>
      </c>
      <c r="AD15">
        <v>0.1</v>
      </c>
      <c r="AE15">
        <v>0.5</v>
      </c>
    </row>
    <row r="16" customFormat="1" spans="1:31">
      <c r="A16" s="5">
        <v>105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10.3260917663574</v>
      </c>
      <c r="L16" s="9">
        <v>1.71701431274414</v>
      </c>
      <c r="M16">
        <v>1.61215782165527</v>
      </c>
      <c r="N16">
        <v>8.51708984375</v>
      </c>
      <c r="O16">
        <v>7</v>
      </c>
      <c r="P16">
        <v>7</v>
      </c>
      <c r="Q16">
        <v>17</v>
      </c>
      <c r="R16" s="15">
        <v>0.4118</v>
      </c>
      <c r="S16" s="15">
        <f t="shared" si="1"/>
        <v>0.7</v>
      </c>
      <c r="T16">
        <v>3.6671028137207</v>
      </c>
      <c r="U16">
        <v>3.42255115509033</v>
      </c>
      <c r="V16">
        <v>3.24774885177612</v>
      </c>
      <c r="W16" s="11">
        <v>0.174802303314209</v>
      </c>
      <c r="X16">
        <v>0.41935396194458</v>
      </c>
      <c r="Y16">
        <v>0.41935396194458</v>
      </c>
      <c r="Z16">
        <v>0.7</v>
      </c>
      <c r="AA16">
        <v>1</v>
      </c>
      <c r="AB16">
        <v>0.588235294117647</v>
      </c>
      <c r="AC16">
        <v>0.740740740740741</v>
      </c>
      <c r="AD16">
        <v>0</v>
      </c>
      <c r="AE16">
        <v>0.3</v>
      </c>
    </row>
    <row r="17" s="20" customFormat="1" spans="1:31">
      <c r="A17" s="21">
        <v>113</v>
      </c>
      <c r="B17" s="20">
        <v>19</v>
      </c>
      <c r="C17" s="20">
        <v>1</v>
      </c>
      <c r="D17" s="20">
        <v>10</v>
      </c>
      <c r="E17" s="20">
        <v>10</v>
      </c>
      <c r="F17" s="20">
        <v>10</v>
      </c>
      <c r="G17" s="20">
        <v>0</v>
      </c>
      <c r="H17" s="20">
        <v>9</v>
      </c>
      <c r="I17" s="20">
        <v>1</v>
      </c>
      <c r="J17" s="20">
        <v>0.95</v>
      </c>
      <c r="K17" s="22">
        <v>10.1873531341553</v>
      </c>
      <c r="L17" s="22">
        <v>1.50032997131348</v>
      </c>
      <c r="M17" s="20">
        <v>1.36506271362305</v>
      </c>
      <c r="N17" s="20">
        <v>8.29955863952637</v>
      </c>
      <c r="O17" s="20">
        <v>7</v>
      </c>
      <c r="P17" s="20">
        <v>7</v>
      </c>
      <c r="Q17" s="20">
        <v>17</v>
      </c>
      <c r="R17" s="23">
        <v>0.4118</v>
      </c>
      <c r="S17" s="23">
        <f t="shared" si="1"/>
        <v>0.7</v>
      </c>
      <c r="T17" s="20">
        <v>3.49669647216797</v>
      </c>
      <c r="U17" s="20">
        <v>3.27293419837952</v>
      </c>
      <c r="V17" s="20">
        <v>3.09587931632996</v>
      </c>
      <c r="W17" s="22">
        <v>0.17705488204956</v>
      </c>
      <c r="X17" s="20">
        <v>0.400817155838013</v>
      </c>
      <c r="Y17" s="20">
        <v>0.400817155838013</v>
      </c>
      <c r="Z17" s="20">
        <v>0.7</v>
      </c>
      <c r="AA17" s="20">
        <v>1</v>
      </c>
      <c r="AB17" s="20">
        <v>0.588235294117647</v>
      </c>
      <c r="AC17" s="20">
        <v>0.740740740740741</v>
      </c>
      <c r="AD17" s="20">
        <v>0</v>
      </c>
      <c r="AE17" s="20">
        <v>0.3</v>
      </c>
    </row>
    <row r="18" spans="1:31">
      <c r="A18" s="5">
        <v>114</v>
      </c>
      <c r="B18">
        <v>16</v>
      </c>
      <c r="C18">
        <v>4</v>
      </c>
      <c r="D18">
        <v>10</v>
      </c>
      <c r="E18">
        <v>10</v>
      </c>
      <c r="F18">
        <v>9</v>
      </c>
      <c r="G18">
        <v>1</v>
      </c>
      <c r="H18">
        <v>7</v>
      </c>
      <c r="I18">
        <v>3</v>
      </c>
      <c r="J18">
        <v>0.8</v>
      </c>
      <c r="K18" s="4">
        <v>8.22604179382324</v>
      </c>
      <c r="L18" s="9">
        <v>1.97331619262695</v>
      </c>
      <c r="M18">
        <v>1.27695655822754</v>
      </c>
      <c r="N18">
        <v>6.61124801635742</v>
      </c>
      <c r="O18">
        <v>5</v>
      </c>
      <c r="P18">
        <v>5</v>
      </c>
      <c r="Q18">
        <v>14</v>
      </c>
      <c r="R18" s="15">
        <v>0.3571</v>
      </c>
      <c r="S18" s="15">
        <f t="shared" si="1"/>
        <v>0.5</v>
      </c>
      <c r="T18">
        <v>3.45174598693848</v>
      </c>
      <c r="U18">
        <v>3.08734536170959</v>
      </c>
      <c r="V18">
        <v>3.05312347412109</v>
      </c>
      <c r="W18" s="11">
        <v>0.034221887588501</v>
      </c>
      <c r="X18">
        <v>0.398622512817383</v>
      </c>
      <c r="Y18">
        <v>0.398622512817383</v>
      </c>
      <c r="Z18">
        <v>0.5</v>
      </c>
      <c r="AA18">
        <v>0.9</v>
      </c>
      <c r="AB18">
        <v>0.642857142857143</v>
      </c>
      <c r="AC18">
        <v>0.75</v>
      </c>
      <c r="AD18">
        <v>0.1</v>
      </c>
      <c r="AE18">
        <v>0.4</v>
      </c>
    </row>
    <row r="19" s="1" customFormat="1" spans="1:31">
      <c r="A19" s="5">
        <v>87</v>
      </c>
      <c r="B19">
        <v>15</v>
      </c>
      <c r="C19">
        <v>5</v>
      </c>
      <c r="D19">
        <v>10</v>
      </c>
      <c r="E19">
        <v>10</v>
      </c>
      <c r="F19">
        <v>9</v>
      </c>
      <c r="G19">
        <v>1</v>
      </c>
      <c r="H19">
        <v>6</v>
      </c>
      <c r="I19">
        <v>4</v>
      </c>
      <c r="J19">
        <v>0.75</v>
      </c>
      <c r="K19" s="4">
        <v>5.965576171875</v>
      </c>
      <c r="L19" s="9">
        <v>1.96604919433594</v>
      </c>
      <c r="M19">
        <v>1.30701446533203</v>
      </c>
      <c r="N19">
        <v>5.0182933807373</v>
      </c>
      <c r="O19">
        <v>4</v>
      </c>
      <c r="P19">
        <v>4</v>
      </c>
      <c r="Q19">
        <v>12</v>
      </c>
      <c r="R19" s="15">
        <v>0.3333</v>
      </c>
      <c r="S19" s="15">
        <f t="shared" si="1"/>
        <v>0.4</v>
      </c>
      <c r="T19">
        <v>2.74654388427734</v>
      </c>
      <c r="U19">
        <v>2.45803046226501</v>
      </c>
      <c r="V19">
        <v>2.42247819900513</v>
      </c>
      <c r="W19" s="11">
        <v>0.0355522632598877</v>
      </c>
      <c r="X19">
        <v>0.324065685272217</v>
      </c>
      <c r="Y19">
        <v>0.324065685272217</v>
      </c>
      <c r="Z19">
        <v>0.4</v>
      </c>
      <c r="AA19">
        <v>0.8</v>
      </c>
      <c r="AB19">
        <v>0.666666666666667</v>
      </c>
      <c r="AC19">
        <v>0.727272727272727</v>
      </c>
      <c r="AD19">
        <v>0.2</v>
      </c>
      <c r="AE19">
        <v>0.4</v>
      </c>
    </row>
    <row r="20" spans="1:31">
      <c r="A20" s="18">
        <v>4</v>
      </c>
      <c r="B20" s="1">
        <v>18</v>
      </c>
      <c r="C20" s="1">
        <v>2</v>
      </c>
      <c r="D20" s="1">
        <v>10</v>
      </c>
      <c r="E20" s="1">
        <v>10</v>
      </c>
      <c r="F20" s="1">
        <v>10</v>
      </c>
      <c r="G20" s="1">
        <v>0</v>
      </c>
      <c r="H20" s="1">
        <v>8</v>
      </c>
      <c r="I20" s="1">
        <v>2</v>
      </c>
      <c r="J20" s="1">
        <v>0.9</v>
      </c>
      <c r="K20" s="14">
        <v>6.64651870727539</v>
      </c>
      <c r="L20" s="14">
        <v>1.76815605163574</v>
      </c>
      <c r="M20" s="1">
        <v>1.73186683654785</v>
      </c>
      <c r="N20" s="1">
        <v>5.91652679443359</v>
      </c>
      <c r="O20" s="1">
        <v>6</v>
      </c>
      <c r="P20" s="1">
        <v>6</v>
      </c>
      <c r="Q20" s="1">
        <v>15</v>
      </c>
      <c r="R20" s="19">
        <v>0.4</v>
      </c>
      <c r="S20" s="19">
        <f t="shared" si="1"/>
        <v>0.6</v>
      </c>
      <c r="T20" s="1">
        <v>3.24323081970215</v>
      </c>
      <c r="U20" s="1">
        <v>2.9600522518158</v>
      </c>
      <c r="V20" s="1">
        <v>2.89533853530884</v>
      </c>
      <c r="W20" s="14">
        <v>0.064713716506958</v>
      </c>
      <c r="X20" s="1">
        <v>0.34789228439331</v>
      </c>
      <c r="Y20" s="1">
        <v>0.34789228439331</v>
      </c>
      <c r="Z20" s="1">
        <v>0.6</v>
      </c>
      <c r="AA20" s="1">
        <v>0.9</v>
      </c>
      <c r="AB20" s="1">
        <v>0.6</v>
      </c>
      <c r="AC20" s="1">
        <v>0.72</v>
      </c>
      <c r="AD20" s="1">
        <v>0.1</v>
      </c>
      <c r="AE20" s="1">
        <v>0.3</v>
      </c>
    </row>
    <row r="21" spans="1:31">
      <c r="A21" s="5">
        <v>17</v>
      </c>
      <c r="B21">
        <v>16</v>
      </c>
      <c r="C21">
        <v>4</v>
      </c>
      <c r="D21">
        <v>10</v>
      </c>
      <c r="E21">
        <v>10</v>
      </c>
      <c r="F21">
        <v>10</v>
      </c>
      <c r="G21">
        <v>0</v>
      </c>
      <c r="H21">
        <v>6</v>
      </c>
      <c r="I21">
        <v>4</v>
      </c>
      <c r="J21">
        <v>0.8</v>
      </c>
      <c r="K21" s="4">
        <v>6.62918663024902</v>
      </c>
      <c r="L21" s="9">
        <v>1.7640323638916</v>
      </c>
      <c r="M21">
        <v>0.7838134765625</v>
      </c>
      <c r="N21">
        <v>5.65805053710937</v>
      </c>
      <c r="O21">
        <v>5</v>
      </c>
      <c r="P21">
        <v>5</v>
      </c>
      <c r="Q21">
        <v>15</v>
      </c>
      <c r="R21" s="15">
        <v>0.3333</v>
      </c>
      <c r="S21" s="15">
        <f t="shared" si="1"/>
        <v>0.5</v>
      </c>
      <c r="T21">
        <v>3.02310943603516</v>
      </c>
      <c r="U21">
        <v>2.70834422111511</v>
      </c>
      <c r="V21">
        <v>2.61939764022827</v>
      </c>
      <c r="W21" s="11">
        <v>0.0889465808868408</v>
      </c>
      <c r="X21">
        <v>0.403711795806885</v>
      </c>
      <c r="Y21">
        <v>0.403711795806885</v>
      </c>
      <c r="Z21">
        <v>0.5</v>
      </c>
      <c r="AA21">
        <v>1</v>
      </c>
      <c r="AB21">
        <v>0.666666666666667</v>
      </c>
      <c r="AC21">
        <v>0.8</v>
      </c>
      <c r="AD21">
        <v>0</v>
      </c>
      <c r="AE21">
        <v>0.5</v>
      </c>
    </row>
    <row r="22" spans="1:31">
      <c r="A22" s="5">
        <v>40</v>
      </c>
      <c r="B22">
        <v>17</v>
      </c>
      <c r="C22">
        <v>3</v>
      </c>
      <c r="D22">
        <v>10</v>
      </c>
      <c r="E22">
        <v>10</v>
      </c>
      <c r="F22">
        <v>9</v>
      </c>
      <c r="G22">
        <v>1</v>
      </c>
      <c r="H22">
        <v>8</v>
      </c>
      <c r="I22">
        <v>2</v>
      </c>
      <c r="J22">
        <v>0.85</v>
      </c>
      <c r="K22" s="4">
        <v>8.01934051513672</v>
      </c>
      <c r="L22" s="9">
        <v>1.82939147949219</v>
      </c>
      <c r="M22">
        <v>1.49921607971191</v>
      </c>
      <c r="N22">
        <v>6.08656692504883</v>
      </c>
      <c r="O22">
        <v>6</v>
      </c>
      <c r="P22">
        <v>6</v>
      </c>
      <c r="Q22">
        <v>15</v>
      </c>
      <c r="R22" s="15">
        <v>0.4</v>
      </c>
      <c r="S22" s="15">
        <f t="shared" si="1"/>
        <v>0.6</v>
      </c>
      <c r="T22">
        <v>3.05672454833984</v>
      </c>
      <c r="U22">
        <v>2.80530095100403</v>
      </c>
      <c r="V22">
        <v>2.71086621284485</v>
      </c>
      <c r="W22" s="11">
        <v>0.0944347381591797</v>
      </c>
      <c r="X22">
        <v>0.345858335494995</v>
      </c>
      <c r="Y22">
        <v>0.345858335494995</v>
      </c>
      <c r="Z22">
        <v>0.6</v>
      </c>
      <c r="AA22">
        <v>0.9</v>
      </c>
      <c r="AB22">
        <v>0.6</v>
      </c>
      <c r="AC22">
        <v>0.72</v>
      </c>
      <c r="AD22">
        <v>0.1</v>
      </c>
      <c r="AE22">
        <v>0.3</v>
      </c>
    </row>
    <row r="23" spans="1:31">
      <c r="A23" s="5">
        <v>44</v>
      </c>
      <c r="B23">
        <v>18</v>
      </c>
      <c r="C23">
        <v>2</v>
      </c>
      <c r="D23">
        <v>10</v>
      </c>
      <c r="E23">
        <v>10</v>
      </c>
      <c r="F23">
        <v>10</v>
      </c>
      <c r="G23">
        <v>0</v>
      </c>
      <c r="H23">
        <v>8</v>
      </c>
      <c r="I23">
        <v>2</v>
      </c>
      <c r="J23">
        <v>0.9</v>
      </c>
      <c r="K23" s="4">
        <v>7.05508804321289</v>
      </c>
      <c r="L23" s="9">
        <v>1.89373970031738</v>
      </c>
      <c r="M23">
        <v>1.69791793823242</v>
      </c>
      <c r="N23">
        <v>5.47259330749512</v>
      </c>
      <c r="O23">
        <v>6</v>
      </c>
      <c r="P23">
        <v>6</v>
      </c>
      <c r="Q23">
        <v>16</v>
      </c>
      <c r="R23" s="15">
        <v>0.375</v>
      </c>
      <c r="S23" s="15">
        <f t="shared" si="1"/>
        <v>0.6</v>
      </c>
      <c r="T23">
        <v>3.63743019104004</v>
      </c>
      <c r="U23">
        <v>3.36262583732605</v>
      </c>
      <c r="V23">
        <v>3.23361253738403</v>
      </c>
      <c r="W23" s="11">
        <v>0.129013299942017</v>
      </c>
      <c r="X23">
        <v>0.403817653656006</v>
      </c>
      <c r="Y23">
        <v>0.403817653656006</v>
      </c>
      <c r="Z23">
        <v>0.6</v>
      </c>
      <c r="AA23">
        <v>1</v>
      </c>
      <c r="AB23">
        <v>0.625</v>
      </c>
      <c r="AC23">
        <v>0.769230769230769</v>
      </c>
      <c r="AD23">
        <v>0</v>
      </c>
      <c r="AE23">
        <v>0.4</v>
      </c>
    </row>
    <row r="24" spans="1:31">
      <c r="A24" s="5">
        <v>214</v>
      </c>
      <c r="B24">
        <v>17</v>
      </c>
      <c r="C24">
        <v>3</v>
      </c>
      <c r="D24">
        <v>10</v>
      </c>
      <c r="E24">
        <v>10</v>
      </c>
      <c r="F24">
        <v>10</v>
      </c>
      <c r="G24">
        <v>0</v>
      </c>
      <c r="H24">
        <v>7</v>
      </c>
      <c r="I24">
        <v>3</v>
      </c>
      <c r="J24">
        <v>0.85</v>
      </c>
      <c r="K24" s="4">
        <v>6.30545997619629</v>
      </c>
      <c r="L24" s="9">
        <v>1.81940078735352</v>
      </c>
      <c r="M24">
        <v>1.30501747131348</v>
      </c>
      <c r="N24">
        <v>4.69405364990234</v>
      </c>
      <c r="O24">
        <v>5</v>
      </c>
      <c r="P24">
        <v>5</v>
      </c>
      <c r="Q24">
        <v>13</v>
      </c>
      <c r="R24" s="15">
        <v>0.3846</v>
      </c>
      <c r="S24" s="15">
        <f t="shared" si="1"/>
        <v>0.5</v>
      </c>
      <c r="T24">
        <v>3.16875076293945</v>
      </c>
      <c r="U24">
        <v>2.91451048851013</v>
      </c>
      <c r="V24">
        <v>2.77915716171265</v>
      </c>
      <c r="W24" s="11">
        <v>0.135353326797485</v>
      </c>
      <c r="X24">
        <v>0.389593601226807</v>
      </c>
      <c r="Y24">
        <v>0.389593601226807</v>
      </c>
      <c r="Z24">
        <v>0.5</v>
      </c>
      <c r="AA24">
        <v>0.8</v>
      </c>
      <c r="AB24">
        <v>0.615384615384615</v>
      </c>
      <c r="AC24">
        <v>0.695652173913043</v>
      </c>
      <c r="AD24">
        <v>0.2</v>
      </c>
      <c r="AE24">
        <v>0.3</v>
      </c>
    </row>
    <row r="25" s="20" customFormat="1" spans="1:31">
      <c r="A25" s="21">
        <v>196</v>
      </c>
      <c r="B25" s="20">
        <v>18</v>
      </c>
      <c r="C25" s="20">
        <v>2</v>
      </c>
      <c r="D25" s="20">
        <v>10</v>
      </c>
      <c r="E25" s="20">
        <v>10</v>
      </c>
      <c r="F25" s="20">
        <v>9</v>
      </c>
      <c r="G25" s="20">
        <v>1</v>
      </c>
      <c r="H25" s="20">
        <v>9</v>
      </c>
      <c r="I25" s="20">
        <v>1</v>
      </c>
      <c r="J25" s="20">
        <v>0.9</v>
      </c>
      <c r="K25" s="22">
        <v>11.2915363311768</v>
      </c>
      <c r="L25" s="22">
        <v>1.8361701965332</v>
      </c>
      <c r="M25" s="20">
        <v>1.68184471130371</v>
      </c>
      <c r="N25" s="20">
        <v>8.96267700195312</v>
      </c>
      <c r="O25" s="20">
        <v>7</v>
      </c>
      <c r="P25" s="20">
        <v>7</v>
      </c>
      <c r="Q25" s="20">
        <v>16</v>
      </c>
      <c r="R25" s="23">
        <v>0.4375</v>
      </c>
      <c r="S25" s="23">
        <f t="shared" si="1"/>
        <v>0.7</v>
      </c>
      <c r="T25" s="20">
        <v>3.76375770568848</v>
      </c>
      <c r="U25" s="20">
        <v>3.48160338401794</v>
      </c>
      <c r="V25" s="20">
        <v>3.34229779243469</v>
      </c>
      <c r="W25" s="22">
        <v>0.139305591583252</v>
      </c>
      <c r="X25" s="20">
        <v>0.421459913253784</v>
      </c>
      <c r="Y25" s="20">
        <v>0.421459913253784</v>
      </c>
      <c r="Z25" s="20">
        <v>0.7</v>
      </c>
      <c r="AA25" s="20">
        <v>0.9</v>
      </c>
      <c r="AB25" s="20">
        <v>0.5625</v>
      </c>
      <c r="AC25" s="20">
        <v>0.692307692307692</v>
      </c>
      <c r="AD25" s="20">
        <v>0.1</v>
      </c>
      <c r="AE25" s="20">
        <v>0.2</v>
      </c>
    </row>
    <row r="26" spans="1:31">
      <c r="A26" s="5">
        <v>118</v>
      </c>
      <c r="B26">
        <v>13</v>
      </c>
      <c r="C26">
        <v>7</v>
      </c>
      <c r="D26">
        <v>10</v>
      </c>
      <c r="E26">
        <v>10</v>
      </c>
      <c r="F26">
        <v>9</v>
      </c>
      <c r="G26">
        <v>1</v>
      </c>
      <c r="H26">
        <v>4</v>
      </c>
      <c r="I26">
        <v>6</v>
      </c>
      <c r="J26">
        <v>0.65</v>
      </c>
      <c r="K26" s="4">
        <v>4.69274139404297</v>
      </c>
      <c r="L26" s="9">
        <v>2.24993515014648</v>
      </c>
      <c r="M26">
        <v>1.34408950805664</v>
      </c>
      <c r="N26">
        <v>4.5972785949707</v>
      </c>
      <c r="O26">
        <v>1</v>
      </c>
      <c r="P26">
        <v>1</v>
      </c>
      <c r="Q26">
        <v>6</v>
      </c>
      <c r="R26" s="15">
        <v>0.1667</v>
      </c>
      <c r="S26" s="15">
        <f t="shared" si="1"/>
        <v>0.1</v>
      </c>
      <c r="T26">
        <v>2.32436370849609</v>
      </c>
      <c r="U26">
        <v>2.08884620666504</v>
      </c>
      <c r="V26">
        <v>2.07621026039123</v>
      </c>
      <c r="W26" s="11">
        <v>0.0126359462738037</v>
      </c>
      <c r="X26">
        <v>0.248153448104858</v>
      </c>
      <c r="Y26">
        <v>0.248153448104858</v>
      </c>
      <c r="Z26">
        <v>0.1</v>
      </c>
      <c r="AA26">
        <v>0.5</v>
      </c>
      <c r="AB26">
        <v>0.833333333333333</v>
      </c>
      <c r="AC26">
        <v>0.625</v>
      </c>
      <c r="AD26">
        <v>0.5</v>
      </c>
      <c r="AE26">
        <v>0.4</v>
      </c>
    </row>
    <row r="27" s="1" customFormat="1" spans="1:31">
      <c r="A27" s="5">
        <v>19</v>
      </c>
      <c r="B27">
        <v>16</v>
      </c>
      <c r="C27">
        <v>4</v>
      </c>
      <c r="D27">
        <v>10</v>
      </c>
      <c r="E27">
        <v>10</v>
      </c>
      <c r="F27">
        <v>8</v>
      </c>
      <c r="G27">
        <v>2</v>
      </c>
      <c r="H27">
        <v>8</v>
      </c>
      <c r="I27">
        <v>2</v>
      </c>
      <c r="J27">
        <v>0.8</v>
      </c>
      <c r="K27" s="4">
        <v>7.57284927368164</v>
      </c>
      <c r="L27" s="9">
        <v>2.06085205078125</v>
      </c>
      <c r="M27">
        <v>1.82548141479492</v>
      </c>
      <c r="N27">
        <v>5.71315765380859</v>
      </c>
      <c r="O27">
        <v>6</v>
      </c>
      <c r="P27">
        <v>6</v>
      </c>
      <c r="Q27">
        <v>14</v>
      </c>
      <c r="R27" s="15">
        <v>0.4286</v>
      </c>
      <c r="S27" s="15">
        <f t="shared" si="1"/>
        <v>0.6</v>
      </c>
      <c r="T27">
        <v>2.96800994873047</v>
      </c>
      <c r="U27">
        <v>2.70471739768982</v>
      </c>
      <c r="V27">
        <v>2.66504859924316</v>
      </c>
      <c r="W27" s="11">
        <v>0.0396687984466553</v>
      </c>
      <c r="X27">
        <v>0.302961349487305</v>
      </c>
      <c r="Y27">
        <v>0.302961349487305</v>
      </c>
      <c r="Z27">
        <v>0.6</v>
      </c>
      <c r="AA27">
        <v>0.8</v>
      </c>
      <c r="AB27">
        <v>0.571428571428571</v>
      </c>
      <c r="AC27">
        <v>0.666666666666667</v>
      </c>
      <c r="AD27">
        <v>0.2</v>
      </c>
      <c r="AE27">
        <v>0.2</v>
      </c>
    </row>
    <row r="28" spans="1:31">
      <c r="A28" s="5">
        <v>108</v>
      </c>
      <c r="B28">
        <v>16</v>
      </c>
      <c r="C28">
        <v>4</v>
      </c>
      <c r="D28">
        <v>10</v>
      </c>
      <c r="E28">
        <v>10</v>
      </c>
      <c r="F28">
        <v>9</v>
      </c>
      <c r="G28">
        <v>1</v>
      </c>
      <c r="H28">
        <v>7</v>
      </c>
      <c r="I28">
        <v>3</v>
      </c>
      <c r="J28">
        <v>0.8</v>
      </c>
      <c r="K28" s="4">
        <v>7.3200740814209</v>
      </c>
      <c r="L28" s="9">
        <v>2.23398208618164</v>
      </c>
      <c r="M28">
        <v>1.72373008728027</v>
      </c>
      <c r="N28">
        <v>5.56501007080078</v>
      </c>
      <c r="O28">
        <v>5</v>
      </c>
      <c r="P28">
        <v>5</v>
      </c>
      <c r="Q28">
        <v>14</v>
      </c>
      <c r="R28" s="15">
        <v>0.3571</v>
      </c>
      <c r="S28" s="15">
        <f t="shared" si="1"/>
        <v>0.5</v>
      </c>
      <c r="T28">
        <v>3.43692398071289</v>
      </c>
      <c r="U28">
        <v>3.13051795959473</v>
      </c>
      <c r="V28">
        <v>3.05516624450684</v>
      </c>
      <c r="W28" s="11">
        <v>0.0753517150878906</v>
      </c>
      <c r="X28">
        <v>0.381757736206055</v>
      </c>
      <c r="Y28">
        <v>0.381757736206055</v>
      </c>
      <c r="Z28">
        <v>0.5</v>
      </c>
      <c r="AA28">
        <v>0.9</v>
      </c>
      <c r="AB28">
        <v>0.642857142857143</v>
      </c>
      <c r="AC28">
        <v>0.75</v>
      </c>
      <c r="AD28">
        <v>0.1</v>
      </c>
      <c r="AE28">
        <v>0.4</v>
      </c>
    </row>
    <row r="29" s="1" customFormat="1" spans="1:31">
      <c r="A29" s="18">
        <v>172</v>
      </c>
      <c r="B29" s="1">
        <v>16</v>
      </c>
      <c r="C29" s="1">
        <v>4</v>
      </c>
      <c r="D29" s="1">
        <v>10</v>
      </c>
      <c r="E29" s="1">
        <v>10</v>
      </c>
      <c r="F29" s="1">
        <v>10</v>
      </c>
      <c r="G29" s="1">
        <v>0</v>
      </c>
      <c r="H29" s="1">
        <v>6</v>
      </c>
      <c r="I29" s="1">
        <v>4</v>
      </c>
      <c r="J29" s="1">
        <v>0.8</v>
      </c>
      <c r="K29" s="14">
        <v>6.88183403015137</v>
      </c>
      <c r="L29" s="14">
        <v>2.30311775207519</v>
      </c>
      <c r="M29" s="1">
        <v>1.34054565429687</v>
      </c>
      <c r="N29" s="1">
        <v>5.22476005554199</v>
      </c>
      <c r="O29" s="1">
        <v>3</v>
      </c>
      <c r="P29" s="1">
        <v>3</v>
      </c>
      <c r="Q29" s="1">
        <v>12</v>
      </c>
      <c r="R29" s="19">
        <v>0.25</v>
      </c>
      <c r="S29" s="19">
        <f t="shared" si="1"/>
        <v>0.3</v>
      </c>
      <c r="T29" s="1">
        <v>3.45645523071289</v>
      </c>
      <c r="U29" s="1">
        <v>3.13708758354187</v>
      </c>
      <c r="V29" s="1">
        <v>2.9930419921875</v>
      </c>
      <c r="W29" s="14">
        <v>0.14404559135437</v>
      </c>
      <c r="X29" s="1">
        <v>0.463413238525391</v>
      </c>
      <c r="Y29" s="1">
        <v>0.463413238525391</v>
      </c>
      <c r="Z29" s="1">
        <v>0.3</v>
      </c>
      <c r="AA29" s="1">
        <v>0.9</v>
      </c>
      <c r="AB29" s="1">
        <v>0.75</v>
      </c>
      <c r="AC29" s="1">
        <v>0.818181818181818</v>
      </c>
      <c r="AD29" s="1">
        <v>0.1</v>
      </c>
      <c r="AE29" s="1">
        <v>0.6</v>
      </c>
    </row>
    <row r="30" spans="1:31">
      <c r="A30" s="5">
        <v>116</v>
      </c>
      <c r="B30">
        <v>17</v>
      </c>
      <c r="C30">
        <v>3</v>
      </c>
      <c r="D30">
        <v>10</v>
      </c>
      <c r="E30">
        <v>10</v>
      </c>
      <c r="F30">
        <v>10</v>
      </c>
      <c r="G30">
        <v>0</v>
      </c>
      <c r="H30">
        <v>7</v>
      </c>
      <c r="I30">
        <v>3</v>
      </c>
      <c r="J30">
        <v>0.85</v>
      </c>
      <c r="K30" s="4">
        <v>6.92535781860352</v>
      </c>
      <c r="L30" s="9">
        <v>2.09585952758789</v>
      </c>
      <c r="M30">
        <v>1.63667106628418</v>
      </c>
      <c r="N30">
        <v>5.36865234375</v>
      </c>
      <c r="O30">
        <v>4</v>
      </c>
      <c r="P30">
        <v>4</v>
      </c>
      <c r="Q30">
        <v>13</v>
      </c>
      <c r="R30" s="15">
        <v>0.3077</v>
      </c>
      <c r="S30" s="15">
        <f t="shared" si="1"/>
        <v>0.4</v>
      </c>
      <c r="T30">
        <v>3.02155685424805</v>
      </c>
      <c r="U30">
        <v>2.7689311504364</v>
      </c>
      <c r="V30">
        <v>2.62383770942688</v>
      </c>
      <c r="W30" s="11">
        <v>0.145093441009522</v>
      </c>
      <c r="X30">
        <v>0.397719144821167</v>
      </c>
      <c r="Y30">
        <v>0.397719144821167</v>
      </c>
      <c r="Z30">
        <v>0.4</v>
      </c>
      <c r="AA30">
        <v>0.9</v>
      </c>
      <c r="AB30">
        <v>0.692307692307692</v>
      </c>
      <c r="AC30">
        <v>0.782608695652174</v>
      </c>
      <c r="AD30">
        <v>0.1</v>
      </c>
      <c r="AE30">
        <v>0.5</v>
      </c>
    </row>
    <row r="31" spans="1:31">
      <c r="A31" s="5">
        <v>62</v>
      </c>
      <c r="B31">
        <v>17</v>
      </c>
      <c r="C31">
        <v>3</v>
      </c>
      <c r="D31">
        <v>10</v>
      </c>
      <c r="E31">
        <v>10</v>
      </c>
      <c r="F31">
        <v>10</v>
      </c>
      <c r="G31">
        <v>0</v>
      </c>
      <c r="H31">
        <v>7</v>
      </c>
      <c r="I31">
        <v>3</v>
      </c>
      <c r="J31">
        <v>0.85</v>
      </c>
      <c r="K31" s="4">
        <v>6.43674087524414</v>
      </c>
      <c r="L31" s="9">
        <v>2.19828605651856</v>
      </c>
      <c r="M31">
        <v>1.60877799987793</v>
      </c>
      <c r="N31">
        <v>4.08989334106445</v>
      </c>
      <c r="O31">
        <v>4</v>
      </c>
      <c r="P31">
        <v>4</v>
      </c>
      <c r="Q31">
        <v>14</v>
      </c>
      <c r="R31" s="15">
        <v>0.2857</v>
      </c>
      <c r="S31" s="15">
        <f t="shared" si="1"/>
        <v>0.4</v>
      </c>
      <c r="T31">
        <v>3.19769287109375</v>
      </c>
      <c r="U31">
        <v>2.98229598999023</v>
      </c>
      <c r="V31">
        <v>2.81377530097961</v>
      </c>
      <c r="W31" s="11">
        <v>0.16852068901062</v>
      </c>
      <c r="X31">
        <v>0.383917570114136</v>
      </c>
      <c r="Y31">
        <v>0.383917570114136</v>
      </c>
      <c r="Z31">
        <v>0.4</v>
      </c>
      <c r="AA31">
        <v>1</v>
      </c>
      <c r="AB31">
        <v>0.714285714285714</v>
      </c>
      <c r="AC31">
        <v>0.833333333333333</v>
      </c>
      <c r="AD31">
        <v>0</v>
      </c>
      <c r="AE31">
        <v>0.6</v>
      </c>
    </row>
    <row r="32" s="1" customFormat="1" spans="1:31">
      <c r="A32" s="5">
        <v>34</v>
      </c>
      <c r="B32">
        <v>18</v>
      </c>
      <c r="C32">
        <v>2</v>
      </c>
      <c r="D32">
        <v>10</v>
      </c>
      <c r="E32">
        <v>10</v>
      </c>
      <c r="F32">
        <v>10</v>
      </c>
      <c r="G32">
        <v>0</v>
      </c>
      <c r="H32">
        <v>8</v>
      </c>
      <c r="I32">
        <v>2</v>
      </c>
      <c r="J32">
        <v>0.9</v>
      </c>
      <c r="K32" s="4">
        <v>7.79927825927734</v>
      </c>
      <c r="L32" s="9">
        <v>2.2674560546875</v>
      </c>
      <c r="M32">
        <v>2.07476615905762</v>
      </c>
      <c r="N32">
        <v>5.95134353637695</v>
      </c>
      <c r="O32">
        <v>7</v>
      </c>
      <c r="P32">
        <v>7</v>
      </c>
      <c r="Q32">
        <v>17</v>
      </c>
      <c r="R32" s="15">
        <v>0.4118</v>
      </c>
      <c r="S32" s="15">
        <f t="shared" si="1"/>
        <v>0.7</v>
      </c>
      <c r="T32">
        <v>3.13784217834473</v>
      </c>
      <c r="U32">
        <v>2.9325258731842</v>
      </c>
      <c r="V32">
        <v>2.76069188117981</v>
      </c>
      <c r="W32" s="11">
        <v>0.171833992004395</v>
      </c>
      <c r="X32">
        <v>0.377150297164917</v>
      </c>
      <c r="Y32">
        <v>0.377150297164917</v>
      </c>
      <c r="Z32">
        <v>0.7</v>
      </c>
      <c r="AA32">
        <v>1</v>
      </c>
      <c r="AB32">
        <v>0.588235294117647</v>
      </c>
      <c r="AC32">
        <v>0.740740740740741</v>
      </c>
      <c r="AD32">
        <v>0</v>
      </c>
      <c r="AE32">
        <v>0.3</v>
      </c>
    </row>
    <row r="33" spans="1:31">
      <c r="A33" s="5">
        <v>192</v>
      </c>
      <c r="B33">
        <v>17</v>
      </c>
      <c r="C33">
        <v>3</v>
      </c>
      <c r="D33">
        <v>10</v>
      </c>
      <c r="E33">
        <v>10</v>
      </c>
      <c r="F33">
        <v>10</v>
      </c>
      <c r="G33">
        <v>0</v>
      </c>
      <c r="H33">
        <v>7</v>
      </c>
      <c r="I33">
        <v>3</v>
      </c>
      <c r="J33">
        <v>0.85</v>
      </c>
      <c r="K33" s="4">
        <v>8.51977729797363</v>
      </c>
      <c r="L33" s="9">
        <v>2.06137466430664</v>
      </c>
      <c r="M33">
        <v>1.1976490020752</v>
      </c>
      <c r="N33">
        <v>6.34719467163086</v>
      </c>
      <c r="O33">
        <v>5</v>
      </c>
      <c r="P33">
        <v>5</v>
      </c>
      <c r="Q33">
        <v>14</v>
      </c>
      <c r="R33" s="15">
        <v>0.3571</v>
      </c>
      <c r="S33" s="15">
        <f t="shared" si="1"/>
        <v>0.5</v>
      </c>
      <c r="T33">
        <v>3.76053810119629</v>
      </c>
      <c r="U33">
        <v>3.43993067741394</v>
      </c>
      <c r="V33">
        <v>3.24608850479126</v>
      </c>
      <c r="W33" s="11">
        <v>0.193842172622681</v>
      </c>
      <c r="X33">
        <v>0.514449596405029</v>
      </c>
      <c r="Y33">
        <v>0.514449596405029</v>
      </c>
      <c r="Z33">
        <v>0.5</v>
      </c>
      <c r="AA33">
        <v>0.9</v>
      </c>
      <c r="AB33">
        <v>0.642857142857143</v>
      </c>
      <c r="AC33">
        <v>0.75</v>
      </c>
      <c r="AD33">
        <v>0.1</v>
      </c>
      <c r="AE33">
        <v>0.4</v>
      </c>
    </row>
    <row r="34" s="4" customFormat="1" spans="11:31">
      <c r="K34" s="12" t="s">
        <v>29</v>
      </c>
      <c r="L34" s="9">
        <f>AVERAGE(L2:L33)</f>
        <v>1.7341679930687</v>
      </c>
      <c r="W34" s="11">
        <f t="shared" ref="W34:AE34" si="2">AVERAGE(W2:W33)</f>
        <v>0.133871704339981</v>
      </c>
      <c r="Z34" s="4">
        <f t="shared" si="2"/>
        <v>0.56875</v>
      </c>
      <c r="AA34" s="4">
        <f t="shared" si="2"/>
        <v>0.91875</v>
      </c>
      <c r="AB34" s="4">
        <f t="shared" si="2"/>
        <v>0.627471702032702</v>
      </c>
      <c r="AC34" s="4">
        <f t="shared" si="2"/>
        <v>0.738473139829727</v>
      </c>
      <c r="AD34" s="4">
        <f t="shared" si="2"/>
        <v>0.08125</v>
      </c>
      <c r="AE34" s="4">
        <f t="shared" si="2"/>
        <v>0.35</v>
      </c>
    </row>
    <row r="35" s="4" customFormat="1" spans="11:31">
      <c r="K35" s="13" t="s">
        <v>30</v>
      </c>
      <c r="L35" s="9">
        <f>MAX(L2:L33)</f>
        <v>2.30311775207519</v>
      </c>
      <c r="W35" s="11">
        <f t="shared" ref="W35:AE35" si="3">MAX(W2:W33)</f>
        <v>0.209877490997315</v>
      </c>
      <c r="Z35" s="4">
        <f t="shared" si="3"/>
        <v>1</v>
      </c>
      <c r="AA35" s="4">
        <f t="shared" si="3"/>
        <v>1</v>
      </c>
      <c r="AB35" s="4">
        <f t="shared" si="3"/>
        <v>0.833333333333333</v>
      </c>
      <c r="AC35" s="4">
        <f t="shared" si="3"/>
        <v>0.833333333333333</v>
      </c>
      <c r="AD35" s="4">
        <f t="shared" si="3"/>
        <v>0.5</v>
      </c>
      <c r="AE35" s="4">
        <f t="shared" si="3"/>
        <v>0.6</v>
      </c>
    </row>
    <row r="36" s="4" customFormat="1" spans="12:31">
      <c r="L36" s="9">
        <f>MIN(L2:L33)</f>
        <v>1.18642616271973</v>
      </c>
      <c r="W36" s="11">
        <f t="shared" ref="W36:AE36" si="4">MIN(W2:W33)</f>
        <v>0.0126359462738037</v>
      </c>
      <c r="Z36" s="4">
        <f t="shared" si="4"/>
        <v>0.1</v>
      </c>
      <c r="AA36" s="4">
        <f t="shared" si="4"/>
        <v>0.5</v>
      </c>
      <c r="AB36" s="4">
        <f t="shared" si="4"/>
        <v>0.5</v>
      </c>
      <c r="AC36" s="4">
        <f t="shared" si="4"/>
        <v>0.625</v>
      </c>
      <c r="AD36" s="4">
        <f t="shared" si="4"/>
        <v>0</v>
      </c>
      <c r="AE36" s="4">
        <f t="shared" si="4"/>
        <v>0</v>
      </c>
    </row>
    <row r="37" spans="11:23">
      <c r="K37" s="4"/>
      <c r="L37" s="9"/>
      <c r="M37">
        <v>0.194</v>
      </c>
      <c r="W37" s="11"/>
    </row>
    <row r="38" spans="11:23">
      <c r="K38" s="4"/>
      <c r="L38" s="9"/>
      <c r="M38">
        <v>0.129</v>
      </c>
      <c r="W38" s="11"/>
    </row>
    <row r="39" spans="11:23">
      <c r="K39" s="4"/>
      <c r="L39" s="9"/>
      <c r="W39" s="11"/>
    </row>
    <row r="40" spans="11:23">
      <c r="K40" s="4" t="s">
        <v>31</v>
      </c>
      <c r="L40" s="4" t="s">
        <v>32</v>
      </c>
      <c r="N40" s="4" t="s">
        <v>70</v>
      </c>
      <c r="O40" s="4"/>
      <c r="P40" s="4"/>
      <c r="Q40" s="4"/>
      <c r="W40" s="11"/>
    </row>
    <row r="41" spans="11:23">
      <c r="K41" s="4"/>
      <c r="L41" s="4"/>
      <c r="N41" s="4">
        <v>0.2</v>
      </c>
      <c r="O41" s="4">
        <v>-160</v>
      </c>
      <c r="P41" s="4">
        <v>640</v>
      </c>
      <c r="Q41" s="4">
        <v>32</v>
      </c>
      <c r="W41" s="11"/>
    </row>
    <row r="42" s="1" customFormat="1" spans="11:23">
      <c r="K42" s="14" t="s">
        <v>49</v>
      </c>
      <c r="L42" s="14">
        <f>COUNTIF(L2:L33,"&lt;0.507")-COUNTIF(L2:L33,"&lt;0.378")</f>
        <v>0</v>
      </c>
      <c r="N42" s="4">
        <v>0.4</v>
      </c>
      <c r="O42" s="4">
        <v>-320</v>
      </c>
      <c r="P42" s="4">
        <v>480</v>
      </c>
      <c r="Q42" s="4">
        <v>24</v>
      </c>
      <c r="W42" s="14"/>
    </row>
    <row r="43" s="1" customFormat="1" spans="11:23">
      <c r="K43" s="14" t="s">
        <v>50</v>
      </c>
      <c r="L43" s="14">
        <f>COUNTIF(L2:L33,"&lt;0.636")-COUNTIF(L2:L33,"&lt;0.507")</f>
        <v>0</v>
      </c>
      <c r="N43" s="4">
        <v>0.45</v>
      </c>
      <c r="O43" s="4">
        <v>-360</v>
      </c>
      <c r="P43" s="4">
        <v>440</v>
      </c>
      <c r="Q43" s="4">
        <v>22</v>
      </c>
      <c r="W43" s="14"/>
    </row>
    <row r="44" s="1" customFormat="1" spans="11:23">
      <c r="K44" s="14" t="s">
        <v>51</v>
      </c>
      <c r="L44" s="14">
        <f>COUNTIF(L2:L33,"&lt;0.765")-COUNTIF(L2:L33,"&lt;0.636")</f>
        <v>0</v>
      </c>
      <c r="N44" s="4">
        <v>0.49</v>
      </c>
      <c r="O44" s="4">
        <v>-392</v>
      </c>
      <c r="P44" s="4">
        <v>408</v>
      </c>
      <c r="Q44" s="4">
        <v>20.4</v>
      </c>
      <c r="W44" s="14"/>
    </row>
    <row r="45" s="1" customFormat="1" spans="11:23">
      <c r="K45" s="14" t="s">
        <v>52</v>
      </c>
      <c r="L45" s="14">
        <f>COUNTIF(L2:L33,"&lt;0.894")-COUNTIF(L2:L33,"&lt;0.765")</f>
        <v>0</v>
      </c>
      <c r="O45" s="14">
        <v>-380</v>
      </c>
      <c r="P45" s="14">
        <v>420</v>
      </c>
      <c r="Q45" s="14">
        <v>21</v>
      </c>
      <c r="W45" s="14"/>
    </row>
    <row r="46" s="1" customFormat="1" spans="11:23">
      <c r="K46" s="14" t="s">
        <v>53</v>
      </c>
      <c r="L46" s="14">
        <f>COUNTIF(L2:L33,"&lt;1.023")-COUNTIF(L2:L33,"&lt;0.894")</f>
        <v>0</v>
      </c>
      <c r="W46" s="14"/>
    </row>
    <row r="47" s="1" customFormat="1" spans="11:23">
      <c r="K47" s="14" t="s">
        <v>54</v>
      </c>
      <c r="L47" s="14">
        <f>COUNTIF(L2:L33,"&lt;1.152")-COUNTIF(L2:L33,"&lt;1.023")</f>
        <v>0</v>
      </c>
      <c r="W47" s="14"/>
    </row>
    <row r="48" s="20" customFormat="1" spans="11:23">
      <c r="K48" s="22" t="s">
        <v>71</v>
      </c>
      <c r="L48" s="22">
        <f>COUNTIF(L2:L33,"&lt;1.442")-COUNTIF(L2:L33,"&lt;1.152")</f>
        <v>8</v>
      </c>
      <c r="M48" s="22">
        <v>10</v>
      </c>
      <c r="W48" s="22"/>
    </row>
    <row r="49" s="1" customFormat="1" spans="11:23">
      <c r="K49" s="14" t="s">
        <v>72</v>
      </c>
      <c r="L49" s="14">
        <f>COUNTIF(L2:L33,"&lt;1.732")-COUNTIF(L2:L33,"&lt;1.442")</f>
        <v>8</v>
      </c>
      <c r="M49" s="14">
        <v>10</v>
      </c>
      <c r="W49" s="14"/>
    </row>
    <row r="50" s="1" customFormat="1" spans="11:23">
      <c r="K50" s="14" t="s">
        <v>73</v>
      </c>
      <c r="L50" s="14">
        <f>COUNTIF(L2:L33,"&lt;2.022")-COUNTIF(L2:L33,"&lt;1.732")</f>
        <v>8</v>
      </c>
      <c r="M50" s="14">
        <v>10</v>
      </c>
      <c r="W50" s="14"/>
    </row>
    <row r="51" s="20" customFormat="1" spans="11:23">
      <c r="K51" s="22" t="s">
        <v>74</v>
      </c>
      <c r="L51" s="22">
        <f>COUNTIF(L2:L33,"&lt;2.312")-COUNTIF(L2:L33,"&lt;2.022")</f>
        <v>8</v>
      </c>
      <c r="M51" s="22">
        <v>10</v>
      </c>
      <c r="W51" s="22"/>
    </row>
    <row r="52" s="1" customFormat="1" spans="11:23">
      <c r="K52" s="14" t="s">
        <v>59</v>
      </c>
      <c r="L52" s="14">
        <v>0</v>
      </c>
      <c r="M52" s="14"/>
      <c r="W52" s="14"/>
    </row>
    <row r="53" s="1" customFormat="1" spans="11:23">
      <c r="K53" s="14" t="s">
        <v>60</v>
      </c>
      <c r="L53" s="14">
        <v>0</v>
      </c>
      <c r="M53" s="14"/>
      <c r="W53" s="14"/>
    </row>
    <row r="54" s="1" customFormat="1" spans="11:23">
      <c r="K54" s="14" t="s">
        <v>61</v>
      </c>
      <c r="L54" s="14">
        <v>0</v>
      </c>
      <c r="M54" s="14"/>
      <c r="W54" s="14"/>
    </row>
    <row r="55" s="1" customFormat="1" spans="11:23">
      <c r="K55" s="14" t="s">
        <v>62</v>
      </c>
      <c r="L55" s="14">
        <v>0</v>
      </c>
      <c r="M55" s="14"/>
      <c r="W55" s="14"/>
    </row>
    <row r="56" s="1" customFormat="1" spans="11:23">
      <c r="K56" s="14" t="s">
        <v>63</v>
      </c>
      <c r="L56" s="14">
        <v>0</v>
      </c>
      <c r="M56" s="14"/>
      <c r="W56" s="14"/>
    </row>
    <row r="57" s="1" customFormat="1" spans="11:23">
      <c r="K57" s="14" t="s">
        <v>64</v>
      </c>
      <c r="L57" s="14">
        <f>COUNTIF(L2:L33,"&lt;2.442")-COUNTIF(L2:L33,"&lt;2.313")</f>
        <v>0</v>
      </c>
      <c r="M57" s="14"/>
      <c r="W57" s="14"/>
    </row>
    <row r="58" s="1" customFormat="1" spans="11:13">
      <c r="K58" s="14" t="s">
        <v>65</v>
      </c>
      <c r="L58" s="14">
        <f>COUNTIF(L2:L33,"&lt;2.571")-COUNTIF(L2:L33,"&lt;2.442")</f>
        <v>0</v>
      </c>
      <c r="M58" s="14"/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s="1" customFormat="1" spans="11:15">
      <c r="K60" s="14" t="s">
        <v>67</v>
      </c>
      <c r="L60" s="14">
        <f>COUNTIF(L2:L33,"&lt;2.829")-COUNTIF(L2:L33,"&lt;2.7")</f>
        <v>0</v>
      </c>
      <c r="N60" s="1">
        <v>0.378</v>
      </c>
      <c r="O60" s="1">
        <v>3.094</v>
      </c>
    </row>
    <row r="61" s="1" customFormat="1" spans="11:15">
      <c r="K61" s="14" t="s">
        <v>68</v>
      </c>
      <c r="L61" s="14">
        <f>COUNTIF(L2:L33,"&lt;2.958")-COUNTIF(L2:L33,"&lt;2.829")</f>
        <v>0</v>
      </c>
      <c r="N61" s="1">
        <v>21</v>
      </c>
      <c r="O61" s="1">
        <v>0.129</v>
      </c>
    </row>
    <row r="62" s="1" customFormat="1" spans="11:12">
      <c r="K62" s="14" t="s">
        <v>69</v>
      </c>
      <c r="L62" s="14">
        <f>COUNTIF(L2:L33,"&lt;3.087")-COUNTIF(L2:L33,"&lt;2.958")</f>
        <v>0</v>
      </c>
    </row>
    <row r="65" spans="14:16">
      <c r="N65">
        <v>0.954</v>
      </c>
      <c r="O65">
        <v>0.378</v>
      </c>
      <c r="P65">
        <v>1.539</v>
      </c>
    </row>
    <row r="66" spans="16:16">
      <c r="P66">
        <v>0.232</v>
      </c>
    </row>
    <row r="68" spans="15:16">
      <c r="O68">
        <v>1.152</v>
      </c>
      <c r="P68">
        <v>2.313</v>
      </c>
    </row>
    <row r="69" spans="15:16">
      <c r="O69">
        <v>4</v>
      </c>
      <c r="P69">
        <v>0.29</v>
      </c>
    </row>
    <row r="70" spans="15:16">
      <c r="O70">
        <v>3</v>
      </c>
      <c r="P70">
        <v>0.387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2"/>
  <sheetViews>
    <sheetView tabSelected="1" topLeftCell="H25" workbookViewId="0">
      <selection activeCell="N40" sqref="N40:Q45"/>
    </sheetView>
  </sheetViews>
  <sheetFormatPr defaultColWidth="8.88888888888889" defaultRowHeight="14.4"/>
  <cols>
    <col min="11" max="12" width="17.8888888888889" customWidth="1"/>
    <col min="13" max="14" width="12.8888888888889"/>
    <col min="20" max="22" width="12.8888888888889"/>
    <col min="23" max="23" width="20.3333333333333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" customFormat="1" spans="1:31">
      <c r="A2" s="6">
        <v>161</v>
      </c>
      <c r="B2" s="2">
        <v>18</v>
      </c>
      <c r="C2" s="2">
        <v>2</v>
      </c>
      <c r="D2" s="2">
        <v>10</v>
      </c>
      <c r="E2" s="2">
        <v>10</v>
      </c>
      <c r="F2" s="2">
        <v>9</v>
      </c>
      <c r="G2" s="2">
        <v>1</v>
      </c>
      <c r="H2" s="2">
        <v>9</v>
      </c>
      <c r="I2" s="2">
        <v>1</v>
      </c>
      <c r="J2" s="2">
        <v>0.9</v>
      </c>
      <c r="K2" s="10">
        <v>9.90433120727539</v>
      </c>
      <c r="L2" s="10">
        <v>1.17045211791992</v>
      </c>
      <c r="M2" s="2">
        <v>1.12642097473145</v>
      </c>
      <c r="N2" s="2">
        <v>9.26404190063477</v>
      </c>
      <c r="O2" s="2">
        <v>8</v>
      </c>
      <c r="P2" s="2">
        <v>8</v>
      </c>
      <c r="Q2" s="2">
        <v>17</v>
      </c>
      <c r="R2" s="16">
        <v>0.4706</v>
      </c>
      <c r="S2" s="16">
        <f t="shared" ref="S2:S10" si="0">O2/E2</f>
        <v>0.8</v>
      </c>
      <c r="T2" s="2">
        <v>3.59035682678223</v>
      </c>
      <c r="U2" s="2">
        <v>3.26594281196594</v>
      </c>
      <c r="V2" s="2">
        <v>3.26703786849976</v>
      </c>
      <c r="W2" s="10">
        <v>0.00109505653381348</v>
      </c>
      <c r="X2" s="2">
        <v>0.323318958282471</v>
      </c>
      <c r="Y2" s="2">
        <v>0.323318958282471</v>
      </c>
      <c r="Z2" s="2">
        <v>0.8</v>
      </c>
      <c r="AA2" s="2">
        <v>0.9</v>
      </c>
      <c r="AB2" s="2">
        <v>0.529411764705882</v>
      </c>
      <c r="AC2" s="2">
        <v>0.666666666666667</v>
      </c>
      <c r="AD2" s="2">
        <v>0.1</v>
      </c>
      <c r="AE2" s="2">
        <v>0.1</v>
      </c>
    </row>
    <row r="3" spans="1:31">
      <c r="A3" s="5">
        <v>183</v>
      </c>
      <c r="B3">
        <v>16</v>
      </c>
      <c r="C3">
        <v>4</v>
      </c>
      <c r="D3">
        <v>10</v>
      </c>
      <c r="E3">
        <v>10</v>
      </c>
      <c r="F3">
        <v>10</v>
      </c>
      <c r="G3">
        <v>0</v>
      </c>
      <c r="H3">
        <v>6</v>
      </c>
      <c r="I3">
        <v>4</v>
      </c>
      <c r="J3">
        <v>0.8</v>
      </c>
      <c r="K3" s="4">
        <v>5.10199356079102</v>
      </c>
      <c r="L3" s="9">
        <v>1.28178596496582</v>
      </c>
      <c r="M3">
        <v>0.811515808105469</v>
      </c>
      <c r="N3">
        <v>5.19133567810059</v>
      </c>
      <c r="O3">
        <v>6</v>
      </c>
      <c r="P3">
        <v>6</v>
      </c>
      <c r="Q3">
        <v>15</v>
      </c>
      <c r="R3" s="15">
        <v>0.4</v>
      </c>
      <c r="S3" s="15">
        <f t="shared" si="0"/>
        <v>0.6</v>
      </c>
      <c r="T3">
        <v>2.89971923828125</v>
      </c>
      <c r="U3">
        <v>2.59655570983887</v>
      </c>
      <c r="V3">
        <v>2.59326696395874</v>
      </c>
      <c r="W3" s="11">
        <v>0.00328874588012695</v>
      </c>
      <c r="X3">
        <v>0.30645227432251</v>
      </c>
      <c r="Y3">
        <v>0.30645227432251</v>
      </c>
      <c r="Z3">
        <v>0.6</v>
      </c>
      <c r="AA3">
        <v>0.9</v>
      </c>
      <c r="AB3">
        <v>0.6</v>
      </c>
      <c r="AC3">
        <v>0.72</v>
      </c>
      <c r="AD3">
        <v>0.1</v>
      </c>
      <c r="AE3">
        <v>0.3</v>
      </c>
    </row>
    <row r="4" s="20" customFormat="1" spans="1:31">
      <c r="A4" s="21">
        <v>199</v>
      </c>
      <c r="B4" s="20">
        <v>16</v>
      </c>
      <c r="C4" s="20">
        <v>4</v>
      </c>
      <c r="D4" s="20">
        <v>10</v>
      </c>
      <c r="E4" s="20">
        <v>10</v>
      </c>
      <c r="F4" s="20">
        <v>10</v>
      </c>
      <c r="G4" s="20">
        <v>0</v>
      </c>
      <c r="H4" s="20">
        <v>6</v>
      </c>
      <c r="I4" s="20">
        <v>4</v>
      </c>
      <c r="J4" s="20">
        <v>0.8</v>
      </c>
      <c r="K4" s="22">
        <v>4.75215721130371</v>
      </c>
      <c r="L4" s="22">
        <v>1.34195899963379</v>
      </c>
      <c r="M4" s="20">
        <v>1.08642959594727</v>
      </c>
      <c r="N4" s="20">
        <v>5.04485130310059</v>
      </c>
      <c r="O4" s="20">
        <v>5</v>
      </c>
      <c r="P4" s="20">
        <v>5</v>
      </c>
      <c r="Q4" s="20">
        <v>12</v>
      </c>
      <c r="R4" s="23">
        <v>0.4167</v>
      </c>
      <c r="S4" s="23">
        <f t="shared" si="0"/>
        <v>0.5</v>
      </c>
      <c r="T4" s="20">
        <v>2.68381881713867</v>
      </c>
      <c r="U4" s="20">
        <v>2.37830376625061</v>
      </c>
      <c r="V4" s="20">
        <v>2.37785029411316</v>
      </c>
      <c r="W4" s="22">
        <v>0.000453472137451172</v>
      </c>
      <c r="X4" s="20">
        <v>0.305968523025513</v>
      </c>
      <c r="Y4" s="20">
        <v>0.305968523025513</v>
      </c>
      <c r="Z4" s="20">
        <v>0.5</v>
      </c>
      <c r="AA4" s="20">
        <v>0.7</v>
      </c>
      <c r="AB4" s="20">
        <v>0.583333333333333</v>
      </c>
      <c r="AC4" s="20">
        <v>0.636363636363636</v>
      </c>
      <c r="AD4" s="20">
        <v>0.3</v>
      </c>
      <c r="AE4" s="20">
        <v>0.2</v>
      </c>
    </row>
    <row r="5" spans="1:31">
      <c r="A5" s="5">
        <v>148</v>
      </c>
      <c r="B5">
        <v>16</v>
      </c>
      <c r="C5">
        <v>4</v>
      </c>
      <c r="D5">
        <v>10</v>
      </c>
      <c r="E5">
        <v>10</v>
      </c>
      <c r="F5">
        <v>10</v>
      </c>
      <c r="G5">
        <v>0</v>
      </c>
      <c r="H5">
        <v>6</v>
      </c>
      <c r="I5">
        <v>4</v>
      </c>
      <c r="J5">
        <v>0.8</v>
      </c>
      <c r="K5" s="4">
        <v>5.98124694824219</v>
      </c>
      <c r="L5" s="9">
        <v>1.4102840423584</v>
      </c>
      <c r="M5">
        <v>0.666097640991211</v>
      </c>
      <c r="N5">
        <v>5.7578067779541</v>
      </c>
      <c r="O5">
        <v>5</v>
      </c>
      <c r="P5">
        <v>5</v>
      </c>
      <c r="Q5">
        <v>14</v>
      </c>
      <c r="R5" s="15">
        <v>0.3571</v>
      </c>
      <c r="S5" s="15">
        <f t="shared" si="0"/>
        <v>0.5</v>
      </c>
      <c r="T5">
        <v>3.24358749389648</v>
      </c>
      <c r="U5">
        <v>2.86260199546814</v>
      </c>
      <c r="V5">
        <v>2.83324432373047</v>
      </c>
      <c r="W5" s="11">
        <v>0.0293576717376709</v>
      </c>
      <c r="X5">
        <v>0.410343170166016</v>
      </c>
      <c r="Y5">
        <v>0.410343170166016</v>
      </c>
      <c r="Z5">
        <v>0.5</v>
      </c>
      <c r="AA5">
        <v>0.9</v>
      </c>
      <c r="AB5">
        <v>0.642857142857143</v>
      </c>
      <c r="AC5">
        <v>0.75</v>
      </c>
      <c r="AD5">
        <v>0.1</v>
      </c>
      <c r="AE5">
        <v>0.4</v>
      </c>
    </row>
    <row r="6" spans="1:31">
      <c r="A6" s="5">
        <v>111</v>
      </c>
      <c r="B6">
        <v>16</v>
      </c>
      <c r="C6">
        <v>4</v>
      </c>
      <c r="D6">
        <v>10</v>
      </c>
      <c r="E6">
        <v>10</v>
      </c>
      <c r="F6">
        <v>9</v>
      </c>
      <c r="G6">
        <v>1</v>
      </c>
      <c r="H6">
        <v>7</v>
      </c>
      <c r="I6">
        <v>3</v>
      </c>
      <c r="J6">
        <v>0.8</v>
      </c>
      <c r="K6" s="4">
        <v>5.90119934082031</v>
      </c>
      <c r="L6" s="9">
        <v>1.46022987365723</v>
      </c>
      <c r="M6">
        <v>1.03746795654297</v>
      </c>
      <c r="N6">
        <v>4.93503952026367</v>
      </c>
      <c r="O6">
        <v>5</v>
      </c>
      <c r="P6">
        <v>5</v>
      </c>
      <c r="Q6">
        <v>13</v>
      </c>
      <c r="R6" s="15">
        <v>0.3846</v>
      </c>
      <c r="S6" s="15">
        <f t="shared" si="0"/>
        <v>0.5</v>
      </c>
      <c r="T6">
        <v>2.83156013488769</v>
      </c>
      <c r="U6">
        <v>2.55749702453613</v>
      </c>
      <c r="V6">
        <v>2.5282130241394</v>
      </c>
      <c r="W6" s="11">
        <v>0.0292840003967285</v>
      </c>
      <c r="X6">
        <v>0.303347110748291</v>
      </c>
      <c r="Y6">
        <v>0.303347110748291</v>
      </c>
      <c r="Z6">
        <v>0.5</v>
      </c>
      <c r="AA6">
        <v>0.8</v>
      </c>
      <c r="AB6">
        <v>0.615384615384615</v>
      </c>
      <c r="AC6">
        <v>0.695652173913043</v>
      </c>
      <c r="AD6">
        <v>0.2</v>
      </c>
      <c r="AE6">
        <v>0.3</v>
      </c>
    </row>
    <row r="7" s="20" customFormat="1" spans="1:31">
      <c r="A7" s="21">
        <v>115</v>
      </c>
      <c r="B7" s="20">
        <v>16</v>
      </c>
      <c r="C7" s="20">
        <v>4</v>
      </c>
      <c r="D7" s="20">
        <v>10</v>
      </c>
      <c r="E7" s="20">
        <v>10</v>
      </c>
      <c r="F7" s="20">
        <v>10</v>
      </c>
      <c r="G7" s="20">
        <v>0</v>
      </c>
      <c r="H7" s="20">
        <v>6</v>
      </c>
      <c r="I7" s="20">
        <v>4</v>
      </c>
      <c r="J7" s="20">
        <v>0.8</v>
      </c>
      <c r="K7" s="22">
        <v>6.71426963806152</v>
      </c>
      <c r="L7" s="22">
        <v>1.49112319946289</v>
      </c>
      <c r="M7" s="20">
        <v>0.618156433105469</v>
      </c>
      <c r="N7" s="20">
        <v>6.52282333374023</v>
      </c>
      <c r="O7" s="20">
        <v>6</v>
      </c>
      <c r="P7" s="20">
        <v>6</v>
      </c>
      <c r="Q7" s="20">
        <v>16</v>
      </c>
      <c r="R7" s="23">
        <v>0.375</v>
      </c>
      <c r="S7" s="23">
        <f t="shared" si="0"/>
        <v>0.6</v>
      </c>
      <c r="T7" s="20">
        <v>2.93527793884277</v>
      </c>
      <c r="U7" s="20">
        <v>2.57135272026062</v>
      </c>
      <c r="V7" s="20">
        <v>2.54566478729248</v>
      </c>
      <c r="W7" s="22">
        <v>0.0256879329681396</v>
      </c>
      <c r="X7" s="20">
        <v>0.389613151550293</v>
      </c>
      <c r="Y7" s="20">
        <v>0.389613151550293</v>
      </c>
      <c r="Z7" s="20">
        <v>0.6</v>
      </c>
      <c r="AA7" s="20">
        <v>1</v>
      </c>
      <c r="AB7" s="20">
        <v>0.625</v>
      </c>
      <c r="AC7" s="20">
        <v>0.769230769230769</v>
      </c>
      <c r="AD7" s="20">
        <v>0</v>
      </c>
      <c r="AE7" s="20">
        <v>0.4</v>
      </c>
    </row>
    <row r="8" spans="1:31">
      <c r="A8" s="5">
        <v>212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9.30351257324219</v>
      </c>
      <c r="L8" s="9">
        <v>1.56141471862793</v>
      </c>
      <c r="M8">
        <v>1.46649742126465</v>
      </c>
      <c r="N8">
        <v>7.65316009521484</v>
      </c>
      <c r="O8">
        <v>4</v>
      </c>
      <c r="P8">
        <v>4</v>
      </c>
      <c r="Q8">
        <v>12</v>
      </c>
      <c r="R8" s="15">
        <v>0.3333</v>
      </c>
      <c r="S8" s="15">
        <f t="shared" si="0"/>
        <v>0.4</v>
      </c>
      <c r="T8">
        <v>3.60354804992676</v>
      </c>
      <c r="U8">
        <v>3.36167764663696</v>
      </c>
      <c r="V8">
        <v>3.22679138183594</v>
      </c>
      <c r="W8" s="11">
        <v>0.134886264801025</v>
      </c>
      <c r="X8">
        <v>0.37675666809082</v>
      </c>
      <c r="Y8">
        <v>0.37675666809082</v>
      </c>
      <c r="Z8">
        <v>0.4</v>
      </c>
      <c r="AA8">
        <v>0.8</v>
      </c>
      <c r="AB8">
        <v>0.666666666666667</v>
      </c>
      <c r="AC8">
        <v>0.727272727272727</v>
      </c>
      <c r="AD8">
        <v>0.2</v>
      </c>
      <c r="AE8">
        <v>0.4</v>
      </c>
    </row>
    <row r="9" spans="1:31">
      <c r="A9" s="5">
        <v>48</v>
      </c>
      <c r="B9">
        <v>16</v>
      </c>
      <c r="C9">
        <v>4</v>
      </c>
      <c r="D9">
        <v>10</v>
      </c>
      <c r="E9">
        <v>10</v>
      </c>
      <c r="F9">
        <v>10</v>
      </c>
      <c r="G9">
        <v>0</v>
      </c>
      <c r="H9">
        <v>6</v>
      </c>
      <c r="I9">
        <v>4</v>
      </c>
      <c r="J9">
        <v>0.8</v>
      </c>
      <c r="K9" s="4">
        <v>5.09125137329102</v>
      </c>
      <c r="L9" s="9">
        <v>1.59131240844727</v>
      </c>
      <c r="M9">
        <v>0.936178207397461</v>
      </c>
      <c r="N9">
        <v>4.19539451599121</v>
      </c>
      <c r="O9">
        <v>4</v>
      </c>
      <c r="P9">
        <v>4</v>
      </c>
      <c r="Q9">
        <v>13</v>
      </c>
      <c r="R9" s="15">
        <v>0.3077</v>
      </c>
      <c r="S9" s="15">
        <f t="shared" si="0"/>
        <v>0.4</v>
      </c>
      <c r="T9">
        <v>2.98599624633789</v>
      </c>
      <c r="U9">
        <v>2.72475695610046</v>
      </c>
      <c r="V9">
        <v>2.63969969749451</v>
      </c>
      <c r="W9" s="11">
        <v>0.085057258605957</v>
      </c>
      <c r="X9">
        <v>0.346296548843384</v>
      </c>
      <c r="Y9">
        <v>0.346296548843384</v>
      </c>
      <c r="Z9">
        <v>0.4</v>
      </c>
      <c r="AA9">
        <v>0.9</v>
      </c>
      <c r="AB9">
        <v>0.692307692307692</v>
      </c>
      <c r="AC9">
        <v>0.782608695652174</v>
      </c>
      <c r="AD9">
        <v>0.1</v>
      </c>
      <c r="AE9">
        <v>0.5</v>
      </c>
    </row>
    <row r="10" spans="1:31">
      <c r="A10" s="5">
        <v>147</v>
      </c>
      <c r="B10">
        <v>18</v>
      </c>
      <c r="C10">
        <v>2</v>
      </c>
      <c r="D10">
        <v>10</v>
      </c>
      <c r="E10">
        <v>10</v>
      </c>
      <c r="F10">
        <v>10</v>
      </c>
      <c r="G10">
        <v>0</v>
      </c>
      <c r="H10">
        <v>8</v>
      </c>
      <c r="I10">
        <v>2</v>
      </c>
      <c r="J10">
        <v>0.9</v>
      </c>
      <c r="K10" s="4">
        <v>6.612060546875</v>
      </c>
      <c r="L10" s="9">
        <v>1.60484886169434</v>
      </c>
      <c r="M10">
        <v>1.57463836669922</v>
      </c>
      <c r="N10">
        <v>6.10797309875488</v>
      </c>
      <c r="O10">
        <v>8</v>
      </c>
      <c r="P10">
        <v>8</v>
      </c>
      <c r="Q10">
        <v>17</v>
      </c>
      <c r="R10" s="15">
        <v>0.4706</v>
      </c>
      <c r="S10" s="15">
        <f t="shared" si="0"/>
        <v>0.8</v>
      </c>
      <c r="T10">
        <v>3.09134292602539</v>
      </c>
      <c r="U10">
        <v>2.82251119613647</v>
      </c>
      <c r="V10">
        <v>2.7755024433136</v>
      </c>
      <c r="W10" s="11">
        <v>0.047008752822876</v>
      </c>
      <c r="X10">
        <v>0.315840482711792</v>
      </c>
      <c r="Y10">
        <v>0.315840482711792</v>
      </c>
      <c r="Z10">
        <v>0.8</v>
      </c>
      <c r="AA10">
        <v>0.9</v>
      </c>
      <c r="AB10">
        <v>0.529411764705882</v>
      </c>
      <c r="AC10">
        <v>0.666666666666667</v>
      </c>
      <c r="AD10">
        <v>0.1</v>
      </c>
      <c r="AE10">
        <v>0.1</v>
      </c>
    </row>
    <row r="11" spans="1:31">
      <c r="A11" s="5">
        <v>88</v>
      </c>
      <c r="B11">
        <v>16</v>
      </c>
      <c r="C11">
        <v>4</v>
      </c>
      <c r="D11">
        <v>10</v>
      </c>
      <c r="E11">
        <v>10</v>
      </c>
      <c r="F11">
        <v>9</v>
      </c>
      <c r="G11">
        <v>1</v>
      </c>
      <c r="H11">
        <v>7</v>
      </c>
      <c r="I11">
        <v>3</v>
      </c>
      <c r="J11">
        <v>0.8</v>
      </c>
      <c r="K11" s="4">
        <v>6.7324047088623</v>
      </c>
      <c r="L11" s="9">
        <v>1.61456680297852</v>
      </c>
      <c r="M11">
        <v>1.08119773864746</v>
      </c>
      <c r="N11">
        <v>5.53327941894531</v>
      </c>
      <c r="O11">
        <v>5</v>
      </c>
      <c r="P11">
        <v>5</v>
      </c>
      <c r="Q11">
        <v>13</v>
      </c>
      <c r="R11" s="15">
        <v>0.3846</v>
      </c>
      <c r="S11" s="15">
        <f t="shared" ref="S11:S37" si="1">O11/E11</f>
        <v>0.5</v>
      </c>
      <c r="T11">
        <v>3.23104858398437</v>
      </c>
      <c r="U11">
        <v>2.92253375053406</v>
      </c>
      <c r="V11">
        <v>2.8886866569519</v>
      </c>
      <c r="W11" s="11">
        <v>0.0338470935821533</v>
      </c>
      <c r="X11">
        <v>0.342361927032471</v>
      </c>
      <c r="Y11">
        <v>0.342361927032471</v>
      </c>
      <c r="Z11">
        <v>0.5</v>
      </c>
      <c r="AA11">
        <v>0.8</v>
      </c>
      <c r="AB11">
        <v>0.615384615384615</v>
      </c>
      <c r="AC11">
        <v>0.695652173913043</v>
      </c>
      <c r="AD11">
        <v>0.2</v>
      </c>
      <c r="AE11">
        <v>0.3</v>
      </c>
    </row>
    <row r="12" spans="1:31">
      <c r="A12" s="5">
        <v>141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7.49026870727539</v>
      </c>
      <c r="L12" s="9">
        <v>1.63237380981445</v>
      </c>
      <c r="M12">
        <v>1.35805892944336</v>
      </c>
      <c r="N12">
        <v>5.95078086853027</v>
      </c>
      <c r="O12">
        <v>7</v>
      </c>
      <c r="P12">
        <v>7</v>
      </c>
      <c r="Q12">
        <v>17</v>
      </c>
      <c r="R12" s="15">
        <v>0.4118</v>
      </c>
      <c r="S12" s="15">
        <f t="shared" si="1"/>
        <v>0.7</v>
      </c>
      <c r="T12">
        <v>3.87831687927246</v>
      </c>
      <c r="U12">
        <v>3.56178855895996</v>
      </c>
      <c r="V12">
        <v>3.43032383918762</v>
      </c>
      <c r="W12" s="11">
        <v>0.131464719772339</v>
      </c>
      <c r="X12">
        <v>0.447993040084839</v>
      </c>
      <c r="Y12">
        <v>0.447993040084839</v>
      </c>
      <c r="Z12">
        <v>0.7</v>
      </c>
      <c r="AA12">
        <v>1</v>
      </c>
      <c r="AB12">
        <v>0.588235294117647</v>
      </c>
      <c r="AC12">
        <v>0.740740740740741</v>
      </c>
      <c r="AD12">
        <v>0</v>
      </c>
      <c r="AE12">
        <v>0.3</v>
      </c>
    </row>
    <row r="13" s="3" customFormat="1" spans="1:31">
      <c r="A13" s="7">
        <v>137</v>
      </c>
      <c r="B13" s="3">
        <v>17</v>
      </c>
      <c r="C13" s="3">
        <v>3</v>
      </c>
      <c r="D13" s="3">
        <v>10</v>
      </c>
      <c r="E13" s="3">
        <v>10</v>
      </c>
      <c r="F13" s="3">
        <v>10</v>
      </c>
      <c r="G13" s="3">
        <v>0</v>
      </c>
      <c r="H13" s="3">
        <v>7</v>
      </c>
      <c r="I13" s="3">
        <v>3</v>
      </c>
      <c r="J13" s="3">
        <v>0.85</v>
      </c>
      <c r="K13" s="11">
        <v>5.48050498962402</v>
      </c>
      <c r="L13" s="11">
        <v>1.66137504577637</v>
      </c>
      <c r="M13" s="3">
        <v>1.31838798522949</v>
      </c>
      <c r="N13" s="3">
        <v>4.31262969970703</v>
      </c>
      <c r="O13" s="3">
        <v>6</v>
      </c>
      <c r="P13" s="3">
        <v>6</v>
      </c>
      <c r="Q13" s="3">
        <v>16</v>
      </c>
      <c r="R13" s="17">
        <v>0.375</v>
      </c>
      <c r="S13" s="17">
        <f t="shared" si="1"/>
        <v>0.6</v>
      </c>
      <c r="T13" s="3">
        <v>2.96624946594238</v>
      </c>
      <c r="U13" s="3">
        <v>2.71843361854553</v>
      </c>
      <c r="V13" s="3">
        <v>2.63168978691101</v>
      </c>
      <c r="W13" s="11">
        <v>0.0867438316345215</v>
      </c>
      <c r="X13" s="3">
        <v>0.334559679031372</v>
      </c>
      <c r="Y13" s="3">
        <v>0.334559679031372</v>
      </c>
      <c r="Z13" s="3">
        <v>0.6</v>
      </c>
      <c r="AA13" s="3">
        <v>1</v>
      </c>
      <c r="AB13" s="3">
        <v>0.625</v>
      </c>
      <c r="AC13" s="3">
        <v>0.769230769230769</v>
      </c>
      <c r="AD13" s="3">
        <v>0</v>
      </c>
      <c r="AE13" s="3">
        <v>0.4</v>
      </c>
    </row>
    <row r="14" spans="1:31">
      <c r="A14" s="5">
        <v>174</v>
      </c>
      <c r="B14">
        <v>17</v>
      </c>
      <c r="C14">
        <v>3</v>
      </c>
      <c r="D14">
        <v>10</v>
      </c>
      <c r="E14">
        <v>10</v>
      </c>
      <c r="F14">
        <v>10</v>
      </c>
      <c r="G14">
        <v>0</v>
      </c>
      <c r="H14">
        <v>7</v>
      </c>
      <c r="I14">
        <v>3</v>
      </c>
      <c r="J14">
        <v>0.85</v>
      </c>
      <c r="K14" s="4">
        <v>6.9014720916748</v>
      </c>
      <c r="L14" s="9">
        <v>1.69812965393066</v>
      </c>
      <c r="M14">
        <v>1.01156425476074</v>
      </c>
      <c r="N14">
        <v>5.1447925567627</v>
      </c>
      <c r="O14">
        <v>4</v>
      </c>
      <c r="P14">
        <v>4</v>
      </c>
      <c r="Q14">
        <v>13</v>
      </c>
      <c r="R14" s="15">
        <v>0.3077</v>
      </c>
      <c r="S14" s="15">
        <f t="shared" si="1"/>
        <v>0.4</v>
      </c>
      <c r="T14">
        <v>3.24583053588867</v>
      </c>
      <c r="U14">
        <v>2.97004389762878</v>
      </c>
      <c r="V14">
        <v>2.82203412055969</v>
      </c>
      <c r="W14" s="11">
        <v>0.148009777069092</v>
      </c>
      <c r="X14">
        <v>0.423796415328979</v>
      </c>
      <c r="Y14">
        <v>0.423796415328979</v>
      </c>
      <c r="Z14">
        <v>0.4</v>
      </c>
      <c r="AA14">
        <v>0.9</v>
      </c>
      <c r="AB14">
        <v>0.692307692307692</v>
      </c>
      <c r="AC14">
        <v>0.782608695652174</v>
      </c>
      <c r="AD14">
        <v>0.1</v>
      </c>
      <c r="AE14">
        <v>0.5</v>
      </c>
    </row>
    <row r="15" spans="1:31">
      <c r="A15" s="5">
        <v>28</v>
      </c>
      <c r="B15">
        <v>17</v>
      </c>
      <c r="C15">
        <v>3</v>
      </c>
      <c r="D15">
        <v>10</v>
      </c>
      <c r="E15">
        <v>10</v>
      </c>
      <c r="F15">
        <v>9</v>
      </c>
      <c r="G15">
        <v>1</v>
      </c>
      <c r="H15">
        <v>8</v>
      </c>
      <c r="I15">
        <v>2</v>
      </c>
      <c r="J15">
        <v>0.85</v>
      </c>
      <c r="K15" s="4">
        <v>7.65665245056152</v>
      </c>
      <c r="L15" s="9">
        <v>1.70526885986328</v>
      </c>
      <c r="M15">
        <v>1.47204208374023</v>
      </c>
      <c r="N15">
        <v>6.27309989929199</v>
      </c>
      <c r="O15">
        <v>4</v>
      </c>
      <c r="P15">
        <v>4</v>
      </c>
      <c r="Q15">
        <v>11</v>
      </c>
      <c r="R15" s="15">
        <v>0.3636</v>
      </c>
      <c r="S15" s="15">
        <f t="shared" si="1"/>
        <v>0.4</v>
      </c>
      <c r="T15">
        <v>2.46031761169434</v>
      </c>
      <c r="U15">
        <v>2.26619172096252</v>
      </c>
      <c r="V15">
        <v>2.19670438766479</v>
      </c>
      <c r="W15" s="11">
        <v>0.0694873332977295</v>
      </c>
      <c r="X15">
        <v>0.263613224029541</v>
      </c>
      <c r="Y15">
        <v>0.263613224029541</v>
      </c>
      <c r="Z15">
        <v>0.4</v>
      </c>
      <c r="AA15">
        <v>0.7</v>
      </c>
      <c r="AB15">
        <v>0.636363636363636</v>
      </c>
      <c r="AC15">
        <v>0.666666666666667</v>
      </c>
      <c r="AD15">
        <v>0.3</v>
      </c>
      <c r="AE15">
        <v>0.3</v>
      </c>
    </row>
    <row r="16" spans="1:31">
      <c r="A16" s="5">
        <v>105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10.3260917663574</v>
      </c>
      <c r="L16" s="9">
        <v>1.71701431274414</v>
      </c>
      <c r="M16">
        <v>1.61215782165527</v>
      </c>
      <c r="N16">
        <v>8.51708984375</v>
      </c>
      <c r="O16">
        <v>7</v>
      </c>
      <c r="P16">
        <v>7</v>
      </c>
      <c r="Q16">
        <v>17</v>
      </c>
      <c r="R16" s="15">
        <v>0.4118</v>
      </c>
      <c r="S16" s="15">
        <f t="shared" si="1"/>
        <v>0.7</v>
      </c>
      <c r="T16">
        <v>3.6671028137207</v>
      </c>
      <c r="U16">
        <v>3.42255115509033</v>
      </c>
      <c r="V16">
        <v>3.24774885177612</v>
      </c>
      <c r="W16" s="11">
        <v>0.174802303314209</v>
      </c>
      <c r="X16">
        <v>0.41935396194458</v>
      </c>
      <c r="Y16">
        <v>0.41935396194458</v>
      </c>
      <c r="Z16">
        <v>0.7</v>
      </c>
      <c r="AA16">
        <v>1</v>
      </c>
      <c r="AB16">
        <v>0.588235294117647</v>
      </c>
      <c r="AC16">
        <v>0.740740740740741</v>
      </c>
      <c r="AD16">
        <v>0</v>
      </c>
      <c r="AE16">
        <v>0.3</v>
      </c>
    </row>
    <row r="17" spans="1:31">
      <c r="A17" s="5">
        <v>89</v>
      </c>
      <c r="B17">
        <v>18</v>
      </c>
      <c r="C17">
        <v>2</v>
      </c>
      <c r="D17">
        <v>10</v>
      </c>
      <c r="E17">
        <v>10</v>
      </c>
      <c r="F17">
        <v>10</v>
      </c>
      <c r="G17">
        <v>0</v>
      </c>
      <c r="H17">
        <v>8</v>
      </c>
      <c r="I17">
        <v>2</v>
      </c>
      <c r="J17">
        <v>0.9</v>
      </c>
      <c r="K17" s="4">
        <v>6.97077560424805</v>
      </c>
      <c r="L17" s="9">
        <v>1.72053337097168</v>
      </c>
      <c r="M17">
        <v>1.60125923156738</v>
      </c>
      <c r="N17">
        <v>5.9664134979248</v>
      </c>
      <c r="O17">
        <v>7</v>
      </c>
      <c r="P17">
        <v>7</v>
      </c>
      <c r="Q17">
        <v>16</v>
      </c>
      <c r="R17" s="15">
        <v>0.4375</v>
      </c>
      <c r="S17" s="15">
        <f t="shared" si="1"/>
        <v>0.7</v>
      </c>
      <c r="T17">
        <v>3.80342292785644</v>
      </c>
      <c r="U17">
        <v>3.48171353340149</v>
      </c>
      <c r="V17">
        <v>3.39324641227722</v>
      </c>
      <c r="W17" s="11">
        <v>0.0884671211242676</v>
      </c>
      <c r="X17">
        <v>0.410176515579224</v>
      </c>
      <c r="Y17">
        <v>0.410176515579224</v>
      </c>
      <c r="Z17">
        <v>0.7</v>
      </c>
      <c r="AA17">
        <v>0.9</v>
      </c>
      <c r="AB17">
        <v>0.5625</v>
      </c>
      <c r="AC17">
        <v>0.692307692307692</v>
      </c>
      <c r="AD17">
        <v>0.1</v>
      </c>
      <c r="AE17">
        <v>0.2</v>
      </c>
    </row>
    <row r="18" spans="1:31">
      <c r="A18" s="5">
        <v>222</v>
      </c>
      <c r="B18">
        <v>17</v>
      </c>
      <c r="C18">
        <v>3</v>
      </c>
      <c r="D18">
        <v>10</v>
      </c>
      <c r="E18">
        <v>10</v>
      </c>
      <c r="F18">
        <v>10</v>
      </c>
      <c r="G18">
        <v>0</v>
      </c>
      <c r="H18">
        <v>7</v>
      </c>
      <c r="I18">
        <v>3</v>
      </c>
      <c r="J18">
        <v>0.85</v>
      </c>
      <c r="K18" s="4">
        <v>6.98605537414551</v>
      </c>
      <c r="L18" s="9">
        <v>1.72116661071777</v>
      </c>
      <c r="M18">
        <v>1.06689262390137</v>
      </c>
      <c r="N18">
        <v>5.3403377532959</v>
      </c>
      <c r="O18">
        <v>6</v>
      </c>
      <c r="P18">
        <v>6</v>
      </c>
      <c r="Q18">
        <v>16</v>
      </c>
      <c r="R18" s="15">
        <v>0.375</v>
      </c>
      <c r="S18" s="15">
        <f t="shared" si="1"/>
        <v>0.6</v>
      </c>
      <c r="T18">
        <v>3.34921264648437</v>
      </c>
      <c r="U18">
        <v>3.06262898445129</v>
      </c>
      <c r="V18">
        <v>2.91971254348755</v>
      </c>
      <c r="W18" s="11">
        <v>0.142916440963745</v>
      </c>
      <c r="X18">
        <v>0.429500102996826</v>
      </c>
      <c r="Y18">
        <v>0.429500102996826</v>
      </c>
      <c r="Z18">
        <v>0.6</v>
      </c>
      <c r="AA18">
        <v>1</v>
      </c>
      <c r="AB18">
        <v>0.625</v>
      </c>
      <c r="AC18">
        <v>0.769230769230769</v>
      </c>
      <c r="AD18">
        <v>0</v>
      </c>
      <c r="AE18">
        <v>0.4</v>
      </c>
    </row>
    <row r="19" spans="1:31">
      <c r="A19" s="5">
        <v>206</v>
      </c>
      <c r="B19">
        <v>17</v>
      </c>
      <c r="C19">
        <v>3</v>
      </c>
      <c r="D19">
        <v>10</v>
      </c>
      <c r="E19">
        <v>10</v>
      </c>
      <c r="F19">
        <v>10</v>
      </c>
      <c r="G19">
        <v>0</v>
      </c>
      <c r="H19">
        <v>7</v>
      </c>
      <c r="I19">
        <v>3</v>
      </c>
      <c r="J19">
        <v>0.85</v>
      </c>
      <c r="K19" s="4">
        <v>6.37397003173828</v>
      </c>
      <c r="L19" s="9">
        <v>1.73198318481445</v>
      </c>
      <c r="M19">
        <v>1.36330223083496</v>
      </c>
      <c r="N19">
        <v>5.40246200561523</v>
      </c>
      <c r="O19">
        <v>5</v>
      </c>
      <c r="P19">
        <v>5</v>
      </c>
      <c r="Q19">
        <v>14</v>
      </c>
      <c r="R19" s="15">
        <v>0.3571</v>
      </c>
      <c r="S19" s="15">
        <f t="shared" si="1"/>
        <v>0.5</v>
      </c>
      <c r="T19">
        <v>3.02554321289062</v>
      </c>
      <c r="U19">
        <v>2.78245902061462</v>
      </c>
      <c r="V19">
        <v>2.70634937286377</v>
      </c>
      <c r="W19" s="11">
        <v>0.0761096477508545</v>
      </c>
      <c r="X19">
        <v>0.319193840026856</v>
      </c>
      <c r="Y19">
        <v>0.319193840026856</v>
      </c>
      <c r="Z19">
        <v>0.5</v>
      </c>
      <c r="AA19">
        <v>0.9</v>
      </c>
      <c r="AB19">
        <v>0.642857142857143</v>
      </c>
      <c r="AC19">
        <v>0.75</v>
      </c>
      <c r="AD19">
        <v>0.1</v>
      </c>
      <c r="AE19">
        <v>0.4</v>
      </c>
    </row>
    <row r="20" spans="1:31">
      <c r="A20" s="5">
        <v>17</v>
      </c>
      <c r="B20">
        <v>16</v>
      </c>
      <c r="C20">
        <v>4</v>
      </c>
      <c r="D20">
        <v>10</v>
      </c>
      <c r="E20">
        <v>10</v>
      </c>
      <c r="F20">
        <v>10</v>
      </c>
      <c r="G20">
        <v>0</v>
      </c>
      <c r="H20">
        <v>6</v>
      </c>
      <c r="I20">
        <v>4</v>
      </c>
      <c r="J20">
        <v>0.8</v>
      </c>
      <c r="K20" s="4">
        <v>6.62918663024902</v>
      </c>
      <c r="L20" s="9">
        <v>1.7640323638916</v>
      </c>
      <c r="M20">
        <v>0.7838134765625</v>
      </c>
      <c r="N20">
        <v>5.65805053710937</v>
      </c>
      <c r="O20">
        <v>5</v>
      </c>
      <c r="P20">
        <v>5</v>
      </c>
      <c r="Q20">
        <v>15</v>
      </c>
      <c r="R20" s="15">
        <v>0.3333</v>
      </c>
      <c r="S20" s="15">
        <f t="shared" si="1"/>
        <v>0.5</v>
      </c>
      <c r="T20">
        <v>3.02310943603516</v>
      </c>
      <c r="U20">
        <v>2.70834422111511</v>
      </c>
      <c r="V20">
        <v>2.61939764022827</v>
      </c>
      <c r="W20" s="11">
        <v>0.0889465808868408</v>
      </c>
      <c r="X20">
        <v>0.403711795806885</v>
      </c>
      <c r="Y20">
        <v>0.403711795806885</v>
      </c>
      <c r="Z20">
        <v>0.5</v>
      </c>
      <c r="AA20">
        <v>1</v>
      </c>
      <c r="AB20">
        <v>0.666666666666667</v>
      </c>
      <c r="AC20">
        <v>0.8</v>
      </c>
      <c r="AD20">
        <v>0</v>
      </c>
      <c r="AE20">
        <v>0.5</v>
      </c>
    </row>
    <row r="21" s="3" customFormat="1" spans="1:31">
      <c r="A21" s="7">
        <v>4</v>
      </c>
      <c r="B21" s="3">
        <v>18</v>
      </c>
      <c r="C21" s="3">
        <v>2</v>
      </c>
      <c r="D21" s="3">
        <v>10</v>
      </c>
      <c r="E21" s="3">
        <v>10</v>
      </c>
      <c r="F21" s="3">
        <v>10</v>
      </c>
      <c r="G21" s="3">
        <v>0</v>
      </c>
      <c r="H21" s="3">
        <v>8</v>
      </c>
      <c r="I21" s="3">
        <v>2</v>
      </c>
      <c r="J21" s="3">
        <v>0.9</v>
      </c>
      <c r="K21" s="11">
        <v>6.64651870727539</v>
      </c>
      <c r="L21" s="11">
        <v>1.76815605163574</v>
      </c>
      <c r="M21" s="3">
        <v>1.73186683654785</v>
      </c>
      <c r="N21" s="3">
        <v>5.91652679443359</v>
      </c>
      <c r="O21" s="3">
        <v>6</v>
      </c>
      <c r="P21" s="3">
        <v>6</v>
      </c>
      <c r="Q21" s="3">
        <v>15</v>
      </c>
      <c r="R21" s="17">
        <v>0.4</v>
      </c>
      <c r="S21" s="17">
        <f t="shared" si="1"/>
        <v>0.6</v>
      </c>
      <c r="T21" s="3">
        <v>3.24323081970215</v>
      </c>
      <c r="U21" s="3">
        <v>2.9600522518158</v>
      </c>
      <c r="V21" s="3">
        <v>2.89533853530884</v>
      </c>
      <c r="W21" s="11">
        <v>0.064713716506958</v>
      </c>
      <c r="X21" s="3">
        <v>0.34789228439331</v>
      </c>
      <c r="Y21" s="3">
        <v>0.34789228439331</v>
      </c>
      <c r="Z21" s="3">
        <v>0.6</v>
      </c>
      <c r="AA21" s="3">
        <v>0.9</v>
      </c>
      <c r="AB21" s="3">
        <v>0.6</v>
      </c>
      <c r="AC21" s="3">
        <v>0.72</v>
      </c>
      <c r="AD21" s="3">
        <v>0.1</v>
      </c>
      <c r="AE21" s="3">
        <v>0.3</v>
      </c>
    </row>
    <row r="22" spans="1:31">
      <c r="A22" s="5">
        <v>30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10.2467727661133</v>
      </c>
      <c r="L22" s="9">
        <v>1.8103141784668</v>
      </c>
      <c r="M22">
        <v>1.67639350891113</v>
      </c>
      <c r="N22">
        <v>8.03465270996094</v>
      </c>
      <c r="O22">
        <v>7</v>
      </c>
      <c r="P22">
        <v>7</v>
      </c>
      <c r="Q22">
        <v>17</v>
      </c>
      <c r="R22" s="15">
        <v>0.4118</v>
      </c>
      <c r="S22" s="15">
        <f t="shared" si="1"/>
        <v>0.7</v>
      </c>
      <c r="T22">
        <v>4.02245140075684</v>
      </c>
      <c r="U22">
        <v>3.75803875923157</v>
      </c>
      <c r="V22">
        <v>3.57295179367065</v>
      </c>
      <c r="W22" s="11">
        <v>0.185086965560913</v>
      </c>
      <c r="X22">
        <v>0.449499607086182</v>
      </c>
      <c r="Y22">
        <v>0.449499607086182</v>
      </c>
      <c r="Z22">
        <v>0.7</v>
      </c>
      <c r="AA22">
        <v>1</v>
      </c>
      <c r="AB22">
        <v>0.588235294117647</v>
      </c>
      <c r="AC22">
        <v>0.740740740740741</v>
      </c>
      <c r="AD22">
        <v>0</v>
      </c>
      <c r="AE22">
        <v>0.3</v>
      </c>
    </row>
    <row r="23" spans="1:31">
      <c r="A23" s="5">
        <v>214</v>
      </c>
      <c r="B23">
        <v>17</v>
      </c>
      <c r="C23">
        <v>3</v>
      </c>
      <c r="D23">
        <v>10</v>
      </c>
      <c r="E23">
        <v>10</v>
      </c>
      <c r="F23">
        <v>10</v>
      </c>
      <c r="G23">
        <v>0</v>
      </c>
      <c r="H23">
        <v>7</v>
      </c>
      <c r="I23">
        <v>3</v>
      </c>
      <c r="J23">
        <v>0.85</v>
      </c>
      <c r="K23" s="4">
        <v>6.30545997619629</v>
      </c>
      <c r="L23" s="9">
        <v>1.81940078735352</v>
      </c>
      <c r="M23">
        <v>1.30501747131348</v>
      </c>
      <c r="N23">
        <v>4.69405364990234</v>
      </c>
      <c r="O23">
        <v>5</v>
      </c>
      <c r="P23">
        <v>5</v>
      </c>
      <c r="Q23">
        <v>13</v>
      </c>
      <c r="R23" s="15">
        <v>0.3846</v>
      </c>
      <c r="S23" s="15">
        <f t="shared" si="1"/>
        <v>0.5</v>
      </c>
      <c r="T23">
        <v>3.16875076293945</v>
      </c>
      <c r="U23">
        <v>2.91451048851013</v>
      </c>
      <c r="V23">
        <v>2.77915716171265</v>
      </c>
      <c r="W23" s="11">
        <v>0.135353326797485</v>
      </c>
      <c r="X23">
        <v>0.389593601226807</v>
      </c>
      <c r="Y23">
        <v>0.389593601226807</v>
      </c>
      <c r="Z23">
        <v>0.5</v>
      </c>
      <c r="AA23">
        <v>0.8</v>
      </c>
      <c r="AB23">
        <v>0.615384615384615</v>
      </c>
      <c r="AC23">
        <v>0.695652173913043</v>
      </c>
      <c r="AD23">
        <v>0.2</v>
      </c>
      <c r="AE23">
        <v>0.3</v>
      </c>
    </row>
    <row r="24" spans="1:31">
      <c r="A24" s="5">
        <v>40</v>
      </c>
      <c r="B24">
        <v>17</v>
      </c>
      <c r="C24">
        <v>3</v>
      </c>
      <c r="D24">
        <v>10</v>
      </c>
      <c r="E24">
        <v>10</v>
      </c>
      <c r="F24">
        <v>9</v>
      </c>
      <c r="G24">
        <v>1</v>
      </c>
      <c r="H24">
        <v>8</v>
      </c>
      <c r="I24">
        <v>2</v>
      </c>
      <c r="J24">
        <v>0.85</v>
      </c>
      <c r="K24" s="4">
        <v>8.01934051513672</v>
      </c>
      <c r="L24" s="9">
        <v>1.82939147949219</v>
      </c>
      <c r="M24">
        <v>1.49921607971191</v>
      </c>
      <c r="N24">
        <v>6.08656692504883</v>
      </c>
      <c r="O24">
        <v>6</v>
      </c>
      <c r="P24">
        <v>6</v>
      </c>
      <c r="Q24">
        <v>15</v>
      </c>
      <c r="R24" s="15">
        <v>0.4</v>
      </c>
      <c r="S24" s="15">
        <f t="shared" si="1"/>
        <v>0.6</v>
      </c>
      <c r="T24">
        <v>3.05672454833984</v>
      </c>
      <c r="U24">
        <v>2.80530095100403</v>
      </c>
      <c r="V24">
        <v>2.71086621284485</v>
      </c>
      <c r="W24" s="11">
        <v>0.0944347381591797</v>
      </c>
      <c r="X24">
        <v>0.345858335494995</v>
      </c>
      <c r="Y24">
        <v>0.345858335494995</v>
      </c>
      <c r="Z24">
        <v>0.6</v>
      </c>
      <c r="AA24">
        <v>0.9</v>
      </c>
      <c r="AB24">
        <v>0.6</v>
      </c>
      <c r="AC24">
        <v>0.72</v>
      </c>
      <c r="AD24">
        <v>0.1</v>
      </c>
      <c r="AE24">
        <v>0.3</v>
      </c>
    </row>
    <row r="25" spans="1:31">
      <c r="A25" s="5">
        <v>24</v>
      </c>
      <c r="B25">
        <v>18</v>
      </c>
      <c r="C25">
        <v>2</v>
      </c>
      <c r="D25">
        <v>10</v>
      </c>
      <c r="E25">
        <v>10</v>
      </c>
      <c r="F25">
        <v>10</v>
      </c>
      <c r="G25">
        <v>0</v>
      </c>
      <c r="H25">
        <v>8</v>
      </c>
      <c r="I25">
        <v>2</v>
      </c>
      <c r="J25">
        <v>0.9</v>
      </c>
      <c r="K25" s="4">
        <v>8.30161476135254</v>
      </c>
      <c r="L25" s="9">
        <v>1.84811210632324</v>
      </c>
      <c r="M25">
        <v>1.42319869995117</v>
      </c>
      <c r="N25">
        <v>5.94230270385742</v>
      </c>
      <c r="O25">
        <v>6</v>
      </c>
      <c r="P25">
        <v>6</v>
      </c>
      <c r="Q25">
        <v>16</v>
      </c>
      <c r="R25" s="15">
        <v>0.375</v>
      </c>
      <c r="S25" s="15">
        <f t="shared" si="1"/>
        <v>0.6</v>
      </c>
      <c r="T25">
        <v>4.11506462097168</v>
      </c>
      <c r="U25">
        <v>3.8042676448822</v>
      </c>
      <c r="V25">
        <v>3.6045196056366</v>
      </c>
      <c r="W25" s="11">
        <v>0.199748039245605</v>
      </c>
      <c r="X25">
        <v>0.510545015335083</v>
      </c>
      <c r="Y25">
        <v>0.510545015335083</v>
      </c>
      <c r="Z25">
        <v>0.6</v>
      </c>
      <c r="AA25">
        <v>1</v>
      </c>
      <c r="AB25">
        <v>0.625</v>
      </c>
      <c r="AC25">
        <v>0.769230769230769</v>
      </c>
      <c r="AD25">
        <v>0</v>
      </c>
      <c r="AE25">
        <v>0.4</v>
      </c>
    </row>
    <row r="26" spans="1:31">
      <c r="A26" s="5">
        <v>44</v>
      </c>
      <c r="B26">
        <v>18</v>
      </c>
      <c r="C26">
        <v>2</v>
      </c>
      <c r="D26">
        <v>10</v>
      </c>
      <c r="E26">
        <v>10</v>
      </c>
      <c r="F26">
        <v>10</v>
      </c>
      <c r="G26">
        <v>0</v>
      </c>
      <c r="H26">
        <v>8</v>
      </c>
      <c r="I26">
        <v>2</v>
      </c>
      <c r="J26">
        <v>0.9</v>
      </c>
      <c r="K26" s="4">
        <v>7.05508804321289</v>
      </c>
      <c r="L26" s="9">
        <v>1.89373970031738</v>
      </c>
      <c r="M26">
        <v>1.69791793823242</v>
      </c>
      <c r="N26">
        <v>5.47259330749512</v>
      </c>
      <c r="O26">
        <v>6</v>
      </c>
      <c r="P26">
        <v>6</v>
      </c>
      <c r="Q26">
        <v>16</v>
      </c>
      <c r="R26" s="15">
        <v>0.375</v>
      </c>
      <c r="S26" s="15">
        <f t="shared" si="1"/>
        <v>0.6</v>
      </c>
      <c r="T26">
        <v>3.63743019104004</v>
      </c>
      <c r="U26">
        <v>3.36262583732605</v>
      </c>
      <c r="V26">
        <v>3.23361253738403</v>
      </c>
      <c r="W26" s="11">
        <v>0.129013299942017</v>
      </c>
      <c r="X26">
        <v>0.403817653656006</v>
      </c>
      <c r="Y26">
        <v>0.403817653656006</v>
      </c>
      <c r="Z26">
        <v>0.6</v>
      </c>
      <c r="AA26">
        <v>1</v>
      </c>
      <c r="AB26">
        <v>0.625</v>
      </c>
      <c r="AC26">
        <v>0.769230769230769</v>
      </c>
      <c r="AD26">
        <v>0</v>
      </c>
      <c r="AE26">
        <v>0.4</v>
      </c>
    </row>
    <row r="27" s="3" customFormat="1" spans="1:31">
      <c r="A27" s="7">
        <v>5</v>
      </c>
      <c r="B27" s="3">
        <v>18</v>
      </c>
      <c r="C27" s="3">
        <v>2</v>
      </c>
      <c r="D27" s="3">
        <v>10</v>
      </c>
      <c r="E27" s="3">
        <v>10</v>
      </c>
      <c r="F27" s="3">
        <v>10</v>
      </c>
      <c r="G27" s="3">
        <v>0</v>
      </c>
      <c r="H27" s="3">
        <v>8</v>
      </c>
      <c r="I27" s="3">
        <v>2</v>
      </c>
      <c r="J27" s="3">
        <v>0.9</v>
      </c>
      <c r="K27" s="11">
        <v>7.90730667114258</v>
      </c>
      <c r="L27" s="11">
        <v>1.90764045715332</v>
      </c>
      <c r="M27" s="3">
        <v>1.54693603515625</v>
      </c>
      <c r="N27" s="3">
        <v>5.696044921875</v>
      </c>
      <c r="O27" s="3">
        <v>6</v>
      </c>
      <c r="P27" s="3">
        <v>6</v>
      </c>
      <c r="Q27" s="3">
        <v>15</v>
      </c>
      <c r="R27" s="17">
        <v>0.4</v>
      </c>
      <c r="S27" s="17">
        <f t="shared" si="1"/>
        <v>0.6</v>
      </c>
      <c r="T27" s="3">
        <v>3.73896026611328</v>
      </c>
      <c r="U27" s="3">
        <v>3.47512936592102</v>
      </c>
      <c r="V27" s="3">
        <v>3.30228805541992</v>
      </c>
      <c r="W27" s="11">
        <v>0.172841310501099</v>
      </c>
      <c r="X27" s="3">
        <v>0.436672210693359</v>
      </c>
      <c r="Y27" s="3">
        <v>0.436672210693359</v>
      </c>
      <c r="Z27" s="3">
        <v>0.6</v>
      </c>
      <c r="AA27" s="3">
        <v>0.9</v>
      </c>
      <c r="AB27" s="3">
        <v>0.6</v>
      </c>
      <c r="AC27" s="3">
        <v>0.72</v>
      </c>
      <c r="AD27" s="3">
        <v>0.1</v>
      </c>
      <c r="AE27" s="3">
        <v>0.3</v>
      </c>
    </row>
    <row r="28" spans="1:31">
      <c r="A28" s="5">
        <v>149</v>
      </c>
      <c r="B28">
        <v>16</v>
      </c>
      <c r="C28">
        <v>4</v>
      </c>
      <c r="D28">
        <v>10</v>
      </c>
      <c r="E28">
        <v>10</v>
      </c>
      <c r="F28">
        <v>10</v>
      </c>
      <c r="G28">
        <v>0</v>
      </c>
      <c r="H28">
        <v>6</v>
      </c>
      <c r="I28">
        <v>4</v>
      </c>
      <c r="J28">
        <v>0.8</v>
      </c>
      <c r="K28" s="4">
        <v>5.94592666625977</v>
      </c>
      <c r="L28" s="9">
        <v>1.93689155578613</v>
      </c>
      <c r="M28">
        <v>1.07749176025391</v>
      </c>
      <c r="N28">
        <v>4.53323554992676</v>
      </c>
      <c r="O28">
        <v>4</v>
      </c>
      <c r="P28">
        <v>4</v>
      </c>
      <c r="Q28">
        <v>14</v>
      </c>
      <c r="R28" s="15">
        <v>0.2857</v>
      </c>
      <c r="S28" s="15">
        <f t="shared" si="1"/>
        <v>0.4</v>
      </c>
      <c r="T28">
        <v>3.04324340820312</v>
      </c>
      <c r="U28">
        <v>2.76242613792419</v>
      </c>
      <c r="V28">
        <v>2.6508104801178</v>
      </c>
      <c r="W28" s="11">
        <v>0.111615657806396</v>
      </c>
      <c r="X28">
        <v>0.392432928085327</v>
      </c>
      <c r="Y28">
        <v>0.392432928085327</v>
      </c>
      <c r="Z28">
        <v>0.4</v>
      </c>
      <c r="AA28">
        <v>1</v>
      </c>
      <c r="AB28">
        <v>0.714285714285714</v>
      </c>
      <c r="AC28">
        <v>0.833333333333333</v>
      </c>
      <c r="AD28">
        <v>0</v>
      </c>
      <c r="AE28">
        <v>0.6</v>
      </c>
    </row>
    <row r="29" spans="1:31">
      <c r="A29" s="5">
        <v>87</v>
      </c>
      <c r="B29">
        <v>15</v>
      </c>
      <c r="C29">
        <v>5</v>
      </c>
      <c r="D29">
        <v>10</v>
      </c>
      <c r="E29">
        <v>10</v>
      </c>
      <c r="F29">
        <v>9</v>
      </c>
      <c r="G29">
        <v>1</v>
      </c>
      <c r="H29">
        <v>6</v>
      </c>
      <c r="I29">
        <v>4</v>
      </c>
      <c r="J29">
        <v>0.75</v>
      </c>
      <c r="K29" s="4">
        <v>5.965576171875</v>
      </c>
      <c r="L29" s="9">
        <v>1.96604919433594</v>
      </c>
      <c r="M29">
        <v>1.30701446533203</v>
      </c>
      <c r="N29">
        <v>5.0182933807373</v>
      </c>
      <c r="O29">
        <v>4</v>
      </c>
      <c r="P29">
        <v>4</v>
      </c>
      <c r="Q29">
        <v>12</v>
      </c>
      <c r="R29" s="15">
        <v>0.3333</v>
      </c>
      <c r="S29" s="15">
        <f t="shared" si="1"/>
        <v>0.4</v>
      </c>
      <c r="T29">
        <v>2.74654388427734</v>
      </c>
      <c r="U29">
        <v>2.45803046226501</v>
      </c>
      <c r="V29">
        <v>2.42247819900513</v>
      </c>
      <c r="W29" s="11">
        <v>0.0355522632598877</v>
      </c>
      <c r="X29">
        <v>0.324065685272217</v>
      </c>
      <c r="Y29">
        <v>0.324065685272217</v>
      </c>
      <c r="Z29">
        <v>0.4</v>
      </c>
      <c r="AA29">
        <v>0.8</v>
      </c>
      <c r="AB29">
        <v>0.666666666666667</v>
      </c>
      <c r="AC29">
        <v>0.727272727272727</v>
      </c>
      <c r="AD29">
        <v>0.2</v>
      </c>
      <c r="AE29">
        <v>0.4</v>
      </c>
    </row>
    <row r="30" s="20" customFormat="1" spans="1:31">
      <c r="A30" s="21">
        <v>114</v>
      </c>
      <c r="B30" s="20">
        <v>16</v>
      </c>
      <c r="C30" s="20">
        <v>4</v>
      </c>
      <c r="D30" s="20">
        <v>10</v>
      </c>
      <c r="E30" s="20">
        <v>10</v>
      </c>
      <c r="F30" s="20">
        <v>9</v>
      </c>
      <c r="G30" s="20">
        <v>1</v>
      </c>
      <c r="H30" s="20">
        <v>7</v>
      </c>
      <c r="I30" s="20">
        <v>3</v>
      </c>
      <c r="J30" s="20">
        <v>0.8</v>
      </c>
      <c r="K30" s="22">
        <v>8.22604179382324</v>
      </c>
      <c r="L30" s="22">
        <v>1.97331619262695</v>
      </c>
      <c r="M30" s="20">
        <v>1.27695655822754</v>
      </c>
      <c r="N30" s="20">
        <v>6.61124801635742</v>
      </c>
      <c r="O30" s="20">
        <v>5</v>
      </c>
      <c r="P30" s="20">
        <v>5</v>
      </c>
      <c r="Q30" s="20">
        <v>14</v>
      </c>
      <c r="R30" s="23">
        <v>0.3571</v>
      </c>
      <c r="S30" s="23">
        <f t="shared" si="1"/>
        <v>0.5</v>
      </c>
      <c r="T30" s="20">
        <v>3.45174598693848</v>
      </c>
      <c r="U30" s="20">
        <v>3.08734536170959</v>
      </c>
      <c r="V30" s="20">
        <v>3.05312347412109</v>
      </c>
      <c r="W30" s="22">
        <v>0.034221887588501</v>
      </c>
      <c r="X30" s="20">
        <v>0.398622512817383</v>
      </c>
      <c r="Y30" s="20">
        <v>0.398622512817383</v>
      </c>
      <c r="Z30" s="20">
        <v>0.5</v>
      </c>
      <c r="AA30" s="20">
        <v>0.9</v>
      </c>
      <c r="AB30" s="20">
        <v>0.642857142857143</v>
      </c>
      <c r="AC30" s="20">
        <v>0.75</v>
      </c>
      <c r="AD30" s="20">
        <v>0.1</v>
      </c>
      <c r="AE30" s="20">
        <v>0.4</v>
      </c>
    </row>
    <row r="31" spans="1:31">
      <c r="A31" s="5">
        <v>19</v>
      </c>
      <c r="B31">
        <v>16</v>
      </c>
      <c r="C31">
        <v>4</v>
      </c>
      <c r="D31">
        <v>10</v>
      </c>
      <c r="E31">
        <v>10</v>
      </c>
      <c r="F31">
        <v>8</v>
      </c>
      <c r="G31">
        <v>2</v>
      </c>
      <c r="H31">
        <v>8</v>
      </c>
      <c r="I31">
        <v>2</v>
      </c>
      <c r="J31">
        <v>0.8</v>
      </c>
      <c r="K31" s="4">
        <v>7.57284927368164</v>
      </c>
      <c r="L31" s="9">
        <v>2.06085205078125</v>
      </c>
      <c r="M31">
        <v>1.82548141479492</v>
      </c>
      <c r="N31">
        <v>5.71315765380859</v>
      </c>
      <c r="O31">
        <v>6</v>
      </c>
      <c r="P31">
        <v>6</v>
      </c>
      <c r="Q31">
        <v>14</v>
      </c>
      <c r="R31" s="15">
        <v>0.4286</v>
      </c>
      <c r="S31" s="15">
        <f t="shared" si="1"/>
        <v>0.6</v>
      </c>
      <c r="T31">
        <v>2.96800994873047</v>
      </c>
      <c r="U31">
        <v>2.70471739768982</v>
      </c>
      <c r="V31">
        <v>2.66504859924316</v>
      </c>
      <c r="W31" s="11">
        <v>0.0396687984466553</v>
      </c>
      <c r="X31">
        <v>0.302961349487305</v>
      </c>
      <c r="Y31">
        <v>0.302961349487305</v>
      </c>
      <c r="Z31">
        <v>0.6</v>
      </c>
      <c r="AA31">
        <v>0.8</v>
      </c>
      <c r="AB31">
        <v>0.571428571428571</v>
      </c>
      <c r="AC31">
        <v>0.666666666666667</v>
      </c>
      <c r="AD31">
        <v>0.2</v>
      </c>
      <c r="AE31">
        <v>0.2</v>
      </c>
    </row>
    <row r="32" s="2" customFormat="1" spans="1:31">
      <c r="A32" s="6">
        <v>116</v>
      </c>
      <c r="B32" s="2">
        <v>17</v>
      </c>
      <c r="C32" s="2">
        <v>3</v>
      </c>
      <c r="D32" s="2">
        <v>10</v>
      </c>
      <c r="E32" s="2">
        <v>10</v>
      </c>
      <c r="F32" s="2">
        <v>10</v>
      </c>
      <c r="G32" s="2">
        <v>0</v>
      </c>
      <c r="H32" s="2">
        <v>7</v>
      </c>
      <c r="I32" s="2">
        <v>3</v>
      </c>
      <c r="J32" s="2">
        <v>0.85</v>
      </c>
      <c r="K32" s="10">
        <v>6.92535781860352</v>
      </c>
      <c r="L32" s="10">
        <v>2.09585952758789</v>
      </c>
      <c r="M32" s="2">
        <v>1.63667106628418</v>
      </c>
      <c r="N32" s="2">
        <v>5.36865234375</v>
      </c>
      <c r="O32" s="2">
        <v>4</v>
      </c>
      <c r="P32" s="2">
        <v>4</v>
      </c>
      <c r="Q32" s="2">
        <v>13</v>
      </c>
      <c r="R32" s="16">
        <v>0.3077</v>
      </c>
      <c r="S32" s="16">
        <f t="shared" si="1"/>
        <v>0.4</v>
      </c>
      <c r="T32" s="2">
        <v>3.02155685424805</v>
      </c>
      <c r="U32" s="2">
        <v>2.7689311504364</v>
      </c>
      <c r="V32" s="2">
        <v>2.62383770942688</v>
      </c>
      <c r="W32" s="10">
        <v>0.145093441009522</v>
      </c>
      <c r="X32" s="2">
        <v>0.397719144821167</v>
      </c>
      <c r="Y32" s="2">
        <v>0.397719144821167</v>
      </c>
      <c r="Z32" s="2">
        <v>0.4</v>
      </c>
      <c r="AA32" s="2">
        <v>0.9</v>
      </c>
      <c r="AB32" s="2">
        <v>0.692307692307692</v>
      </c>
      <c r="AC32" s="2">
        <v>0.782608695652174</v>
      </c>
      <c r="AD32" s="2">
        <v>0.1</v>
      </c>
      <c r="AE32" s="2">
        <v>0.5</v>
      </c>
    </row>
    <row r="33" spans="1:31">
      <c r="A33" s="5">
        <v>118</v>
      </c>
      <c r="B33">
        <v>13</v>
      </c>
      <c r="C33">
        <v>7</v>
      </c>
      <c r="D33">
        <v>10</v>
      </c>
      <c r="E33">
        <v>10</v>
      </c>
      <c r="F33">
        <v>9</v>
      </c>
      <c r="G33">
        <v>1</v>
      </c>
      <c r="H33">
        <v>4</v>
      </c>
      <c r="I33">
        <v>6</v>
      </c>
      <c r="J33">
        <v>0.65</v>
      </c>
      <c r="K33" s="4">
        <v>4.69274139404297</v>
      </c>
      <c r="L33" s="9">
        <v>2.24993515014648</v>
      </c>
      <c r="M33">
        <v>1.34408950805664</v>
      </c>
      <c r="N33">
        <v>4.5972785949707</v>
      </c>
      <c r="O33">
        <v>1</v>
      </c>
      <c r="P33">
        <v>1</v>
      </c>
      <c r="Q33">
        <v>6</v>
      </c>
      <c r="R33" s="15">
        <v>0.1667</v>
      </c>
      <c r="S33" s="15">
        <f t="shared" si="1"/>
        <v>0.1</v>
      </c>
      <c r="T33">
        <v>2.32436370849609</v>
      </c>
      <c r="U33">
        <v>2.08884620666504</v>
      </c>
      <c r="V33">
        <v>2.07621026039123</v>
      </c>
      <c r="W33" s="11">
        <v>0.0126359462738037</v>
      </c>
      <c r="X33">
        <v>0.248153448104858</v>
      </c>
      <c r="Y33">
        <v>0.248153448104858</v>
      </c>
      <c r="Z33">
        <v>0.1</v>
      </c>
      <c r="AA33">
        <v>0.5</v>
      </c>
      <c r="AB33">
        <v>0.833333333333333</v>
      </c>
      <c r="AC33">
        <v>0.625</v>
      </c>
      <c r="AD33">
        <v>0.5</v>
      </c>
      <c r="AE33">
        <v>0.4</v>
      </c>
    </row>
    <row r="34" s="4" customFormat="1" spans="11:31">
      <c r="K34" s="12" t="s">
        <v>29</v>
      </c>
      <c r="L34" s="9">
        <f>AVERAGE(L2:L33)</f>
        <v>1.71998476982117</v>
      </c>
      <c r="W34" s="11">
        <f t="shared" ref="W34:AE34" si="2">AVERAGE(W2:W33)</f>
        <v>0.0861529186367989</v>
      </c>
      <c r="Z34" s="4">
        <f t="shared" si="2"/>
        <v>0.540625</v>
      </c>
      <c r="AA34" s="4">
        <f t="shared" si="2"/>
        <v>0.8875</v>
      </c>
      <c r="AB34" s="4">
        <f t="shared" si="2"/>
        <v>0.628169448504926</v>
      </c>
      <c r="AC34" s="4">
        <f t="shared" si="2"/>
        <v>0.729417983134016</v>
      </c>
      <c r="AD34" s="4">
        <f t="shared" si="2"/>
        <v>0.1125</v>
      </c>
      <c r="AE34" s="4">
        <f t="shared" si="2"/>
        <v>0.346875</v>
      </c>
    </row>
    <row r="35" s="4" customFormat="1" spans="11:31">
      <c r="K35" s="13" t="s">
        <v>30</v>
      </c>
      <c r="L35" s="9">
        <f>MAX(L2:L33)</f>
        <v>2.24993515014648</v>
      </c>
      <c r="W35" s="11">
        <f t="shared" ref="W35:AE35" si="3">MAX(W2:W33)</f>
        <v>0.199748039245605</v>
      </c>
      <c r="Z35" s="4">
        <f t="shared" si="3"/>
        <v>0.8</v>
      </c>
      <c r="AA35" s="4">
        <f t="shared" si="3"/>
        <v>1</v>
      </c>
      <c r="AB35" s="4">
        <f t="shared" si="3"/>
        <v>0.833333333333333</v>
      </c>
      <c r="AC35" s="4">
        <f t="shared" si="3"/>
        <v>0.833333333333333</v>
      </c>
      <c r="AD35" s="4">
        <f t="shared" si="3"/>
        <v>0.5</v>
      </c>
      <c r="AE35" s="4">
        <f t="shared" si="3"/>
        <v>0.6</v>
      </c>
    </row>
    <row r="36" s="4" customFormat="1" spans="12:31">
      <c r="L36" s="9">
        <f>MIN(L2:L33)</f>
        <v>1.17045211791992</v>
      </c>
      <c r="W36" s="11">
        <f t="shared" ref="W36:AE36" si="4">MIN(W2:W33)</f>
        <v>0.000453472137451172</v>
      </c>
      <c r="Z36" s="4">
        <f t="shared" si="4"/>
        <v>0.1</v>
      </c>
      <c r="AA36" s="4">
        <f t="shared" si="4"/>
        <v>0.5</v>
      </c>
      <c r="AB36" s="4">
        <f t="shared" si="4"/>
        <v>0.529411764705882</v>
      </c>
      <c r="AC36" s="4">
        <f t="shared" si="4"/>
        <v>0.625</v>
      </c>
      <c r="AD36" s="4">
        <f t="shared" si="4"/>
        <v>0</v>
      </c>
      <c r="AE36" s="4">
        <f t="shared" si="4"/>
        <v>0.1</v>
      </c>
    </row>
    <row r="37" spans="11:23">
      <c r="K37" s="4"/>
      <c r="L37" s="9"/>
      <c r="M37">
        <v>0.194</v>
      </c>
      <c r="W37" s="11"/>
    </row>
    <row r="38" spans="11:23">
      <c r="K38" s="4"/>
      <c r="L38" s="9"/>
      <c r="M38">
        <v>0.129</v>
      </c>
      <c r="W38" s="11"/>
    </row>
    <row r="39" spans="11:23">
      <c r="K39" s="4"/>
      <c r="L39" s="9"/>
      <c r="W39" s="11"/>
    </row>
    <row r="40" spans="11:23">
      <c r="K40" s="4" t="s">
        <v>31</v>
      </c>
      <c r="L40" s="4" t="s">
        <v>32</v>
      </c>
      <c r="M40" s="4">
        <v>800</v>
      </c>
      <c r="N40" s="4" t="s">
        <v>70</v>
      </c>
      <c r="O40" s="4"/>
      <c r="P40" s="4"/>
      <c r="Q40" s="4"/>
      <c r="W40" s="11"/>
    </row>
    <row r="41" spans="11:23">
      <c r="K41" s="4"/>
      <c r="L41" s="4"/>
      <c r="N41" s="4">
        <v>0.2</v>
      </c>
      <c r="O41" s="4">
        <v>-160</v>
      </c>
      <c r="P41" s="4">
        <v>640</v>
      </c>
      <c r="Q41" s="4">
        <v>32</v>
      </c>
      <c r="W41" s="11"/>
    </row>
    <row r="42" s="1" customFormat="1" spans="11:23">
      <c r="K42" s="14" t="s">
        <v>49</v>
      </c>
      <c r="L42" s="14">
        <f>COUNTIF(L2:L33,"&lt;0.507")-COUNTIF(L2:L33,"&lt;0.378")</f>
        <v>0</v>
      </c>
      <c r="N42" s="4">
        <v>0.4</v>
      </c>
      <c r="O42" s="4">
        <v>-320</v>
      </c>
      <c r="P42" s="4">
        <v>480</v>
      </c>
      <c r="Q42" s="4">
        <v>24</v>
      </c>
      <c r="W42" s="14"/>
    </row>
    <row r="43" s="1" customFormat="1" spans="11:23">
      <c r="K43" s="14" t="s">
        <v>50</v>
      </c>
      <c r="L43" s="14">
        <f>COUNTIF(L2:L33,"&lt;0.636")-COUNTIF(L2:L33,"&lt;0.507")</f>
        <v>0</v>
      </c>
      <c r="N43" s="4">
        <v>0.45</v>
      </c>
      <c r="O43" s="4">
        <v>-360</v>
      </c>
      <c r="P43" s="4">
        <v>440</v>
      </c>
      <c r="Q43" s="4">
        <v>22</v>
      </c>
      <c r="W43" s="14"/>
    </row>
    <row r="44" s="1" customFormat="1" spans="11:23">
      <c r="K44" s="14" t="s">
        <v>51</v>
      </c>
      <c r="L44" s="14">
        <f>COUNTIF(L2:L33,"&lt;0.765")-COUNTIF(L2:L33,"&lt;0.636")</f>
        <v>0</v>
      </c>
      <c r="N44" s="4">
        <v>0.49</v>
      </c>
      <c r="O44" s="4">
        <v>-392</v>
      </c>
      <c r="P44" s="4">
        <v>408</v>
      </c>
      <c r="Q44" s="4">
        <v>20.4</v>
      </c>
      <c r="W44" s="14"/>
    </row>
    <row r="45" s="1" customFormat="1" spans="11:23">
      <c r="K45" s="14" t="s">
        <v>52</v>
      </c>
      <c r="L45" s="14">
        <f>COUNTIF(L2:L33,"&lt;0.894")-COUNTIF(L2:L33,"&lt;0.765")</f>
        <v>0</v>
      </c>
      <c r="O45" s="14">
        <v>-380</v>
      </c>
      <c r="P45" s="14">
        <v>420</v>
      </c>
      <c r="Q45" s="14">
        <v>21</v>
      </c>
      <c r="W45" s="14"/>
    </row>
    <row r="46" s="1" customFormat="1" spans="11:23">
      <c r="K46" s="14" t="s">
        <v>53</v>
      </c>
      <c r="L46" s="14">
        <f>COUNTIF(L2:L33,"&lt;1.023")-COUNTIF(L2:L33,"&lt;0.894")</f>
        <v>0</v>
      </c>
      <c r="W46" s="14"/>
    </row>
    <row r="47" s="1" customFormat="1" spans="11:23">
      <c r="K47" s="14" t="s">
        <v>54</v>
      </c>
      <c r="L47" s="14">
        <f>COUNTIF(L2:L33,"&lt;1.152")-COUNTIF(L2:L33,"&lt;1.023")</f>
        <v>0</v>
      </c>
      <c r="W47" s="14"/>
    </row>
    <row r="48" s="3" customFormat="1" spans="11:23">
      <c r="K48" s="11" t="s">
        <v>55</v>
      </c>
      <c r="L48" s="11">
        <f>COUNTIF(L2:L33,"&lt;1.281")-COUNTIF(L2:L33,"&lt;1.152")</f>
        <v>1</v>
      </c>
      <c r="M48" s="11">
        <v>2</v>
      </c>
      <c r="N48" s="11">
        <v>1</v>
      </c>
      <c r="W48" s="11"/>
    </row>
    <row r="49" s="1" customFormat="1" spans="11:23">
      <c r="K49" s="14" t="s">
        <v>56</v>
      </c>
      <c r="L49" s="14">
        <f>COUNTIF(L2:L33,"&lt;1.41")-COUNTIF(L2:L33,"&lt;1.281")</f>
        <v>2</v>
      </c>
      <c r="M49" s="14">
        <v>3</v>
      </c>
      <c r="N49" s="14">
        <v>2</v>
      </c>
      <c r="W49" s="14"/>
    </row>
    <row r="50" s="1" customFormat="1" spans="11:23">
      <c r="K50" s="14" t="s">
        <v>57</v>
      </c>
      <c r="L50" s="14">
        <f>COUNTIF(L2:L33,"&lt;1.539")-COUNTIF(L2:L33,"&lt;1.41")</f>
        <v>3</v>
      </c>
      <c r="M50" s="14">
        <v>4</v>
      </c>
      <c r="N50" s="14">
        <v>3</v>
      </c>
      <c r="W50" s="14"/>
    </row>
    <row r="51" s="1" customFormat="1" spans="11:23">
      <c r="K51" s="14" t="s">
        <v>58</v>
      </c>
      <c r="L51" s="14">
        <f>COUNTIF(L2:L33,"&lt;1.668")-COUNTIF(L2:L33,"&lt;1.539")</f>
        <v>6</v>
      </c>
      <c r="M51" s="14">
        <v>7</v>
      </c>
      <c r="N51" s="14">
        <v>6</v>
      </c>
      <c r="W51" s="14"/>
    </row>
    <row r="52" s="29" customFormat="1" spans="11:23">
      <c r="K52" s="27" t="s">
        <v>59</v>
      </c>
      <c r="L52" s="27">
        <f>COUNTIF(L2:L33,"&lt;1.797")-COUNTIF(L2:L33,"&lt;1.668")</f>
        <v>8</v>
      </c>
      <c r="M52" s="27">
        <v>8</v>
      </c>
      <c r="N52" s="27">
        <v>8</v>
      </c>
      <c r="W52" s="27"/>
    </row>
    <row r="53" s="1" customFormat="1" spans="11:23">
      <c r="K53" s="14" t="s">
        <v>60</v>
      </c>
      <c r="L53" s="14">
        <f>COUNTIF(L2:L33,"&lt;1.926")-COUNTIF(L2:L33,"&lt;1.797")</f>
        <v>6</v>
      </c>
      <c r="M53" s="14">
        <v>7</v>
      </c>
      <c r="N53" s="14">
        <v>6</v>
      </c>
      <c r="W53" s="14"/>
    </row>
    <row r="54" s="1" customFormat="1" spans="11:23">
      <c r="K54" s="14" t="s">
        <v>61</v>
      </c>
      <c r="L54" s="14">
        <f>COUNTIF(L2:L33,"&lt;2.055")-COUNTIF(L2:L33,"&lt;1.926")</f>
        <v>3</v>
      </c>
      <c r="M54" s="14">
        <v>4</v>
      </c>
      <c r="N54" s="14">
        <v>3</v>
      </c>
      <c r="W54" s="14"/>
    </row>
    <row r="55" s="1" customFormat="1" spans="11:23">
      <c r="K55" s="14" t="s">
        <v>62</v>
      </c>
      <c r="L55" s="14">
        <f>COUNTIF(L2:L33,"&lt;2.184")-COUNTIF(L2:L33,"&lt;2.055")</f>
        <v>2</v>
      </c>
      <c r="M55" s="14">
        <v>3</v>
      </c>
      <c r="N55" s="14">
        <v>2</v>
      </c>
      <c r="W55" s="14"/>
    </row>
    <row r="56" s="3" customFormat="1" spans="11:23">
      <c r="K56" s="11" t="s">
        <v>63</v>
      </c>
      <c r="L56" s="11">
        <f>COUNTIF(L2:L33,"&lt;2.313")-COUNTIF(L2:L33,"&lt;2.184")</f>
        <v>1</v>
      </c>
      <c r="M56" s="11">
        <v>2</v>
      </c>
      <c r="N56" s="11">
        <v>1</v>
      </c>
      <c r="W56" s="11"/>
    </row>
    <row r="57" s="1" customFormat="1" spans="11:23">
      <c r="K57" s="14" t="s">
        <v>64</v>
      </c>
      <c r="L57" s="14">
        <f>COUNTIF(L2:L33,"&lt;2.442")-COUNTIF(L2:L33,"&lt;2.313")</f>
        <v>0</v>
      </c>
      <c r="W57" s="14"/>
    </row>
    <row r="58" s="1" customFormat="1" spans="11:12">
      <c r="K58" s="14" t="s">
        <v>65</v>
      </c>
      <c r="L58" s="14">
        <f>COUNTIF(L2:L33,"&lt;2.571")-COUNTIF(L2:L33,"&lt;2.442")</f>
        <v>0</v>
      </c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customFormat="1" spans="11:15">
      <c r="K60" s="4" t="s">
        <v>67</v>
      </c>
      <c r="L60" s="14">
        <f>COUNTIF(L2:L33,"&lt;2.829")-COUNTIF(L2:L33,"&lt;2.7")</f>
        <v>0</v>
      </c>
      <c r="N60">
        <v>0.954</v>
      </c>
      <c r="O60">
        <v>0.133</v>
      </c>
    </row>
    <row r="61" customFormat="1" spans="11:15">
      <c r="K61" s="4" t="s">
        <v>68</v>
      </c>
      <c r="L61" s="14">
        <f>COUNTIF(L2:L33,"&lt;2.958")-COUNTIF(L2:L33,"&lt;2.829")</f>
        <v>0</v>
      </c>
      <c r="N61">
        <v>1.355</v>
      </c>
      <c r="O61">
        <v>0.108</v>
      </c>
    </row>
    <row r="62" customFormat="1" spans="11:15">
      <c r="K62" s="4" t="s">
        <v>69</v>
      </c>
      <c r="L62" s="14">
        <f>COUNTIF(L2:L33,"&lt;3.087")-COUNTIF(L2:L33,"&lt;2.958")</f>
        <v>0</v>
      </c>
      <c r="N62">
        <v>1.72</v>
      </c>
      <c r="O62">
        <v>0.083</v>
      </c>
    </row>
  </sheetData>
  <pageMargins left="0.75" right="0.75" top="1" bottom="1" header="0.5" footer="0.5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2"/>
  <sheetViews>
    <sheetView topLeftCell="I52" workbookViewId="0">
      <selection activeCell="I1" sqref="$A1:$XFD70"/>
    </sheetView>
  </sheetViews>
  <sheetFormatPr defaultColWidth="8.88888888888889" defaultRowHeight="14.4"/>
  <cols>
    <col min="11" max="12" width="19.4444444444444" customWidth="1"/>
    <col min="13" max="14" width="12.8888888888889"/>
    <col min="20" max="22" width="12.8888888888889"/>
    <col min="23" max="23" width="18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184</v>
      </c>
      <c r="B2">
        <v>18</v>
      </c>
      <c r="C2">
        <v>2</v>
      </c>
      <c r="D2">
        <v>10</v>
      </c>
      <c r="E2">
        <v>10</v>
      </c>
      <c r="F2">
        <v>10</v>
      </c>
      <c r="G2">
        <v>0</v>
      </c>
      <c r="H2">
        <v>8</v>
      </c>
      <c r="I2">
        <v>2</v>
      </c>
      <c r="J2">
        <v>0.9</v>
      </c>
      <c r="K2" s="4">
        <v>9.12904357910156</v>
      </c>
      <c r="L2" s="9">
        <v>1.41546249389648</v>
      </c>
      <c r="M2">
        <v>0.940845489501953</v>
      </c>
      <c r="N2">
        <v>7.26885604858398</v>
      </c>
      <c r="O2">
        <v>7</v>
      </c>
      <c r="P2">
        <v>7</v>
      </c>
      <c r="Q2">
        <v>17</v>
      </c>
      <c r="R2" s="15">
        <v>0.4118</v>
      </c>
      <c r="S2" s="15">
        <f t="shared" ref="S2:S9" si="0">O2/E2</f>
        <v>0.7</v>
      </c>
      <c r="T2">
        <v>4.52567481994629</v>
      </c>
      <c r="U2">
        <v>4.13904047012329</v>
      </c>
      <c r="V2">
        <v>3.9648551940918</v>
      </c>
      <c r="W2" s="11">
        <v>0.174185276031494</v>
      </c>
      <c r="X2">
        <v>0.560819625854492</v>
      </c>
      <c r="Y2">
        <v>0.560819625854492</v>
      </c>
      <c r="Z2">
        <v>0.7</v>
      </c>
      <c r="AA2">
        <v>1</v>
      </c>
      <c r="AB2">
        <v>0.588235294117647</v>
      </c>
      <c r="AC2">
        <v>0.740740740740741</v>
      </c>
      <c r="AD2">
        <v>0</v>
      </c>
      <c r="AE2">
        <v>0.3</v>
      </c>
    </row>
    <row r="3" spans="1:31">
      <c r="A3" s="5">
        <v>142</v>
      </c>
      <c r="B3">
        <v>20</v>
      </c>
      <c r="C3">
        <v>0</v>
      </c>
      <c r="D3">
        <v>10</v>
      </c>
      <c r="E3">
        <v>10</v>
      </c>
      <c r="F3">
        <v>10</v>
      </c>
      <c r="G3">
        <v>0</v>
      </c>
      <c r="H3">
        <v>10</v>
      </c>
      <c r="I3">
        <v>0</v>
      </c>
      <c r="J3">
        <v>1</v>
      </c>
      <c r="K3" s="4">
        <v>9999</v>
      </c>
      <c r="L3" s="9">
        <v>1.2095832824707</v>
      </c>
      <c r="M3">
        <v>9999</v>
      </c>
      <c r="N3">
        <v>9999</v>
      </c>
      <c r="O3">
        <v>8</v>
      </c>
      <c r="P3">
        <v>8</v>
      </c>
      <c r="Q3">
        <v>18</v>
      </c>
      <c r="R3" s="15">
        <v>0.4444</v>
      </c>
      <c r="S3" s="15">
        <f t="shared" si="0"/>
        <v>0.8</v>
      </c>
      <c r="T3">
        <v>4.09828186035156</v>
      </c>
      <c r="U3">
        <v>3.84790658950806</v>
      </c>
      <c r="V3">
        <v>3.66571497917175</v>
      </c>
      <c r="W3" s="11">
        <v>0.182191610336304</v>
      </c>
      <c r="X3">
        <v>0.43256688117981</v>
      </c>
      <c r="Y3">
        <v>0.43256688117981</v>
      </c>
      <c r="Z3">
        <v>0.8</v>
      </c>
      <c r="AA3">
        <v>1</v>
      </c>
      <c r="AB3">
        <v>0.555555555555556</v>
      </c>
      <c r="AC3">
        <v>0.714285714285714</v>
      </c>
      <c r="AD3">
        <v>0</v>
      </c>
      <c r="AE3">
        <v>0.2</v>
      </c>
    </row>
    <row r="4" spans="1:31">
      <c r="A4" s="5">
        <v>202</v>
      </c>
      <c r="B4">
        <v>20</v>
      </c>
      <c r="C4">
        <v>0</v>
      </c>
      <c r="D4">
        <v>10</v>
      </c>
      <c r="E4">
        <v>10</v>
      </c>
      <c r="F4">
        <v>10</v>
      </c>
      <c r="G4">
        <v>0</v>
      </c>
      <c r="H4">
        <v>10</v>
      </c>
      <c r="I4">
        <v>0</v>
      </c>
      <c r="J4">
        <v>1</v>
      </c>
      <c r="K4" s="4">
        <v>9999</v>
      </c>
      <c r="L4" s="9">
        <v>1.37958717346191</v>
      </c>
      <c r="M4">
        <v>9999</v>
      </c>
      <c r="N4">
        <v>9999</v>
      </c>
      <c r="O4">
        <v>9</v>
      </c>
      <c r="P4">
        <v>9</v>
      </c>
      <c r="Q4">
        <v>19</v>
      </c>
      <c r="R4" s="15">
        <v>0.4737</v>
      </c>
      <c r="S4" s="15">
        <f t="shared" si="0"/>
        <v>0.9</v>
      </c>
      <c r="T4">
        <v>4.12523078918457</v>
      </c>
      <c r="U4">
        <v>3.87245631217956</v>
      </c>
      <c r="V4">
        <v>3.69013977050781</v>
      </c>
      <c r="W4" s="11">
        <v>0.182316541671753</v>
      </c>
      <c r="X4">
        <v>0.435091018676758</v>
      </c>
      <c r="Y4">
        <v>0.435091018676758</v>
      </c>
      <c r="Z4">
        <v>0.9</v>
      </c>
      <c r="AA4">
        <v>1</v>
      </c>
      <c r="AB4">
        <v>0.526315789473684</v>
      </c>
      <c r="AC4">
        <v>0.689655172413793</v>
      </c>
      <c r="AD4">
        <v>0</v>
      </c>
      <c r="AE4">
        <v>0.1</v>
      </c>
    </row>
    <row r="5" spans="1:31">
      <c r="A5" s="5">
        <v>93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10.4066944122315</v>
      </c>
      <c r="L5" s="9">
        <v>1.28925704956055</v>
      </c>
      <c r="M5">
        <v>1.12779426574707</v>
      </c>
      <c r="N5">
        <v>8.51591873168945</v>
      </c>
      <c r="O5">
        <v>6</v>
      </c>
      <c r="P5">
        <v>6</v>
      </c>
      <c r="Q5">
        <v>16</v>
      </c>
      <c r="R5" s="15">
        <v>0.375</v>
      </c>
      <c r="S5" s="15">
        <f t="shared" si="0"/>
        <v>0.6</v>
      </c>
      <c r="T5">
        <v>3.78498268127441</v>
      </c>
      <c r="U5">
        <v>3.53165054321289</v>
      </c>
      <c r="V5">
        <v>3.34699487686157</v>
      </c>
      <c r="W5" s="11">
        <v>0.184655666351318</v>
      </c>
      <c r="X5">
        <v>0.437987804412842</v>
      </c>
      <c r="Y5">
        <v>0.437987804412842</v>
      </c>
      <c r="Z5">
        <v>0.6</v>
      </c>
      <c r="AA5">
        <v>1</v>
      </c>
      <c r="AB5">
        <v>0.625</v>
      </c>
      <c r="AC5">
        <v>0.769230769230769</v>
      </c>
      <c r="AD5">
        <v>0</v>
      </c>
      <c r="AE5">
        <v>0.4</v>
      </c>
    </row>
    <row r="6" spans="1:31">
      <c r="A6" s="5">
        <v>106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11.0809917449951</v>
      </c>
      <c r="L6" s="9">
        <v>1.19580459594727</v>
      </c>
      <c r="M6">
        <v>0.999795913696289</v>
      </c>
      <c r="N6">
        <v>9.0234489440918</v>
      </c>
      <c r="O6">
        <v>6</v>
      </c>
      <c r="P6">
        <v>6</v>
      </c>
      <c r="Q6">
        <v>16</v>
      </c>
      <c r="R6" s="15">
        <v>0.375</v>
      </c>
      <c r="S6" s="15">
        <f t="shared" si="0"/>
        <v>0.6</v>
      </c>
      <c r="T6">
        <v>4.2790470123291</v>
      </c>
      <c r="U6">
        <v>3.97639465332031</v>
      </c>
      <c r="V6">
        <v>3.77619099617004</v>
      </c>
      <c r="W6" s="11">
        <v>0.200203657150269</v>
      </c>
      <c r="X6">
        <v>0.502856016159058</v>
      </c>
      <c r="Y6">
        <v>0.502856016159058</v>
      </c>
      <c r="Z6">
        <v>0.6</v>
      </c>
      <c r="AA6">
        <v>1</v>
      </c>
      <c r="AB6">
        <v>0.625</v>
      </c>
      <c r="AC6">
        <v>0.769230769230769</v>
      </c>
      <c r="AD6">
        <v>0</v>
      </c>
      <c r="AE6">
        <v>0.4</v>
      </c>
    </row>
    <row r="7" s="20" customFormat="1" spans="1:31">
      <c r="A7" s="21">
        <v>244</v>
      </c>
      <c r="B7" s="20">
        <v>19</v>
      </c>
      <c r="C7" s="20">
        <v>1</v>
      </c>
      <c r="D7" s="20">
        <v>10</v>
      </c>
      <c r="E7" s="20">
        <v>10</v>
      </c>
      <c r="F7" s="20">
        <v>10</v>
      </c>
      <c r="G7" s="20">
        <v>0</v>
      </c>
      <c r="H7" s="20">
        <v>9</v>
      </c>
      <c r="I7" s="20">
        <v>1</v>
      </c>
      <c r="J7" s="20">
        <v>0.95</v>
      </c>
      <c r="K7" s="22">
        <v>10.961576461792</v>
      </c>
      <c r="L7" s="22">
        <v>1.18642616271973</v>
      </c>
      <c r="M7" s="20">
        <v>0.954240798950195</v>
      </c>
      <c r="N7" s="20">
        <v>8.53941345214844</v>
      </c>
      <c r="O7" s="20">
        <v>6</v>
      </c>
      <c r="P7" s="20">
        <v>6</v>
      </c>
      <c r="Q7" s="20">
        <v>15</v>
      </c>
      <c r="R7" s="23">
        <v>0.4</v>
      </c>
      <c r="S7" s="23">
        <f t="shared" si="0"/>
        <v>0.6</v>
      </c>
      <c r="T7" s="20">
        <v>4.47538566589355</v>
      </c>
      <c r="U7" s="20">
        <v>4.16669654846191</v>
      </c>
      <c r="V7" s="20">
        <v>3.9568190574646</v>
      </c>
      <c r="W7" s="22">
        <v>0.209877490997315</v>
      </c>
      <c r="X7" s="20">
        <v>0.518566608428955</v>
      </c>
      <c r="Y7" s="20">
        <v>0.518566608428955</v>
      </c>
      <c r="Z7" s="20">
        <v>0.6</v>
      </c>
      <c r="AA7" s="20">
        <v>0.9</v>
      </c>
      <c r="AB7" s="20">
        <v>0.6</v>
      </c>
      <c r="AC7" s="20">
        <v>0.72</v>
      </c>
      <c r="AD7" s="20">
        <v>0.1</v>
      </c>
      <c r="AE7" s="20">
        <v>0.3</v>
      </c>
    </row>
    <row r="8" spans="1:31">
      <c r="A8" s="5">
        <v>145</v>
      </c>
      <c r="B8">
        <v>18</v>
      </c>
      <c r="C8">
        <v>2</v>
      </c>
      <c r="D8">
        <v>10</v>
      </c>
      <c r="E8">
        <v>10</v>
      </c>
      <c r="F8">
        <v>9</v>
      </c>
      <c r="G8">
        <v>1</v>
      </c>
      <c r="H8">
        <v>9</v>
      </c>
      <c r="I8">
        <v>1</v>
      </c>
      <c r="J8">
        <v>0.9</v>
      </c>
      <c r="K8" s="4">
        <v>10.6385040283203</v>
      </c>
      <c r="L8" s="9">
        <v>1.46340179443359</v>
      </c>
      <c r="M8">
        <v>1.31208801269531</v>
      </c>
      <c r="N8">
        <v>8.68145370483398</v>
      </c>
      <c r="O8">
        <v>5</v>
      </c>
      <c r="P8">
        <v>5</v>
      </c>
      <c r="Q8">
        <v>13</v>
      </c>
      <c r="R8" s="15">
        <v>0.3846</v>
      </c>
      <c r="S8" s="15">
        <f t="shared" si="0"/>
        <v>0.5</v>
      </c>
      <c r="T8">
        <v>3.67697906494141</v>
      </c>
      <c r="U8">
        <v>3.40024971961975</v>
      </c>
      <c r="V8">
        <v>3.30141448974609</v>
      </c>
      <c r="W8" s="11">
        <v>0.0988352298736572</v>
      </c>
      <c r="X8">
        <v>0.375564575195312</v>
      </c>
      <c r="Y8">
        <v>0.375564575195312</v>
      </c>
      <c r="Z8">
        <v>0.5</v>
      </c>
      <c r="AA8">
        <v>0.8</v>
      </c>
      <c r="AB8">
        <v>0.615384615384615</v>
      </c>
      <c r="AC8">
        <v>0.695652173913043</v>
      </c>
      <c r="AD8">
        <v>0.2</v>
      </c>
      <c r="AE8">
        <v>0.3</v>
      </c>
    </row>
    <row r="9" customFormat="1" spans="1:31">
      <c r="A9" s="5">
        <v>141</v>
      </c>
      <c r="B9">
        <v>18</v>
      </c>
      <c r="C9">
        <v>2</v>
      </c>
      <c r="D9">
        <v>10</v>
      </c>
      <c r="E9">
        <v>10</v>
      </c>
      <c r="F9">
        <v>10</v>
      </c>
      <c r="G9">
        <v>0</v>
      </c>
      <c r="H9">
        <v>8</v>
      </c>
      <c r="I9">
        <v>2</v>
      </c>
      <c r="J9">
        <v>0.9</v>
      </c>
      <c r="K9" s="4">
        <v>7.49026870727539</v>
      </c>
      <c r="L9" s="9">
        <v>1.63237380981445</v>
      </c>
      <c r="M9">
        <v>1.35805892944336</v>
      </c>
      <c r="N9">
        <v>5.95078086853027</v>
      </c>
      <c r="O9">
        <v>7</v>
      </c>
      <c r="P9">
        <v>7</v>
      </c>
      <c r="Q9">
        <v>17</v>
      </c>
      <c r="R9" s="15">
        <v>0.4118</v>
      </c>
      <c r="S9" s="15">
        <f t="shared" si="0"/>
        <v>0.7</v>
      </c>
      <c r="T9">
        <v>3.87831687927246</v>
      </c>
      <c r="U9">
        <v>3.56178855895996</v>
      </c>
      <c r="V9">
        <v>3.43032383918762</v>
      </c>
      <c r="W9" s="11">
        <v>0.131464719772339</v>
      </c>
      <c r="X9">
        <v>0.447993040084839</v>
      </c>
      <c r="Y9">
        <v>0.447993040084839</v>
      </c>
      <c r="Z9">
        <v>0.7</v>
      </c>
      <c r="AA9">
        <v>1</v>
      </c>
      <c r="AB9">
        <v>0.588235294117647</v>
      </c>
      <c r="AC9">
        <v>0.740740740740741</v>
      </c>
      <c r="AD9">
        <v>0</v>
      </c>
      <c r="AE9">
        <v>0.3</v>
      </c>
    </row>
    <row r="10" customFormat="1" spans="1:31">
      <c r="A10" s="5">
        <v>222</v>
      </c>
      <c r="B10">
        <v>17</v>
      </c>
      <c r="C10">
        <v>3</v>
      </c>
      <c r="D10">
        <v>10</v>
      </c>
      <c r="E10">
        <v>10</v>
      </c>
      <c r="F10">
        <v>10</v>
      </c>
      <c r="G10">
        <v>0</v>
      </c>
      <c r="H10">
        <v>7</v>
      </c>
      <c r="I10">
        <v>3</v>
      </c>
      <c r="J10">
        <v>0.85</v>
      </c>
      <c r="K10" s="4">
        <v>6.98605537414551</v>
      </c>
      <c r="L10" s="9">
        <v>1.72116661071777</v>
      </c>
      <c r="M10">
        <v>1.06689262390137</v>
      </c>
      <c r="N10">
        <v>5.3403377532959</v>
      </c>
      <c r="O10">
        <v>6</v>
      </c>
      <c r="P10">
        <v>6</v>
      </c>
      <c r="Q10">
        <v>16</v>
      </c>
      <c r="R10" s="15">
        <v>0.375</v>
      </c>
      <c r="S10" s="15">
        <f t="shared" ref="S10:S29" si="1">O10/E10</f>
        <v>0.6</v>
      </c>
      <c r="T10">
        <v>3.34921264648437</v>
      </c>
      <c r="U10">
        <v>3.06262898445129</v>
      </c>
      <c r="V10">
        <v>2.91971254348755</v>
      </c>
      <c r="W10" s="11">
        <v>0.142916440963745</v>
      </c>
      <c r="X10">
        <v>0.429500102996826</v>
      </c>
      <c r="Y10">
        <v>0.429500102996826</v>
      </c>
      <c r="Z10">
        <v>0.6</v>
      </c>
      <c r="AA10">
        <v>1</v>
      </c>
      <c r="AB10">
        <v>0.625</v>
      </c>
      <c r="AC10">
        <v>0.769230769230769</v>
      </c>
      <c r="AD10">
        <v>0</v>
      </c>
      <c r="AE10">
        <v>0.4</v>
      </c>
    </row>
    <row r="11" spans="1:31">
      <c r="A11" s="5">
        <v>174</v>
      </c>
      <c r="B11">
        <v>17</v>
      </c>
      <c r="C11">
        <v>3</v>
      </c>
      <c r="D11">
        <v>10</v>
      </c>
      <c r="E11">
        <v>10</v>
      </c>
      <c r="F11">
        <v>10</v>
      </c>
      <c r="G11">
        <v>0</v>
      </c>
      <c r="H11">
        <v>7</v>
      </c>
      <c r="I11">
        <v>3</v>
      </c>
      <c r="J11">
        <v>0.85</v>
      </c>
      <c r="K11" s="4">
        <v>6.9014720916748</v>
      </c>
      <c r="L11" s="9">
        <v>1.69812965393066</v>
      </c>
      <c r="M11">
        <v>1.01156425476074</v>
      </c>
      <c r="N11">
        <v>5.1447925567627</v>
      </c>
      <c r="O11">
        <v>4</v>
      </c>
      <c r="P11">
        <v>4</v>
      </c>
      <c r="Q11">
        <v>13</v>
      </c>
      <c r="R11" s="15">
        <v>0.3077</v>
      </c>
      <c r="S11" s="15">
        <f t="shared" si="1"/>
        <v>0.4</v>
      </c>
      <c r="T11">
        <v>3.24583053588867</v>
      </c>
      <c r="U11">
        <v>2.97004389762878</v>
      </c>
      <c r="V11">
        <v>2.82203412055969</v>
      </c>
      <c r="W11" s="11">
        <v>0.148009777069092</v>
      </c>
      <c r="X11">
        <v>0.423796415328979</v>
      </c>
      <c r="Y11">
        <v>0.423796415328979</v>
      </c>
      <c r="Z11">
        <v>0.4</v>
      </c>
      <c r="AA11">
        <v>0.9</v>
      </c>
      <c r="AB11">
        <v>0.692307692307692</v>
      </c>
      <c r="AC11">
        <v>0.782608695652174</v>
      </c>
      <c r="AD11">
        <v>0.1</v>
      </c>
      <c r="AE11">
        <v>0.5</v>
      </c>
    </row>
    <row r="12" customFormat="1" spans="1:31">
      <c r="A12" s="5">
        <v>105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10.3260917663574</v>
      </c>
      <c r="L12" s="9">
        <v>1.71701431274414</v>
      </c>
      <c r="M12">
        <v>1.61215782165527</v>
      </c>
      <c r="N12">
        <v>8.51708984375</v>
      </c>
      <c r="O12">
        <v>7</v>
      </c>
      <c r="P12">
        <v>7</v>
      </c>
      <c r="Q12">
        <v>17</v>
      </c>
      <c r="R12" s="15">
        <v>0.4118</v>
      </c>
      <c r="S12" s="15">
        <f t="shared" si="1"/>
        <v>0.7</v>
      </c>
      <c r="T12">
        <v>3.6671028137207</v>
      </c>
      <c r="U12">
        <v>3.42255115509033</v>
      </c>
      <c r="V12">
        <v>3.24774885177612</v>
      </c>
      <c r="W12" s="11">
        <v>0.174802303314209</v>
      </c>
      <c r="X12">
        <v>0.41935396194458</v>
      </c>
      <c r="Y12">
        <v>0.41935396194458</v>
      </c>
      <c r="Z12">
        <v>0.7</v>
      </c>
      <c r="AA12">
        <v>1</v>
      </c>
      <c r="AB12">
        <v>0.588235294117647</v>
      </c>
      <c r="AC12">
        <v>0.740740740740741</v>
      </c>
      <c r="AD12">
        <v>0</v>
      </c>
      <c r="AE12">
        <v>0.3</v>
      </c>
    </row>
    <row r="13" s="20" customFormat="1" spans="1:31">
      <c r="A13" s="21">
        <v>113</v>
      </c>
      <c r="B13" s="20">
        <v>19</v>
      </c>
      <c r="C13" s="20">
        <v>1</v>
      </c>
      <c r="D13" s="20">
        <v>10</v>
      </c>
      <c r="E13" s="20">
        <v>10</v>
      </c>
      <c r="F13" s="20">
        <v>10</v>
      </c>
      <c r="G13" s="20">
        <v>0</v>
      </c>
      <c r="H13" s="20">
        <v>9</v>
      </c>
      <c r="I13" s="20">
        <v>1</v>
      </c>
      <c r="J13" s="20">
        <v>0.95</v>
      </c>
      <c r="K13" s="22">
        <v>10.1873531341553</v>
      </c>
      <c r="L13" s="22">
        <v>1.50032997131348</v>
      </c>
      <c r="M13" s="20">
        <v>1.36506271362305</v>
      </c>
      <c r="N13" s="20">
        <v>8.29955863952637</v>
      </c>
      <c r="O13" s="20">
        <v>7</v>
      </c>
      <c r="P13" s="20">
        <v>7</v>
      </c>
      <c r="Q13" s="20">
        <v>17</v>
      </c>
      <c r="R13" s="23">
        <v>0.4118</v>
      </c>
      <c r="S13" s="23">
        <f t="shared" si="1"/>
        <v>0.7</v>
      </c>
      <c r="T13" s="20">
        <v>3.49669647216797</v>
      </c>
      <c r="U13" s="20">
        <v>3.27293419837952</v>
      </c>
      <c r="V13" s="20">
        <v>3.09587931632996</v>
      </c>
      <c r="W13" s="22">
        <v>0.17705488204956</v>
      </c>
      <c r="X13" s="20">
        <v>0.400817155838013</v>
      </c>
      <c r="Y13" s="20">
        <v>0.400817155838013</v>
      </c>
      <c r="Z13" s="20">
        <v>0.7</v>
      </c>
      <c r="AA13" s="20">
        <v>1</v>
      </c>
      <c r="AB13" s="20">
        <v>0.588235294117647</v>
      </c>
      <c r="AC13" s="20">
        <v>0.740740740740741</v>
      </c>
      <c r="AD13" s="20">
        <v>0</v>
      </c>
      <c r="AE13" s="20">
        <v>0.3</v>
      </c>
    </row>
    <row r="14" spans="1:31">
      <c r="A14" s="5">
        <v>114</v>
      </c>
      <c r="B14">
        <v>16</v>
      </c>
      <c r="C14">
        <v>4</v>
      </c>
      <c r="D14">
        <v>10</v>
      </c>
      <c r="E14">
        <v>10</v>
      </c>
      <c r="F14">
        <v>9</v>
      </c>
      <c r="G14">
        <v>1</v>
      </c>
      <c r="H14">
        <v>7</v>
      </c>
      <c r="I14">
        <v>3</v>
      </c>
      <c r="J14">
        <v>0.8</v>
      </c>
      <c r="K14" s="4">
        <v>8.22604179382324</v>
      </c>
      <c r="L14" s="9">
        <v>1.97331619262695</v>
      </c>
      <c r="M14">
        <v>1.27695655822754</v>
      </c>
      <c r="N14">
        <v>6.61124801635742</v>
      </c>
      <c r="O14">
        <v>5</v>
      </c>
      <c r="P14">
        <v>5</v>
      </c>
      <c r="Q14">
        <v>14</v>
      </c>
      <c r="R14" s="15">
        <v>0.3571</v>
      </c>
      <c r="S14" s="15">
        <f t="shared" si="1"/>
        <v>0.5</v>
      </c>
      <c r="T14">
        <v>3.45174598693848</v>
      </c>
      <c r="U14">
        <v>3.08734536170959</v>
      </c>
      <c r="V14">
        <v>3.05312347412109</v>
      </c>
      <c r="W14" s="11">
        <v>0.034221887588501</v>
      </c>
      <c r="X14">
        <v>0.398622512817383</v>
      </c>
      <c r="Y14">
        <v>0.398622512817383</v>
      </c>
      <c r="Z14">
        <v>0.5</v>
      </c>
      <c r="AA14">
        <v>0.9</v>
      </c>
      <c r="AB14">
        <v>0.642857142857143</v>
      </c>
      <c r="AC14">
        <v>0.75</v>
      </c>
      <c r="AD14">
        <v>0.1</v>
      </c>
      <c r="AE14">
        <v>0.4</v>
      </c>
    </row>
    <row r="15" spans="1:31">
      <c r="A15" s="18">
        <v>4</v>
      </c>
      <c r="B15" s="1">
        <v>18</v>
      </c>
      <c r="C15" s="1">
        <v>2</v>
      </c>
      <c r="D15" s="1">
        <v>10</v>
      </c>
      <c r="E15" s="1">
        <v>10</v>
      </c>
      <c r="F15" s="1">
        <v>10</v>
      </c>
      <c r="G15" s="1">
        <v>0</v>
      </c>
      <c r="H15" s="1">
        <v>8</v>
      </c>
      <c r="I15" s="1">
        <v>2</v>
      </c>
      <c r="J15" s="1">
        <v>0.9</v>
      </c>
      <c r="K15" s="14">
        <v>6.64651870727539</v>
      </c>
      <c r="L15" s="14">
        <v>1.76815605163574</v>
      </c>
      <c r="M15" s="1">
        <v>1.73186683654785</v>
      </c>
      <c r="N15" s="1">
        <v>5.91652679443359</v>
      </c>
      <c r="O15" s="1">
        <v>6</v>
      </c>
      <c r="P15" s="1">
        <v>6</v>
      </c>
      <c r="Q15" s="1">
        <v>15</v>
      </c>
      <c r="R15" s="19">
        <v>0.4</v>
      </c>
      <c r="S15" s="19">
        <f t="shared" si="1"/>
        <v>0.6</v>
      </c>
      <c r="T15" s="1">
        <v>3.24323081970215</v>
      </c>
      <c r="U15" s="1">
        <v>2.9600522518158</v>
      </c>
      <c r="V15" s="1">
        <v>2.89533853530884</v>
      </c>
      <c r="W15" s="14">
        <v>0.064713716506958</v>
      </c>
      <c r="X15" s="1">
        <v>0.34789228439331</v>
      </c>
      <c r="Y15" s="1">
        <v>0.34789228439331</v>
      </c>
      <c r="Z15" s="1">
        <v>0.6</v>
      </c>
      <c r="AA15" s="1">
        <v>0.9</v>
      </c>
      <c r="AB15" s="1">
        <v>0.6</v>
      </c>
      <c r="AC15" s="1">
        <v>0.72</v>
      </c>
      <c r="AD15" s="1">
        <v>0.1</v>
      </c>
      <c r="AE15" s="1">
        <v>0.3</v>
      </c>
    </row>
    <row r="16" spans="1:31">
      <c r="A16" s="5">
        <v>17</v>
      </c>
      <c r="B16">
        <v>16</v>
      </c>
      <c r="C16">
        <v>4</v>
      </c>
      <c r="D16">
        <v>10</v>
      </c>
      <c r="E16">
        <v>10</v>
      </c>
      <c r="F16">
        <v>10</v>
      </c>
      <c r="G16">
        <v>0</v>
      </c>
      <c r="H16">
        <v>6</v>
      </c>
      <c r="I16">
        <v>4</v>
      </c>
      <c r="J16">
        <v>0.8</v>
      </c>
      <c r="K16" s="4">
        <v>6.62918663024902</v>
      </c>
      <c r="L16" s="9">
        <v>1.7640323638916</v>
      </c>
      <c r="M16">
        <v>0.7838134765625</v>
      </c>
      <c r="N16">
        <v>5.65805053710937</v>
      </c>
      <c r="O16">
        <v>5</v>
      </c>
      <c r="P16">
        <v>5</v>
      </c>
      <c r="Q16">
        <v>15</v>
      </c>
      <c r="R16" s="15">
        <v>0.3333</v>
      </c>
      <c r="S16" s="15">
        <f t="shared" si="1"/>
        <v>0.5</v>
      </c>
      <c r="T16">
        <v>3.02310943603516</v>
      </c>
      <c r="U16">
        <v>2.70834422111511</v>
      </c>
      <c r="V16">
        <v>2.61939764022827</v>
      </c>
      <c r="W16" s="11">
        <v>0.0889465808868408</v>
      </c>
      <c r="X16">
        <v>0.403711795806885</v>
      </c>
      <c r="Y16">
        <v>0.403711795806885</v>
      </c>
      <c r="Z16">
        <v>0.5</v>
      </c>
      <c r="AA16">
        <v>1</v>
      </c>
      <c r="AB16">
        <v>0.666666666666667</v>
      </c>
      <c r="AC16">
        <v>0.8</v>
      </c>
      <c r="AD16">
        <v>0</v>
      </c>
      <c r="AE16">
        <v>0.5</v>
      </c>
    </row>
    <row r="17" spans="1:31">
      <c r="A17" s="5">
        <v>40</v>
      </c>
      <c r="B17">
        <v>17</v>
      </c>
      <c r="C17">
        <v>3</v>
      </c>
      <c r="D17">
        <v>10</v>
      </c>
      <c r="E17">
        <v>10</v>
      </c>
      <c r="F17">
        <v>9</v>
      </c>
      <c r="G17">
        <v>1</v>
      </c>
      <c r="H17">
        <v>8</v>
      </c>
      <c r="I17">
        <v>2</v>
      </c>
      <c r="J17">
        <v>0.85</v>
      </c>
      <c r="K17" s="4">
        <v>8.01934051513672</v>
      </c>
      <c r="L17" s="9">
        <v>1.82939147949219</v>
      </c>
      <c r="M17">
        <v>1.49921607971191</v>
      </c>
      <c r="N17">
        <v>6.08656692504883</v>
      </c>
      <c r="O17">
        <v>6</v>
      </c>
      <c r="P17">
        <v>6</v>
      </c>
      <c r="Q17">
        <v>15</v>
      </c>
      <c r="R17" s="15">
        <v>0.4</v>
      </c>
      <c r="S17" s="15">
        <f t="shared" si="1"/>
        <v>0.6</v>
      </c>
      <c r="T17">
        <v>3.05672454833984</v>
      </c>
      <c r="U17">
        <v>2.80530095100403</v>
      </c>
      <c r="V17">
        <v>2.71086621284485</v>
      </c>
      <c r="W17" s="11">
        <v>0.0944347381591797</v>
      </c>
      <c r="X17">
        <v>0.345858335494995</v>
      </c>
      <c r="Y17">
        <v>0.345858335494995</v>
      </c>
      <c r="Z17">
        <v>0.6</v>
      </c>
      <c r="AA17">
        <v>0.9</v>
      </c>
      <c r="AB17">
        <v>0.6</v>
      </c>
      <c r="AC17">
        <v>0.72</v>
      </c>
      <c r="AD17">
        <v>0.1</v>
      </c>
      <c r="AE17">
        <v>0.3</v>
      </c>
    </row>
    <row r="18" spans="1:31">
      <c r="A18" s="5">
        <v>214</v>
      </c>
      <c r="B18">
        <v>17</v>
      </c>
      <c r="C18">
        <v>3</v>
      </c>
      <c r="D18">
        <v>10</v>
      </c>
      <c r="E18">
        <v>10</v>
      </c>
      <c r="F18">
        <v>10</v>
      </c>
      <c r="G18">
        <v>0</v>
      </c>
      <c r="H18">
        <v>7</v>
      </c>
      <c r="I18">
        <v>3</v>
      </c>
      <c r="J18">
        <v>0.85</v>
      </c>
      <c r="K18" s="4">
        <v>6.30545997619629</v>
      </c>
      <c r="L18" s="9">
        <v>1.81940078735352</v>
      </c>
      <c r="M18">
        <v>1.30501747131348</v>
      </c>
      <c r="N18">
        <v>4.69405364990234</v>
      </c>
      <c r="O18">
        <v>5</v>
      </c>
      <c r="P18">
        <v>5</v>
      </c>
      <c r="Q18">
        <v>13</v>
      </c>
      <c r="R18" s="15">
        <v>0.3846</v>
      </c>
      <c r="S18" s="15">
        <f t="shared" si="1"/>
        <v>0.5</v>
      </c>
      <c r="T18">
        <v>3.16875076293945</v>
      </c>
      <c r="U18">
        <v>2.91451048851013</v>
      </c>
      <c r="V18">
        <v>2.77915716171265</v>
      </c>
      <c r="W18" s="11">
        <v>0.135353326797485</v>
      </c>
      <c r="X18">
        <v>0.389593601226807</v>
      </c>
      <c r="Y18">
        <v>0.389593601226807</v>
      </c>
      <c r="Z18">
        <v>0.5</v>
      </c>
      <c r="AA18">
        <v>0.8</v>
      </c>
      <c r="AB18">
        <v>0.615384615384615</v>
      </c>
      <c r="AC18">
        <v>0.695652173913043</v>
      </c>
      <c r="AD18">
        <v>0.2</v>
      </c>
      <c r="AE18">
        <v>0.3</v>
      </c>
    </row>
    <row r="19" s="20" customFormat="1" spans="1:31">
      <c r="A19" s="21">
        <v>196</v>
      </c>
      <c r="B19" s="20">
        <v>18</v>
      </c>
      <c r="C19" s="20">
        <v>2</v>
      </c>
      <c r="D19" s="20">
        <v>10</v>
      </c>
      <c r="E19" s="20">
        <v>10</v>
      </c>
      <c r="F19" s="20">
        <v>9</v>
      </c>
      <c r="G19" s="20">
        <v>1</v>
      </c>
      <c r="H19" s="20">
        <v>9</v>
      </c>
      <c r="I19" s="20">
        <v>1</v>
      </c>
      <c r="J19" s="20">
        <v>0.9</v>
      </c>
      <c r="K19" s="22">
        <v>11.2915363311768</v>
      </c>
      <c r="L19" s="22">
        <v>1.8361701965332</v>
      </c>
      <c r="M19" s="20">
        <v>1.68184471130371</v>
      </c>
      <c r="N19" s="20">
        <v>8.96267700195312</v>
      </c>
      <c r="O19" s="20">
        <v>7</v>
      </c>
      <c r="P19" s="20">
        <v>7</v>
      </c>
      <c r="Q19" s="20">
        <v>16</v>
      </c>
      <c r="R19" s="23">
        <v>0.4375</v>
      </c>
      <c r="S19" s="23">
        <f t="shared" si="1"/>
        <v>0.7</v>
      </c>
      <c r="T19" s="20">
        <v>3.76375770568848</v>
      </c>
      <c r="U19" s="20">
        <v>3.48160338401794</v>
      </c>
      <c r="V19" s="20">
        <v>3.34229779243469</v>
      </c>
      <c r="W19" s="22">
        <v>0.139305591583252</v>
      </c>
      <c r="X19" s="20">
        <v>0.421459913253784</v>
      </c>
      <c r="Y19" s="20">
        <v>0.421459913253784</v>
      </c>
      <c r="Z19" s="20">
        <v>0.7</v>
      </c>
      <c r="AA19" s="20">
        <v>0.9</v>
      </c>
      <c r="AB19" s="20">
        <v>0.5625</v>
      </c>
      <c r="AC19" s="20">
        <v>0.692307692307692</v>
      </c>
      <c r="AD19" s="20">
        <v>0.1</v>
      </c>
      <c r="AE19" s="20">
        <v>0.2</v>
      </c>
    </row>
    <row r="20" spans="1:31">
      <c r="A20" s="5">
        <v>118</v>
      </c>
      <c r="B20">
        <v>13</v>
      </c>
      <c r="C20">
        <v>7</v>
      </c>
      <c r="D20">
        <v>10</v>
      </c>
      <c r="E20">
        <v>10</v>
      </c>
      <c r="F20">
        <v>9</v>
      </c>
      <c r="G20">
        <v>1</v>
      </c>
      <c r="H20">
        <v>4</v>
      </c>
      <c r="I20">
        <v>6</v>
      </c>
      <c r="J20">
        <v>0.65</v>
      </c>
      <c r="K20" s="4">
        <v>4.69274139404297</v>
      </c>
      <c r="L20" s="9">
        <v>2.24993515014648</v>
      </c>
      <c r="M20">
        <v>1.34408950805664</v>
      </c>
      <c r="N20">
        <v>4.5972785949707</v>
      </c>
      <c r="O20">
        <v>1</v>
      </c>
      <c r="P20">
        <v>1</v>
      </c>
      <c r="Q20">
        <v>6</v>
      </c>
      <c r="R20" s="15">
        <v>0.1667</v>
      </c>
      <c r="S20" s="15">
        <f t="shared" si="1"/>
        <v>0.1</v>
      </c>
      <c r="T20">
        <v>2.32436370849609</v>
      </c>
      <c r="U20">
        <v>2.08884620666504</v>
      </c>
      <c r="V20">
        <v>2.07621026039123</v>
      </c>
      <c r="W20" s="11">
        <v>0.0126359462738037</v>
      </c>
      <c r="X20">
        <v>0.248153448104858</v>
      </c>
      <c r="Y20">
        <v>0.248153448104858</v>
      </c>
      <c r="Z20">
        <v>0.1</v>
      </c>
      <c r="AA20">
        <v>0.5</v>
      </c>
      <c r="AB20">
        <v>0.833333333333333</v>
      </c>
      <c r="AC20">
        <v>0.625</v>
      </c>
      <c r="AD20">
        <v>0.5</v>
      </c>
      <c r="AE20">
        <v>0.4</v>
      </c>
    </row>
    <row r="21" s="1" customFormat="1" spans="1:31">
      <c r="A21" s="5">
        <v>19</v>
      </c>
      <c r="B21">
        <v>16</v>
      </c>
      <c r="C21">
        <v>4</v>
      </c>
      <c r="D21">
        <v>10</v>
      </c>
      <c r="E21">
        <v>10</v>
      </c>
      <c r="F21">
        <v>8</v>
      </c>
      <c r="G21">
        <v>2</v>
      </c>
      <c r="H21">
        <v>8</v>
      </c>
      <c r="I21">
        <v>2</v>
      </c>
      <c r="J21">
        <v>0.8</v>
      </c>
      <c r="K21" s="4">
        <v>7.57284927368164</v>
      </c>
      <c r="L21" s="9">
        <v>2.06085205078125</v>
      </c>
      <c r="M21">
        <v>1.82548141479492</v>
      </c>
      <c r="N21">
        <v>5.71315765380859</v>
      </c>
      <c r="O21">
        <v>6</v>
      </c>
      <c r="P21">
        <v>6</v>
      </c>
      <c r="Q21">
        <v>14</v>
      </c>
      <c r="R21" s="15">
        <v>0.4286</v>
      </c>
      <c r="S21" s="15">
        <f t="shared" si="1"/>
        <v>0.6</v>
      </c>
      <c r="T21">
        <v>2.96800994873047</v>
      </c>
      <c r="U21">
        <v>2.70471739768982</v>
      </c>
      <c r="V21">
        <v>2.66504859924316</v>
      </c>
      <c r="W21" s="11">
        <v>0.0396687984466553</v>
      </c>
      <c r="X21">
        <v>0.302961349487305</v>
      </c>
      <c r="Y21">
        <v>0.302961349487305</v>
      </c>
      <c r="Z21">
        <v>0.6</v>
      </c>
      <c r="AA21">
        <v>0.8</v>
      </c>
      <c r="AB21">
        <v>0.571428571428571</v>
      </c>
      <c r="AC21">
        <v>0.666666666666667</v>
      </c>
      <c r="AD21">
        <v>0.2</v>
      </c>
      <c r="AE21">
        <v>0.2</v>
      </c>
    </row>
    <row r="22" spans="1:31">
      <c r="A22" s="5">
        <v>108</v>
      </c>
      <c r="B22">
        <v>16</v>
      </c>
      <c r="C22">
        <v>4</v>
      </c>
      <c r="D22">
        <v>10</v>
      </c>
      <c r="E22">
        <v>10</v>
      </c>
      <c r="F22">
        <v>9</v>
      </c>
      <c r="G22">
        <v>1</v>
      </c>
      <c r="H22">
        <v>7</v>
      </c>
      <c r="I22">
        <v>3</v>
      </c>
      <c r="J22">
        <v>0.8</v>
      </c>
      <c r="K22" s="4">
        <v>7.3200740814209</v>
      </c>
      <c r="L22" s="9">
        <v>2.23398208618164</v>
      </c>
      <c r="M22">
        <v>1.72373008728027</v>
      </c>
      <c r="N22">
        <v>5.56501007080078</v>
      </c>
      <c r="O22">
        <v>5</v>
      </c>
      <c r="P22">
        <v>5</v>
      </c>
      <c r="Q22">
        <v>14</v>
      </c>
      <c r="R22" s="15">
        <v>0.3571</v>
      </c>
      <c r="S22" s="15">
        <f t="shared" si="1"/>
        <v>0.5</v>
      </c>
      <c r="T22">
        <v>3.43692398071289</v>
      </c>
      <c r="U22">
        <v>3.13051795959473</v>
      </c>
      <c r="V22">
        <v>3.05516624450684</v>
      </c>
      <c r="W22" s="11">
        <v>0.0753517150878906</v>
      </c>
      <c r="X22">
        <v>0.381757736206055</v>
      </c>
      <c r="Y22">
        <v>0.381757736206055</v>
      </c>
      <c r="Z22">
        <v>0.5</v>
      </c>
      <c r="AA22">
        <v>0.9</v>
      </c>
      <c r="AB22">
        <v>0.642857142857143</v>
      </c>
      <c r="AC22">
        <v>0.75</v>
      </c>
      <c r="AD22">
        <v>0.1</v>
      </c>
      <c r="AE22">
        <v>0.4</v>
      </c>
    </row>
    <row r="23" spans="1:31">
      <c r="A23" s="5">
        <v>62</v>
      </c>
      <c r="B23">
        <v>17</v>
      </c>
      <c r="C23">
        <v>3</v>
      </c>
      <c r="D23">
        <v>10</v>
      </c>
      <c r="E23">
        <v>10</v>
      </c>
      <c r="F23">
        <v>10</v>
      </c>
      <c r="G23">
        <v>0</v>
      </c>
      <c r="H23">
        <v>7</v>
      </c>
      <c r="I23">
        <v>3</v>
      </c>
      <c r="J23">
        <v>0.85</v>
      </c>
      <c r="K23" s="4">
        <v>6.43674087524414</v>
      </c>
      <c r="L23" s="9">
        <v>2.19828605651856</v>
      </c>
      <c r="M23">
        <v>1.60877799987793</v>
      </c>
      <c r="N23">
        <v>4.08989334106445</v>
      </c>
      <c r="O23">
        <v>4</v>
      </c>
      <c r="P23">
        <v>4</v>
      </c>
      <c r="Q23">
        <v>14</v>
      </c>
      <c r="R23" s="15">
        <v>0.2857</v>
      </c>
      <c r="S23" s="15">
        <f t="shared" si="1"/>
        <v>0.4</v>
      </c>
      <c r="T23">
        <v>3.19769287109375</v>
      </c>
      <c r="U23">
        <v>2.98229598999023</v>
      </c>
      <c r="V23">
        <v>2.81377530097961</v>
      </c>
      <c r="W23" s="11">
        <v>0.16852068901062</v>
      </c>
      <c r="X23">
        <v>0.383917570114136</v>
      </c>
      <c r="Y23">
        <v>0.383917570114136</v>
      </c>
      <c r="Z23">
        <v>0.4</v>
      </c>
      <c r="AA23">
        <v>1</v>
      </c>
      <c r="AB23">
        <v>0.714285714285714</v>
      </c>
      <c r="AC23">
        <v>0.833333333333333</v>
      </c>
      <c r="AD23">
        <v>0</v>
      </c>
      <c r="AE23">
        <v>0.6</v>
      </c>
    </row>
    <row r="24" s="1" customFormat="1" spans="1:31">
      <c r="A24" s="5">
        <v>34</v>
      </c>
      <c r="B24">
        <v>18</v>
      </c>
      <c r="C24">
        <v>2</v>
      </c>
      <c r="D24">
        <v>10</v>
      </c>
      <c r="E24">
        <v>10</v>
      </c>
      <c r="F24">
        <v>10</v>
      </c>
      <c r="G24">
        <v>0</v>
      </c>
      <c r="H24">
        <v>8</v>
      </c>
      <c r="I24">
        <v>2</v>
      </c>
      <c r="J24">
        <v>0.9</v>
      </c>
      <c r="K24" s="4">
        <v>7.79927825927734</v>
      </c>
      <c r="L24" s="9">
        <v>2.2674560546875</v>
      </c>
      <c r="M24">
        <v>2.07476615905762</v>
      </c>
      <c r="N24">
        <v>5.95134353637695</v>
      </c>
      <c r="O24">
        <v>7</v>
      </c>
      <c r="P24">
        <v>7</v>
      </c>
      <c r="Q24">
        <v>17</v>
      </c>
      <c r="R24" s="15">
        <v>0.4118</v>
      </c>
      <c r="S24" s="15">
        <f t="shared" si="1"/>
        <v>0.7</v>
      </c>
      <c r="T24">
        <v>3.13784217834473</v>
      </c>
      <c r="U24">
        <v>2.9325258731842</v>
      </c>
      <c r="V24">
        <v>2.76069188117981</v>
      </c>
      <c r="W24" s="11">
        <v>0.171833992004395</v>
      </c>
      <c r="X24">
        <v>0.377150297164917</v>
      </c>
      <c r="Y24">
        <v>0.377150297164917</v>
      </c>
      <c r="Z24">
        <v>0.7</v>
      </c>
      <c r="AA24">
        <v>1</v>
      </c>
      <c r="AB24">
        <v>0.588235294117647</v>
      </c>
      <c r="AC24">
        <v>0.740740740740741</v>
      </c>
      <c r="AD24">
        <v>0</v>
      </c>
      <c r="AE24">
        <v>0.3</v>
      </c>
    </row>
    <row r="25" spans="1:31">
      <c r="A25" s="5">
        <v>192</v>
      </c>
      <c r="B25">
        <v>17</v>
      </c>
      <c r="C25">
        <v>3</v>
      </c>
      <c r="D25">
        <v>10</v>
      </c>
      <c r="E25">
        <v>10</v>
      </c>
      <c r="F25">
        <v>10</v>
      </c>
      <c r="G25">
        <v>0</v>
      </c>
      <c r="H25">
        <v>7</v>
      </c>
      <c r="I25">
        <v>3</v>
      </c>
      <c r="J25">
        <v>0.85</v>
      </c>
      <c r="K25" s="4">
        <v>8.51977729797363</v>
      </c>
      <c r="L25" s="9">
        <v>2.06137466430664</v>
      </c>
      <c r="M25">
        <v>1.1976490020752</v>
      </c>
      <c r="N25">
        <v>6.34719467163086</v>
      </c>
      <c r="O25">
        <v>5</v>
      </c>
      <c r="P25">
        <v>5</v>
      </c>
      <c r="Q25">
        <v>14</v>
      </c>
      <c r="R25" s="15">
        <v>0.3571</v>
      </c>
      <c r="S25" s="15">
        <f t="shared" si="1"/>
        <v>0.5</v>
      </c>
      <c r="T25">
        <v>3.76053810119629</v>
      </c>
      <c r="U25">
        <v>3.43993067741394</v>
      </c>
      <c r="V25">
        <v>3.24608850479126</v>
      </c>
      <c r="W25" s="11">
        <v>0.193842172622681</v>
      </c>
      <c r="X25">
        <v>0.514449596405029</v>
      </c>
      <c r="Y25">
        <v>0.514449596405029</v>
      </c>
      <c r="Z25">
        <v>0.5</v>
      </c>
      <c r="AA25">
        <v>0.9</v>
      </c>
      <c r="AB25">
        <v>0.642857142857143</v>
      </c>
      <c r="AC25">
        <v>0.75</v>
      </c>
      <c r="AD25">
        <v>0.1</v>
      </c>
      <c r="AE25">
        <v>0.4</v>
      </c>
    </row>
    <row r="26" s="4" customFormat="1" spans="11:31">
      <c r="K26" s="12" t="s">
        <v>29</v>
      </c>
      <c r="L26" s="9">
        <f>AVERAGE(L2:L25)</f>
        <v>1.72795375188192</v>
      </c>
      <c r="W26" s="11">
        <f t="shared" ref="W26:AE26" si="2">AVERAGE(W2:W25)</f>
        <v>0.134389281272888</v>
      </c>
      <c r="Z26" s="4">
        <f t="shared" si="2"/>
        <v>0.583333333333333</v>
      </c>
      <c r="AA26" s="4">
        <f t="shared" si="2"/>
        <v>0.920833333333333</v>
      </c>
      <c r="AB26" s="4">
        <f t="shared" si="2"/>
        <v>0.620746268874171</v>
      </c>
      <c r="AC26" s="4">
        <f t="shared" si="2"/>
        <v>0.734023234745061</v>
      </c>
      <c r="AD26" s="4">
        <f t="shared" si="2"/>
        <v>0.0791666666666667</v>
      </c>
      <c r="AE26" s="4">
        <f t="shared" si="2"/>
        <v>0.3375</v>
      </c>
    </row>
    <row r="27" s="4" customFormat="1" spans="11:31">
      <c r="K27" s="13" t="s">
        <v>30</v>
      </c>
      <c r="L27" s="9">
        <f>MAX(L2:L25)</f>
        <v>2.2674560546875</v>
      </c>
      <c r="W27" s="11">
        <f t="shared" ref="W27:AE27" si="3">MAX(W2:W25)</f>
        <v>0.209877490997315</v>
      </c>
      <c r="Z27" s="4">
        <f t="shared" si="3"/>
        <v>0.9</v>
      </c>
      <c r="AA27" s="4">
        <f t="shared" si="3"/>
        <v>1</v>
      </c>
      <c r="AB27" s="4">
        <f t="shared" si="3"/>
        <v>0.833333333333333</v>
      </c>
      <c r="AC27" s="4">
        <f t="shared" si="3"/>
        <v>0.833333333333333</v>
      </c>
      <c r="AD27" s="4">
        <f t="shared" si="3"/>
        <v>0.5</v>
      </c>
      <c r="AE27" s="4">
        <f t="shared" si="3"/>
        <v>0.6</v>
      </c>
    </row>
    <row r="28" s="4" customFormat="1" spans="12:31">
      <c r="L28" s="9">
        <f>MIN(L2:L25)</f>
        <v>1.18642616271973</v>
      </c>
      <c r="W28" s="11">
        <f t="shared" ref="W28:AE28" si="4">MIN(W2:W25)</f>
        <v>0.0126359462738037</v>
      </c>
      <c r="Z28" s="4">
        <f t="shared" si="4"/>
        <v>0.1</v>
      </c>
      <c r="AA28" s="4">
        <f t="shared" si="4"/>
        <v>0.5</v>
      </c>
      <c r="AB28" s="4">
        <f t="shared" si="4"/>
        <v>0.526315789473684</v>
      </c>
      <c r="AC28" s="4">
        <f t="shared" si="4"/>
        <v>0.625</v>
      </c>
      <c r="AD28" s="4">
        <f t="shared" si="4"/>
        <v>0</v>
      </c>
      <c r="AE28" s="4">
        <f t="shared" si="4"/>
        <v>0.1</v>
      </c>
    </row>
    <row r="29" spans="11:23">
      <c r="K29" s="4"/>
      <c r="L29" s="9"/>
      <c r="M29">
        <v>0.194</v>
      </c>
      <c r="W29" s="11"/>
    </row>
    <row r="30" spans="11:23">
      <c r="K30" s="4"/>
      <c r="L30" s="9"/>
      <c r="M30">
        <v>0.129</v>
      </c>
      <c r="W30" s="11"/>
    </row>
    <row r="31" spans="11:23">
      <c r="K31" s="4"/>
      <c r="L31" s="9"/>
      <c r="W31" s="11"/>
    </row>
    <row r="32" spans="11:23">
      <c r="K32" s="4" t="s">
        <v>31</v>
      </c>
      <c r="L32" s="4" t="s">
        <v>32</v>
      </c>
      <c r="N32" s="4" t="s">
        <v>70</v>
      </c>
      <c r="O32" s="4"/>
      <c r="P32" s="4"/>
      <c r="Q32" s="4"/>
      <c r="W32" s="11"/>
    </row>
    <row r="33" spans="11:23">
      <c r="K33" s="4"/>
      <c r="L33" s="4"/>
      <c r="N33" s="4">
        <v>0.2</v>
      </c>
      <c r="O33" s="4">
        <v>-160</v>
      </c>
      <c r="P33" s="4">
        <v>640</v>
      </c>
      <c r="Q33" s="4">
        <v>32</v>
      </c>
      <c r="W33" s="11"/>
    </row>
    <row r="34" s="1" customFormat="1" spans="11:23">
      <c r="K34" s="14" t="s">
        <v>49</v>
      </c>
      <c r="L34" s="14">
        <f>COUNTIF(L2:L25,"&lt;0.507")-COUNTIF(L2:L25,"&lt;0.378")</f>
        <v>0</v>
      </c>
      <c r="N34" s="4">
        <v>0.4</v>
      </c>
      <c r="O34" s="4">
        <v>-320</v>
      </c>
      <c r="P34" s="4">
        <v>480</v>
      </c>
      <c r="Q34" s="4">
        <v>24</v>
      </c>
      <c r="W34" s="14"/>
    </row>
    <row r="35" s="1" customFormat="1" spans="11:23">
      <c r="K35" s="14" t="s">
        <v>50</v>
      </c>
      <c r="L35" s="14">
        <f>COUNTIF(L2:L25,"&lt;0.636")-COUNTIF(L2:L25,"&lt;0.507")</f>
        <v>0</v>
      </c>
      <c r="N35" s="4">
        <v>0.45</v>
      </c>
      <c r="O35" s="4">
        <v>-360</v>
      </c>
      <c r="P35" s="4">
        <v>440</v>
      </c>
      <c r="Q35" s="4">
        <v>22</v>
      </c>
      <c r="W35" s="14"/>
    </row>
    <row r="36" s="1" customFormat="1" spans="11:23">
      <c r="K36" s="14" t="s">
        <v>51</v>
      </c>
      <c r="L36" s="14">
        <f>COUNTIF(L2:L25,"&lt;0.765")-COUNTIF(L2:L25,"&lt;0.636")</f>
        <v>0</v>
      </c>
      <c r="N36" s="4">
        <v>0.49</v>
      </c>
      <c r="O36" s="4">
        <v>-392</v>
      </c>
      <c r="P36" s="4">
        <v>408</v>
      </c>
      <c r="Q36" s="4">
        <v>20.4</v>
      </c>
      <c r="W36" s="14"/>
    </row>
    <row r="37" s="1" customFormat="1" spans="11:23">
      <c r="K37" s="14" t="s">
        <v>52</v>
      </c>
      <c r="L37" s="14">
        <f>COUNTIF(L2:L25,"&lt;0.894")-COUNTIF(L2:L25,"&lt;0.765")</f>
        <v>0</v>
      </c>
      <c r="O37" s="14">
        <v>-380</v>
      </c>
      <c r="P37" s="14">
        <v>420</v>
      </c>
      <c r="Q37" s="14">
        <v>21</v>
      </c>
      <c r="W37" s="14"/>
    </row>
    <row r="38" s="1" customFormat="1" spans="11:23">
      <c r="K38" s="14" t="s">
        <v>53</v>
      </c>
      <c r="L38" s="14">
        <f>COUNTIF(L2:L25,"&lt;1.023")-COUNTIF(L2:L25,"&lt;0.894")</f>
        <v>0</v>
      </c>
      <c r="W38" s="14"/>
    </row>
    <row r="39" s="1" customFormat="1" spans="11:23">
      <c r="K39" s="14" t="s">
        <v>54</v>
      </c>
      <c r="L39" s="14">
        <f>COUNTIF(L2:L25,"&lt;1.152")-COUNTIF(L2:L25,"&lt;1.023")</f>
        <v>0</v>
      </c>
      <c r="W39" s="14"/>
    </row>
    <row r="40" s="20" customFormat="1" spans="11:23">
      <c r="K40" s="22" t="s">
        <v>71</v>
      </c>
      <c r="L40" s="22">
        <f>COUNTIF(L2:L25,"&lt;1.442")-COUNTIF(L2:L25,"&lt;1.152")</f>
        <v>6</v>
      </c>
      <c r="M40" s="22">
        <v>10</v>
      </c>
      <c r="W40" s="22"/>
    </row>
    <row r="41" s="1" customFormat="1" spans="11:23">
      <c r="K41" s="14" t="s">
        <v>72</v>
      </c>
      <c r="L41" s="14">
        <f>COUNTIF(L2:L25,"&lt;1.732")-COUNTIF(L2:L25,"&lt;1.442")</f>
        <v>6</v>
      </c>
      <c r="M41" s="14">
        <v>10</v>
      </c>
      <c r="W41" s="14"/>
    </row>
    <row r="42" s="1" customFormat="1" spans="11:23">
      <c r="K42" s="14" t="s">
        <v>73</v>
      </c>
      <c r="L42" s="14">
        <f>COUNTIF(L2:L25,"&lt;2.022")-COUNTIF(L2:L25,"&lt;1.732")</f>
        <v>6</v>
      </c>
      <c r="M42" s="14">
        <v>10</v>
      </c>
      <c r="W42" s="14"/>
    </row>
    <row r="43" s="20" customFormat="1" spans="11:23">
      <c r="K43" s="22" t="s">
        <v>74</v>
      </c>
      <c r="L43" s="22">
        <f>COUNTIF(L2:L25,"&lt;2.312")-COUNTIF(L2:L25,"&lt;2.022")</f>
        <v>6</v>
      </c>
      <c r="M43" s="22">
        <v>10</v>
      </c>
      <c r="W43" s="22"/>
    </row>
    <row r="44" s="1" customFormat="1" spans="11:23">
      <c r="K44" s="14" t="s">
        <v>59</v>
      </c>
      <c r="L44" s="14">
        <v>0</v>
      </c>
      <c r="M44" s="14"/>
      <c r="W44" s="14"/>
    </row>
    <row r="45" s="1" customFormat="1" spans="11:23">
      <c r="K45" s="14" t="s">
        <v>60</v>
      </c>
      <c r="L45" s="14">
        <v>0</v>
      </c>
      <c r="M45" s="14"/>
      <c r="W45" s="14"/>
    </row>
    <row r="46" s="1" customFormat="1" spans="11:23">
      <c r="K46" s="14" t="s">
        <v>61</v>
      </c>
      <c r="L46" s="14">
        <v>0</v>
      </c>
      <c r="M46" s="14"/>
      <c r="W46" s="14"/>
    </row>
    <row r="47" s="1" customFormat="1" spans="11:23">
      <c r="K47" s="14" t="s">
        <v>62</v>
      </c>
      <c r="L47" s="14">
        <v>0</v>
      </c>
      <c r="M47" s="14"/>
      <c r="W47" s="14"/>
    </row>
    <row r="48" s="1" customFormat="1" spans="11:23">
      <c r="K48" s="14" t="s">
        <v>63</v>
      </c>
      <c r="L48" s="14">
        <v>0</v>
      </c>
      <c r="M48" s="14"/>
      <c r="W48" s="14"/>
    </row>
    <row r="49" s="1" customFormat="1" spans="11:23">
      <c r="K49" s="14" t="s">
        <v>64</v>
      </c>
      <c r="L49" s="14">
        <f>COUNTIF(L2:L25,"&lt;2.442")-COUNTIF(L2:L25,"&lt;2.313")</f>
        <v>0</v>
      </c>
      <c r="M49" s="14"/>
      <c r="W49" s="14"/>
    </row>
    <row r="50" s="1" customFormat="1" spans="11:13">
      <c r="K50" s="14" t="s">
        <v>65</v>
      </c>
      <c r="L50" s="14">
        <f>COUNTIF(L2:L25,"&lt;2.571")-COUNTIF(L2:L25,"&lt;2.442")</f>
        <v>0</v>
      </c>
      <c r="M50" s="14"/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s="1" customFormat="1" spans="11:15">
      <c r="K52" s="14" t="s">
        <v>67</v>
      </c>
      <c r="L52" s="14">
        <f>COUNTIF(L2:L25,"&lt;2.829")-COUNTIF(L2:L25,"&lt;2.7")</f>
        <v>0</v>
      </c>
      <c r="N52" s="1">
        <v>0.378</v>
      </c>
      <c r="O52" s="1">
        <v>3.094</v>
      </c>
    </row>
    <row r="53" s="1" customFormat="1" spans="11:15">
      <c r="K53" s="14" t="s">
        <v>68</v>
      </c>
      <c r="L53" s="14">
        <f>COUNTIF(L2:L25,"&lt;2.958")-COUNTIF(L2:L25,"&lt;2.829")</f>
        <v>0</v>
      </c>
      <c r="N53" s="1">
        <v>21</v>
      </c>
      <c r="O53" s="1">
        <v>0.129</v>
      </c>
    </row>
    <row r="54" s="1" customFormat="1" spans="11:12">
      <c r="K54" s="14" t="s">
        <v>69</v>
      </c>
      <c r="L54" s="14">
        <f>COUNTIF(L2:L25,"&lt;3.087")-COUNTIF(L2:L25,"&lt;2.958")</f>
        <v>0</v>
      </c>
    </row>
    <row r="57" spans="14:16">
      <c r="N57">
        <v>0.954</v>
      </c>
      <c r="O57">
        <v>0.378</v>
      </c>
      <c r="P57">
        <v>1.539</v>
      </c>
    </row>
    <row r="58" spans="16:16">
      <c r="P58">
        <v>0.232</v>
      </c>
    </row>
    <row r="60" spans="15:16">
      <c r="O60">
        <v>1.152</v>
      </c>
      <c r="P60">
        <v>2.313</v>
      </c>
    </row>
    <row r="61" spans="15:16">
      <c r="O61">
        <v>4</v>
      </c>
      <c r="P61">
        <v>0.29</v>
      </c>
    </row>
    <row r="62" spans="15:16">
      <c r="O62">
        <v>3</v>
      </c>
      <c r="P62">
        <v>0.387</v>
      </c>
    </row>
  </sheetData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0"/>
  <sheetViews>
    <sheetView topLeftCell="G22" workbookViewId="0">
      <selection activeCell="K38" sqref="K38:L39"/>
    </sheetView>
  </sheetViews>
  <sheetFormatPr defaultColWidth="8.88888888888889" defaultRowHeight="14.4"/>
  <cols>
    <col min="11" max="12" width="18.5555555555556" customWidth="1"/>
    <col min="13" max="14" width="12.8888888888889"/>
    <col min="20" max="22" width="12.8888888888889"/>
    <col min="23" max="23" width="19.6666666666667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184</v>
      </c>
      <c r="B2">
        <v>18</v>
      </c>
      <c r="C2">
        <v>2</v>
      </c>
      <c r="D2">
        <v>10</v>
      </c>
      <c r="E2">
        <v>10</v>
      </c>
      <c r="F2">
        <v>10</v>
      </c>
      <c r="G2">
        <v>0</v>
      </c>
      <c r="H2">
        <v>8</v>
      </c>
      <c r="I2">
        <v>2</v>
      </c>
      <c r="J2">
        <v>0.9</v>
      </c>
      <c r="K2" s="4">
        <v>9.12904357910156</v>
      </c>
      <c r="L2" s="9">
        <v>1.41546249389648</v>
      </c>
      <c r="M2">
        <v>0.940845489501953</v>
      </c>
      <c r="N2">
        <v>7.26885604858398</v>
      </c>
      <c r="O2">
        <v>7</v>
      </c>
      <c r="P2">
        <v>7</v>
      </c>
      <c r="Q2">
        <v>17</v>
      </c>
      <c r="R2" s="15">
        <v>0.4118</v>
      </c>
      <c r="S2" s="15">
        <f t="shared" ref="S2:S9" si="0">O2/E2</f>
        <v>0.7</v>
      </c>
      <c r="T2">
        <v>4.52567481994629</v>
      </c>
      <c r="U2">
        <v>4.13904047012329</v>
      </c>
      <c r="V2">
        <v>3.9648551940918</v>
      </c>
      <c r="W2" s="11">
        <v>0.174185276031494</v>
      </c>
      <c r="X2">
        <v>0.560819625854492</v>
      </c>
      <c r="Y2">
        <v>0.560819625854492</v>
      </c>
      <c r="Z2">
        <v>0.7</v>
      </c>
      <c r="AA2">
        <v>1</v>
      </c>
      <c r="AB2">
        <v>0.588235294117647</v>
      </c>
      <c r="AC2">
        <v>0.740740740740741</v>
      </c>
      <c r="AD2">
        <v>0</v>
      </c>
      <c r="AE2">
        <v>0.3</v>
      </c>
    </row>
    <row r="3" spans="1:31">
      <c r="A3" s="5">
        <v>142</v>
      </c>
      <c r="B3">
        <v>20</v>
      </c>
      <c r="C3">
        <v>0</v>
      </c>
      <c r="D3">
        <v>10</v>
      </c>
      <c r="E3">
        <v>10</v>
      </c>
      <c r="F3">
        <v>10</v>
      </c>
      <c r="G3">
        <v>0</v>
      </c>
      <c r="H3">
        <v>10</v>
      </c>
      <c r="I3">
        <v>0</v>
      </c>
      <c r="J3">
        <v>1</v>
      </c>
      <c r="K3" s="4">
        <v>9999</v>
      </c>
      <c r="L3" s="9">
        <v>1.2095832824707</v>
      </c>
      <c r="M3">
        <v>9999</v>
      </c>
      <c r="N3">
        <v>9999</v>
      </c>
      <c r="O3">
        <v>8</v>
      </c>
      <c r="P3">
        <v>8</v>
      </c>
      <c r="Q3">
        <v>18</v>
      </c>
      <c r="R3" s="15">
        <v>0.4444</v>
      </c>
      <c r="S3" s="15">
        <f t="shared" si="0"/>
        <v>0.8</v>
      </c>
      <c r="T3">
        <v>4.09828186035156</v>
      </c>
      <c r="U3">
        <v>3.84790658950806</v>
      </c>
      <c r="V3">
        <v>3.66571497917175</v>
      </c>
      <c r="W3" s="11">
        <v>0.182191610336304</v>
      </c>
      <c r="X3">
        <v>0.43256688117981</v>
      </c>
      <c r="Y3">
        <v>0.43256688117981</v>
      </c>
      <c r="Z3">
        <v>0.8</v>
      </c>
      <c r="AA3">
        <v>1</v>
      </c>
      <c r="AB3">
        <v>0.555555555555556</v>
      </c>
      <c r="AC3">
        <v>0.714285714285714</v>
      </c>
      <c r="AD3">
        <v>0</v>
      </c>
      <c r="AE3">
        <v>0.2</v>
      </c>
    </row>
    <row r="4" spans="1:31">
      <c r="A4" s="5">
        <v>202</v>
      </c>
      <c r="B4">
        <v>20</v>
      </c>
      <c r="C4">
        <v>0</v>
      </c>
      <c r="D4">
        <v>10</v>
      </c>
      <c r="E4">
        <v>10</v>
      </c>
      <c r="F4">
        <v>10</v>
      </c>
      <c r="G4">
        <v>0</v>
      </c>
      <c r="H4">
        <v>10</v>
      </c>
      <c r="I4">
        <v>0</v>
      </c>
      <c r="J4">
        <v>1</v>
      </c>
      <c r="K4" s="4">
        <v>9999</v>
      </c>
      <c r="L4" s="9">
        <v>1.37958717346191</v>
      </c>
      <c r="M4">
        <v>9999</v>
      </c>
      <c r="N4">
        <v>9999</v>
      </c>
      <c r="O4">
        <v>9</v>
      </c>
      <c r="P4">
        <v>9</v>
      </c>
      <c r="Q4">
        <v>19</v>
      </c>
      <c r="R4" s="15">
        <v>0.4737</v>
      </c>
      <c r="S4" s="15">
        <f t="shared" si="0"/>
        <v>0.9</v>
      </c>
      <c r="T4">
        <v>4.12523078918457</v>
      </c>
      <c r="U4">
        <v>3.87245631217956</v>
      </c>
      <c r="V4">
        <v>3.69013977050781</v>
      </c>
      <c r="W4" s="11">
        <v>0.182316541671753</v>
      </c>
      <c r="X4">
        <v>0.435091018676758</v>
      </c>
      <c r="Y4">
        <v>0.435091018676758</v>
      </c>
      <c r="Z4">
        <v>0.9</v>
      </c>
      <c r="AA4">
        <v>1</v>
      </c>
      <c r="AB4">
        <v>0.526315789473684</v>
      </c>
      <c r="AC4">
        <v>0.689655172413793</v>
      </c>
      <c r="AD4">
        <v>0</v>
      </c>
      <c r="AE4">
        <v>0.1</v>
      </c>
    </row>
    <row r="5" spans="1:31">
      <c r="A5" s="5">
        <v>93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10.4066944122315</v>
      </c>
      <c r="L5" s="9">
        <v>1.28925704956055</v>
      </c>
      <c r="M5">
        <v>1.12779426574707</v>
      </c>
      <c r="N5">
        <v>8.51591873168945</v>
      </c>
      <c r="O5">
        <v>6</v>
      </c>
      <c r="P5">
        <v>6</v>
      </c>
      <c r="Q5">
        <v>16</v>
      </c>
      <c r="R5" s="15">
        <v>0.375</v>
      </c>
      <c r="S5" s="15">
        <f t="shared" si="0"/>
        <v>0.6</v>
      </c>
      <c r="T5">
        <v>3.78498268127441</v>
      </c>
      <c r="U5">
        <v>3.53165054321289</v>
      </c>
      <c r="V5">
        <v>3.34699487686157</v>
      </c>
      <c r="W5" s="11">
        <v>0.184655666351318</v>
      </c>
      <c r="X5">
        <v>0.437987804412842</v>
      </c>
      <c r="Y5">
        <v>0.437987804412842</v>
      </c>
      <c r="Z5">
        <v>0.6</v>
      </c>
      <c r="AA5">
        <v>1</v>
      </c>
      <c r="AB5">
        <v>0.625</v>
      </c>
      <c r="AC5">
        <v>0.769230769230769</v>
      </c>
      <c r="AD5">
        <v>0</v>
      </c>
      <c r="AE5">
        <v>0.4</v>
      </c>
    </row>
    <row r="6" spans="1:31">
      <c r="A6" s="5">
        <v>106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11.0809917449951</v>
      </c>
      <c r="L6" s="9">
        <v>1.19580459594727</v>
      </c>
      <c r="M6">
        <v>0.999795913696289</v>
      </c>
      <c r="N6">
        <v>9.0234489440918</v>
      </c>
      <c r="O6">
        <v>6</v>
      </c>
      <c r="P6">
        <v>6</v>
      </c>
      <c r="Q6">
        <v>16</v>
      </c>
      <c r="R6" s="15">
        <v>0.375</v>
      </c>
      <c r="S6" s="15">
        <f t="shared" si="0"/>
        <v>0.6</v>
      </c>
      <c r="T6">
        <v>4.2790470123291</v>
      </c>
      <c r="U6">
        <v>3.97639465332031</v>
      </c>
      <c r="V6">
        <v>3.77619099617004</v>
      </c>
      <c r="W6" s="11">
        <v>0.200203657150269</v>
      </c>
      <c r="X6">
        <v>0.502856016159058</v>
      </c>
      <c r="Y6">
        <v>0.502856016159058</v>
      </c>
      <c r="Z6">
        <v>0.6</v>
      </c>
      <c r="AA6">
        <v>1</v>
      </c>
      <c r="AB6">
        <v>0.625</v>
      </c>
      <c r="AC6">
        <v>0.769230769230769</v>
      </c>
      <c r="AD6">
        <v>0</v>
      </c>
      <c r="AE6">
        <v>0.4</v>
      </c>
    </row>
    <row r="7" s="20" customFormat="1" spans="1:31">
      <c r="A7" s="21">
        <v>244</v>
      </c>
      <c r="B7" s="20">
        <v>19</v>
      </c>
      <c r="C7" s="20">
        <v>1</v>
      </c>
      <c r="D7" s="20">
        <v>10</v>
      </c>
      <c r="E7" s="20">
        <v>10</v>
      </c>
      <c r="F7" s="20">
        <v>10</v>
      </c>
      <c r="G7" s="20">
        <v>0</v>
      </c>
      <c r="H7" s="20">
        <v>9</v>
      </c>
      <c r="I7" s="20">
        <v>1</v>
      </c>
      <c r="J7" s="20">
        <v>0.95</v>
      </c>
      <c r="K7" s="22">
        <v>10.961576461792</v>
      </c>
      <c r="L7" s="22">
        <v>1.18642616271973</v>
      </c>
      <c r="M7" s="20">
        <v>0.954240798950195</v>
      </c>
      <c r="N7" s="20">
        <v>8.53941345214844</v>
      </c>
      <c r="O7" s="20">
        <v>6</v>
      </c>
      <c r="P7" s="20">
        <v>6</v>
      </c>
      <c r="Q7" s="20">
        <v>15</v>
      </c>
      <c r="R7" s="23">
        <v>0.4</v>
      </c>
      <c r="S7" s="23">
        <f t="shared" si="0"/>
        <v>0.6</v>
      </c>
      <c r="T7" s="20">
        <v>4.47538566589355</v>
      </c>
      <c r="U7" s="20">
        <v>4.16669654846191</v>
      </c>
      <c r="V7" s="20">
        <v>3.9568190574646</v>
      </c>
      <c r="W7" s="22">
        <v>0.209877490997315</v>
      </c>
      <c r="X7" s="20">
        <v>0.518566608428955</v>
      </c>
      <c r="Y7" s="20">
        <v>0.518566608428955</v>
      </c>
      <c r="Z7" s="20">
        <v>0.6</v>
      </c>
      <c r="AA7" s="20">
        <v>0.9</v>
      </c>
      <c r="AB7" s="20">
        <v>0.6</v>
      </c>
      <c r="AC7" s="20">
        <v>0.72</v>
      </c>
      <c r="AD7" s="20">
        <v>0.1</v>
      </c>
      <c r="AE7" s="20">
        <v>0.3</v>
      </c>
    </row>
    <row r="8" spans="1:31">
      <c r="A8" s="5">
        <v>145</v>
      </c>
      <c r="B8">
        <v>18</v>
      </c>
      <c r="C8">
        <v>2</v>
      </c>
      <c r="D8">
        <v>10</v>
      </c>
      <c r="E8">
        <v>10</v>
      </c>
      <c r="F8">
        <v>9</v>
      </c>
      <c r="G8">
        <v>1</v>
      </c>
      <c r="H8">
        <v>9</v>
      </c>
      <c r="I8">
        <v>1</v>
      </c>
      <c r="J8">
        <v>0.9</v>
      </c>
      <c r="K8" s="4">
        <v>10.6385040283203</v>
      </c>
      <c r="L8" s="9">
        <v>1.46340179443359</v>
      </c>
      <c r="M8">
        <v>1.31208801269531</v>
      </c>
      <c r="N8">
        <v>8.68145370483398</v>
      </c>
      <c r="O8">
        <v>5</v>
      </c>
      <c r="P8">
        <v>5</v>
      </c>
      <c r="Q8">
        <v>13</v>
      </c>
      <c r="R8" s="15">
        <v>0.3846</v>
      </c>
      <c r="S8" s="15">
        <f t="shared" si="0"/>
        <v>0.5</v>
      </c>
      <c r="T8">
        <v>3.67697906494141</v>
      </c>
      <c r="U8">
        <v>3.40024971961975</v>
      </c>
      <c r="V8">
        <v>3.30141448974609</v>
      </c>
      <c r="W8" s="11">
        <v>0.0988352298736572</v>
      </c>
      <c r="X8">
        <v>0.375564575195312</v>
      </c>
      <c r="Y8">
        <v>0.375564575195312</v>
      </c>
      <c r="Z8">
        <v>0.5</v>
      </c>
      <c r="AA8">
        <v>0.8</v>
      </c>
      <c r="AB8">
        <v>0.615384615384615</v>
      </c>
      <c r="AC8">
        <v>0.695652173913043</v>
      </c>
      <c r="AD8">
        <v>0.2</v>
      </c>
      <c r="AE8">
        <v>0.3</v>
      </c>
    </row>
    <row r="9" customFormat="1" spans="1:31">
      <c r="A9" s="5">
        <v>141</v>
      </c>
      <c r="B9">
        <v>18</v>
      </c>
      <c r="C9">
        <v>2</v>
      </c>
      <c r="D9">
        <v>10</v>
      </c>
      <c r="E9">
        <v>10</v>
      </c>
      <c r="F9">
        <v>10</v>
      </c>
      <c r="G9">
        <v>0</v>
      </c>
      <c r="H9">
        <v>8</v>
      </c>
      <c r="I9">
        <v>2</v>
      </c>
      <c r="J9">
        <v>0.9</v>
      </c>
      <c r="K9" s="4">
        <v>7.49026870727539</v>
      </c>
      <c r="L9" s="9">
        <v>1.63237380981445</v>
      </c>
      <c r="M9">
        <v>1.35805892944336</v>
      </c>
      <c r="N9">
        <v>5.95078086853027</v>
      </c>
      <c r="O9">
        <v>7</v>
      </c>
      <c r="P9">
        <v>7</v>
      </c>
      <c r="Q9">
        <v>17</v>
      </c>
      <c r="R9" s="15">
        <v>0.4118</v>
      </c>
      <c r="S9" s="15">
        <f t="shared" si="0"/>
        <v>0.7</v>
      </c>
      <c r="T9">
        <v>3.87831687927246</v>
      </c>
      <c r="U9">
        <v>3.56178855895996</v>
      </c>
      <c r="V9">
        <v>3.43032383918762</v>
      </c>
      <c r="W9" s="11">
        <v>0.131464719772339</v>
      </c>
      <c r="X9">
        <v>0.447993040084839</v>
      </c>
      <c r="Y9">
        <v>0.447993040084839</v>
      </c>
      <c r="Z9">
        <v>0.7</v>
      </c>
      <c r="AA9">
        <v>1</v>
      </c>
      <c r="AB9">
        <v>0.588235294117647</v>
      </c>
      <c r="AC9">
        <v>0.740740740740741</v>
      </c>
      <c r="AD9">
        <v>0</v>
      </c>
      <c r="AE9">
        <v>0.3</v>
      </c>
    </row>
    <row r="10" spans="1:31">
      <c r="A10" s="5">
        <v>174</v>
      </c>
      <c r="B10">
        <v>17</v>
      </c>
      <c r="C10">
        <v>3</v>
      </c>
      <c r="D10">
        <v>10</v>
      </c>
      <c r="E10">
        <v>10</v>
      </c>
      <c r="F10">
        <v>10</v>
      </c>
      <c r="G10">
        <v>0</v>
      </c>
      <c r="H10">
        <v>7</v>
      </c>
      <c r="I10">
        <v>3</v>
      </c>
      <c r="J10">
        <v>0.85</v>
      </c>
      <c r="K10" s="4">
        <v>6.9014720916748</v>
      </c>
      <c r="L10" s="9">
        <v>1.69812965393066</v>
      </c>
      <c r="M10">
        <v>1.01156425476074</v>
      </c>
      <c r="N10">
        <v>5.1447925567627</v>
      </c>
      <c r="O10">
        <v>4</v>
      </c>
      <c r="P10">
        <v>4</v>
      </c>
      <c r="Q10">
        <v>13</v>
      </c>
      <c r="R10" s="15">
        <v>0.3077</v>
      </c>
      <c r="S10" s="15">
        <f t="shared" ref="S10:S24" si="1">O10/E10</f>
        <v>0.4</v>
      </c>
      <c r="T10">
        <v>3.24583053588867</v>
      </c>
      <c r="U10">
        <v>2.97004389762878</v>
      </c>
      <c r="V10">
        <v>2.82203412055969</v>
      </c>
      <c r="W10" s="11">
        <v>0.148009777069092</v>
      </c>
      <c r="X10">
        <v>0.423796415328979</v>
      </c>
      <c r="Y10">
        <v>0.423796415328979</v>
      </c>
      <c r="Z10">
        <v>0.4</v>
      </c>
      <c r="AA10">
        <v>0.9</v>
      </c>
      <c r="AB10">
        <v>0.692307692307692</v>
      </c>
      <c r="AC10">
        <v>0.782608695652174</v>
      </c>
      <c r="AD10">
        <v>0.1</v>
      </c>
      <c r="AE10">
        <v>0.5</v>
      </c>
    </row>
    <row r="11" customFormat="1" spans="1:31">
      <c r="A11" s="5">
        <v>105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10.3260917663574</v>
      </c>
      <c r="L11" s="9">
        <v>1.71701431274414</v>
      </c>
      <c r="M11">
        <v>1.61215782165527</v>
      </c>
      <c r="N11">
        <v>8.51708984375</v>
      </c>
      <c r="O11">
        <v>7</v>
      </c>
      <c r="P11">
        <v>7</v>
      </c>
      <c r="Q11">
        <v>17</v>
      </c>
      <c r="R11" s="15">
        <v>0.4118</v>
      </c>
      <c r="S11" s="15">
        <f t="shared" si="1"/>
        <v>0.7</v>
      </c>
      <c r="T11">
        <v>3.6671028137207</v>
      </c>
      <c r="U11">
        <v>3.42255115509033</v>
      </c>
      <c r="V11">
        <v>3.24774885177612</v>
      </c>
      <c r="W11" s="11">
        <v>0.174802303314209</v>
      </c>
      <c r="X11">
        <v>0.41935396194458</v>
      </c>
      <c r="Y11">
        <v>0.41935396194458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s="20" customFormat="1" spans="1:31">
      <c r="A12" s="21">
        <v>113</v>
      </c>
      <c r="B12" s="20">
        <v>19</v>
      </c>
      <c r="C12" s="20">
        <v>1</v>
      </c>
      <c r="D12" s="20">
        <v>10</v>
      </c>
      <c r="E12" s="20">
        <v>10</v>
      </c>
      <c r="F12" s="20">
        <v>10</v>
      </c>
      <c r="G12" s="20">
        <v>0</v>
      </c>
      <c r="H12" s="20">
        <v>9</v>
      </c>
      <c r="I12" s="20">
        <v>1</v>
      </c>
      <c r="J12" s="20">
        <v>0.95</v>
      </c>
      <c r="K12" s="22">
        <v>10.1873531341553</v>
      </c>
      <c r="L12" s="22">
        <v>1.50032997131348</v>
      </c>
      <c r="M12" s="20">
        <v>1.36506271362305</v>
      </c>
      <c r="N12" s="20">
        <v>8.29955863952637</v>
      </c>
      <c r="O12" s="20">
        <v>7</v>
      </c>
      <c r="P12" s="20">
        <v>7</v>
      </c>
      <c r="Q12" s="20">
        <v>17</v>
      </c>
      <c r="R12" s="23">
        <v>0.4118</v>
      </c>
      <c r="S12" s="23">
        <f t="shared" si="1"/>
        <v>0.7</v>
      </c>
      <c r="T12" s="20">
        <v>3.49669647216797</v>
      </c>
      <c r="U12" s="20">
        <v>3.27293419837952</v>
      </c>
      <c r="V12" s="20">
        <v>3.09587931632996</v>
      </c>
      <c r="W12" s="22">
        <v>0.17705488204956</v>
      </c>
      <c r="X12" s="20">
        <v>0.400817155838013</v>
      </c>
      <c r="Y12" s="20">
        <v>0.400817155838013</v>
      </c>
      <c r="Z12" s="20">
        <v>0.7</v>
      </c>
      <c r="AA12" s="20">
        <v>1</v>
      </c>
      <c r="AB12" s="20">
        <v>0.588235294117647</v>
      </c>
      <c r="AC12" s="20">
        <v>0.740740740740741</v>
      </c>
      <c r="AD12" s="20">
        <v>0</v>
      </c>
      <c r="AE12" s="20">
        <v>0.3</v>
      </c>
    </row>
    <row r="13" spans="1:31">
      <c r="A13" s="5">
        <v>114</v>
      </c>
      <c r="B13">
        <v>16</v>
      </c>
      <c r="C13">
        <v>4</v>
      </c>
      <c r="D13">
        <v>10</v>
      </c>
      <c r="E13">
        <v>10</v>
      </c>
      <c r="F13">
        <v>9</v>
      </c>
      <c r="G13">
        <v>1</v>
      </c>
      <c r="H13">
        <v>7</v>
      </c>
      <c r="I13">
        <v>3</v>
      </c>
      <c r="J13">
        <v>0.8</v>
      </c>
      <c r="K13" s="4">
        <v>8.22604179382324</v>
      </c>
      <c r="L13" s="9">
        <v>1.97331619262695</v>
      </c>
      <c r="M13">
        <v>1.27695655822754</v>
      </c>
      <c r="N13">
        <v>6.61124801635742</v>
      </c>
      <c r="O13">
        <v>5</v>
      </c>
      <c r="P13">
        <v>5</v>
      </c>
      <c r="Q13">
        <v>14</v>
      </c>
      <c r="R13" s="15">
        <v>0.3571</v>
      </c>
      <c r="S13" s="15">
        <f t="shared" si="1"/>
        <v>0.5</v>
      </c>
      <c r="T13">
        <v>3.45174598693848</v>
      </c>
      <c r="U13">
        <v>3.08734536170959</v>
      </c>
      <c r="V13">
        <v>3.05312347412109</v>
      </c>
      <c r="W13" s="11">
        <v>0.034221887588501</v>
      </c>
      <c r="X13">
        <v>0.398622512817383</v>
      </c>
      <c r="Y13">
        <v>0.398622512817383</v>
      </c>
      <c r="Z13">
        <v>0.5</v>
      </c>
      <c r="AA13">
        <v>0.9</v>
      </c>
      <c r="AB13">
        <v>0.642857142857143</v>
      </c>
      <c r="AC13">
        <v>0.75</v>
      </c>
      <c r="AD13">
        <v>0.1</v>
      </c>
      <c r="AE13">
        <v>0.4</v>
      </c>
    </row>
    <row r="14" spans="1:31">
      <c r="A14" s="18">
        <v>4</v>
      </c>
      <c r="B14" s="1">
        <v>18</v>
      </c>
      <c r="C14" s="1">
        <v>2</v>
      </c>
      <c r="D14" s="1">
        <v>10</v>
      </c>
      <c r="E14" s="1">
        <v>10</v>
      </c>
      <c r="F14" s="1">
        <v>10</v>
      </c>
      <c r="G14" s="1">
        <v>0</v>
      </c>
      <c r="H14" s="1">
        <v>8</v>
      </c>
      <c r="I14" s="1">
        <v>2</v>
      </c>
      <c r="J14" s="1">
        <v>0.9</v>
      </c>
      <c r="K14" s="14">
        <v>6.64651870727539</v>
      </c>
      <c r="L14" s="14">
        <v>1.76815605163574</v>
      </c>
      <c r="M14" s="1">
        <v>1.73186683654785</v>
      </c>
      <c r="N14" s="1">
        <v>5.91652679443359</v>
      </c>
      <c r="O14" s="1">
        <v>6</v>
      </c>
      <c r="P14" s="1">
        <v>6</v>
      </c>
      <c r="Q14" s="1">
        <v>15</v>
      </c>
      <c r="R14" s="19">
        <v>0.4</v>
      </c>
      <c r="S14" s="19">
        <f t="shared" si="1"/>
        <v>0.6</v>
      </c>
      <c r="T14" s="1">
        <v>3.24323081970215</v>
      </c>
      <c r="U14" s="1">
        <v>2.9600522518158</v>
      </c>
      <c r="V14" s="1">
        <v>2.89533853530884</v>
      </c>
      <c r="W14" s="14">
        <v>0.064713716506958</v>
      </c>
      <c r="X14" s="1">
        <v>0.34789228439331</v>
      </c>
      <c r="Y14" s="1">
        <v>0.34789228439331</v>
      </c>
      <c r="Z14" s="1">
        <v>0.6</v>
      </c>
      <c r="AA14" s="1">
        <v>0.9</v>
      </c>
      <c r="AB14" s="1">
        <v>0.6</v>
      </c>
      <c r="AC14" s="1">
        <v>0.72</v>
      </c>
      <c r="AD14" s="1">
        <v>0.1</v>
      </c>
      <c r="AE14" s="1">
        <v>0.3</v>
      </c>
    </row>
    <row r="15" spans="1:31">
      <c r="A15" s="5">
        <v>17</v>
      </c>
      <c r="B15">
        <v>16</v>
      </c>
      <c r="C15">
        <v>4</v>
      </c>
      <c r="D15">
        <v>10</v>
      </c>
      <c r="E15">
        <v>10</v>
      </c>
      <c r="F15">
        <v>10</v>
      </c>
      <c r="G15">
        <v>0</v>
      </c>
      <c r="H15">
        <v>6</v>
      </c>
      <c r="I15">
        <v>4</v>
      </c>
      <c r="J15">
        <v>0.8</v>
      </c>
      <c r="K15" s="4">
        <v>6.62918663024902</v>
      </c>
      <c r="L15" s="9">
        <v>1.7640323638916</v>
      </c>
      <c r="M15">
        <v>0.7838134765625</v>
      </c>
      <c r="N15">
        <v>5.65805053710937</v>
      </c>
      <c r="O15">
        <v>5</v>
      </c>
      <c r="P15">
        <v>5</v>
      </c>
      <c r="Q15">
        <v>15</v>
      </c>
      <c r="R15" s="15">
        <v>0.3333</v>
      </c>
      <c r="S15" s="15">
        <f t="shared" si="1"/>
        <v>0.5</v>
      </c>
      <c r="T15">
        <v>3.02310943603516</v>
      </c>
      <c r="U15">
        <v>2.70834422111511</v>
      </c>
      <c r="V15">
        <v>2.61939764022827</v>
      </c>
      <c r="W15" s="11">
        <v>0.0889465808868408</v>
      </c>
      <c r="X15">
        <v>0.403711795806885</v>
      </c>
      <c r="Y15">
        <v>0.403711795806885</v>
      </c>
      <c r="Z15">
        <v>0.5</v>
      </c>
      <c r="AA15">
        <v>1</v>
      </c>
      <c r="AB15">
        <v>0.666666666666667</v>
      </c>
      <c r="AC15">
        <v>0.8</v>
      </c>
      <c r="AD15">
        <v>0</v>
      </c>
      <c r="AE15">
        <v>0.5</v>
      </c>
    </row>
    <row r="16" spans="1:31">
      <c r="A16" s="5">
        <v>40</v>
      </c>
      <c r="B16">
        <v>17</v>
      </c>
      <c r="C16">
        <v>3</v>
      </c>
      <c r="D16">
        <v>10</v>
      </c>
      <c r="E16">
        <v>10</v>
      </c>
      <c r="F16">
        <v>9</v>
      </c>
      <c r="G16">
        <v>1</v>
      </c>
      <c r="H16">
        <v>8</v>
      </c>
      <c r="I16">
        <v>2</v>
      </c>
      <c r="J16">
        <v>0.85</v>
      </c>
      <c r="K16" s="4">
        <v>8.01934051513672</v>
      </c>
      <c r="L16" s="9">
        <v>1.82939147949219</v>
      </c>
      <c r="M16">
        <v>1.49921607971191</v>
      </c>
      <c r="N16">
        <v>6.08656692504883</v>
      </c>
      <c r="O16">
        <v>6</v>
      </c>
      <c r="P16">
        <v>6</v>
      </c>
      <c r="Q16">
        <v>15</v>
      </c>
      <c r="R16" s="15">
        <v>0.4</v>
      </c>
      <c r="S16" s="15">
        <f t="shared" si="1"/>
        <v>0.6</v>
      </c>
      <c r="T16">
        <v>3.05672454833984</v>
      </c>
      <c r="U16">
        <v>2.80530095100403</v>
      </c>
      <c r="V16">
        <v>2.71086621284485</v>
      </c>
      <c r="W16" s="11">
        <v>0.0944347381591797</v>
      </c>
      <c r="X16">
        <v>0.345858335494995</v>
      </c>
      <c r="Y16">
        <v>0.345858335494995</v>
      </c>
      <c r="Z16">
        <v>0.6</v>
      </c>
      <c r="AA16">
        <v>0.9</v>
      </c>
      <c r="AB16">
        <v>0.6</v>
      </c>
      <c r="AC16">
        <v>0.72</v>
      </c>
      <c r="AD16">
        <v>0.1</v>
      </c>
      <c r="AE16">
        <v>0.3</v>
      </c>
    </row>
    <row r="17" s="20" customFormat="1" spans="1:31">
      <c r="A17" s="21">
        <v>196</v>
      </c>
      <c r="B17" s="20">
        <v>18</v>
      </c>
      <c r="C17" s="20">
        <v>2</v>
      </c>
      <c r="D17" s="20">
        <v>10</v>
      </c>
      <c r="E17" s="20">
        <v>10</v>
      </c>
      <c r="F17" s="20">
        <v>9</v>
      </c>
      <c r="G17" s="20">
        <v>1</v>
      </c>
      <c r="H17" s="20">
        <v>9</v>
      </c>
      <c r="I17" s="20">
        <v>1</v>
      </c>
      <c r="J17" s="20">
        <v>0.9</v>
      </c>
      <c r="K17" s="22">
        <v>11.2915363311768</v>
      </c>
      <c r="L17" s="22">
        <v>1.8361701965332</v>
      </c>
      <c r="M17" s="20">
        <v>1.68184471130371</v>
      </c>
      <c r="N17" s="20">
        <v>8.96267700195312</v>
      </c>
      <c r="O17" s="20">
        <v>7</v>
      </c>
      <c r="P17" s="20">
        <v>7</v>
      </c>
      <c r="Q17" s="20">
        <v>16</v>
      </c>
      <c r="R17" s="23">
        <v>0.4375</v>
      </c>
      <c r="S17" s="23">
        <f t="shared" si="1"/>
        <v>0.7</v>
      </c>
      <c r="T17" s="20">
        <v>3.76375770568848</v>
      </c>
      <c r="U17" s="20">
        <v>3.48160338401794</v>
      </c>
      <c r="V17" s="20">
        <v>3.34229779243469</v>
      </c>
      <c r="W17" s="22">
        <v>0.139305591583252</v>
      </c>
      <c r="X17" s="20">
        <v>0.421459913253784</v>
      </c>
      <c r="Y17" s="20">
        <v>0.421459913253784</v>
      </c>
      <c r="Z17" s="20">
        <v>0.7</v>
      </c>
      <c r="AA17" s="20">
        <v>0.9</v>
      </c>
      <c r="AB17" s="20">
        <v>0.5625</v>
      </c>
      <c r="AC17" s="20">
        <v>0.692307692307692</v>
      </c>
      <c r="AD17" s="20">
        <v>0.1</v>
      </c>
      <c r="AE17" s="20">
        <v>0.2</v>
      </c>
    </row>
    <row r="18" spans="1:31">
      <c r="A18" s="5">
        <v>118</v>
      </c>
      <c r="B18">
        <v>13</v>
      </c>
      <c r="C18">
        <v>7</v>
      </c>
      <c r="D18">
        <v>10</v>
      </c>
      <c r="E18">
        <v>10</v>
      </c>
      <c r="F18">
        <v>9</v>
      </c>
      <c r="G18">
        <v>1</v>
      </c>
      <c r="H18">
        <v>4</v>
      </c>
      <c r="I18">
        <v>6</v>
      </c>
      <c r="J18">
        <v>0.65</v>
      </c>
      <c r="K18" s="4">
        <v>4.69274139404297</v>
      </c>
      <c r="L18" s="9">
        <v>2.24993515014648</v>
      </c>
      <c r="M18">
        <v>1.34408950805664</v>
      </c>
      <c r="N18">
        <v>4.5972785949707</v>
      </c>
      <c r="O18">
        <v>1</v>
      </c>
      <c r="P18">
        <v>1</v>
      </c>
      <c r="Q18">
        <v>6</v>
      </c>
      <c r="R18" s="15">
        <v>0.1667</v>
      </c>
      <c r="S18" s="15">
        <f t="shared" si="1"/>
        <v>0.1</v>
      </c>
      <c r="T18">
        <v>2.32436370849609</v>
      </c>
      <c r="U18">
        <v>2.08884620666504</v>
      </c>
      <c r="V18">
        <v>2.07621026039123</v>
      </c>
      <c r="W18" s="11">
        <v>0.0126359462738037</v>
      </c>
      <c r="X18">
        <v>0.248153448104858</v>
      </c>
      <c r="Y18">
        <v>0.248153448104858</v>
      </c>
      <c r="Z18">
        <v>0.1</v>
      </c>
      <c r="AA18">
        <v>0.5</v>
      </c>
      <c r="AB18">
        <v>0.833333333333333</v>
      </c>
      <c r="AC18">
        <v>0.625</v>
      </c>
      <c r="AD18">
        <v>0.5</v>
      </c>
      <c r="AE18">
        <v>0.4</v>
      </c>
    </row>
    <row r="19" s="1" customFormat="1" spans="1:31">
      <c r="A19" s="5">
        <v>19</v>
      </c>
      <c r="B19">
        <v>16</v>
      </c>
      <c r="C19">
        <v>4</v>
      </c>
      <c r="D19">
        <v>10</v>
      </c>
      <c r="E19">
        <v>10</v>
      </c>
      <c r="F19">
        <v>8</v>
      </c>
      <c r="G19">
        <v>2</v>
      </c>
      <c r="H19">
        <v>8</v>
      </c>
      <c r="I19">
        <v>2</v>
      </c>
      <c r="J19">
        <v>0.8</v>
      </c>
      <c r="K19" s="4">
        <v>7.57284927368164</v>
      </c>
      <c r="L19" s="9">
        <v>2.06085205078125</v>
      </c>
      <c r="M19">
        <v>1.82548141479492</v>
      </c>
      <c r="N19">
        <v>5.71315765380859</v>
      </c>
      <c r="O19">
        <v>6</v>
      </c>
      <c r="P19">
        <v>6</v>
      </c>
      <c r="Q19">
        <v>14</v>
      </c>
      <c r="R19" s="15">
        <v>0.4286</v>
      </c>
      <c r="S19" s="15">
        <f t="shared" si="1"/>
        <v>0.6</v>
      </c>
      <c r="T19">
        <v>2.96800994873047</v>
      </c>
      <c r="U19">
        <v>2.70471739768982</v>
      </c>
      <c r="V19">
        <v>2.66504859924316</v>
      </c>
      <c r="W19" s="11">
        <v>0.0396687984466553</v>
      </c>
      <c r="X19">
        <v>0.302961349487305</v>
      </c>
      <c r="Y19">
        <v>0.302961349487305</v>
      </c>
      <c r="Z19">
        <v>0.6</v>
      </c>
      <c r="AA19">
        <v>0.8</v>
      </c>
      <c r="AB19">
        <v>0.571428571428571</v>
      </c>
      <c r="AC19">
        <v>0.666666666666667</v>
      </c>
      <c r="AD19">
        <v>0.2</v>
      </c>
      <c r="AE19">
        <v>0.2</v>
      </c>
    </row>
    <row r="20" spans="1:31">
      <c r="A20" s="5">
        <v>108</v>
      </c>
      <c r="B20">
        <v>16</v>
      </c>
      <c r="C20">
        <v>4</v>
      </c>
      <c r="D20">
        <v>10</v>
      </c>
      <c r="E20">
        <v>10</v>
      </c>
      <c r="F20">
        <v>9</v>
      </c>
      <c r="G20">
        <v>1</v>
      </c>
      <c r="H20">
        <v>7</v>
      </c>
      <c r="I20">
        <v>3</v>
      </c>
      <c r="J20">
        <v>0.8</v>
      </c>
      <c r="K20" s="4">
        <v>7.3200740814209</v>
      </c>
      <c r="L20" s="9">
        <v>2.23398208618164</v>
      </c>
      <c r="M20">
        <v>1.72373008728027</v>
      </c>
      <c r="N20">
        <v>5.56501007080078</v>
      </c>
      <c r="O20">
        <v>5</v>
      </c>
      <c r="P20">
        <v>5</v>
      </c>
      <c r="Q20">
        <v>14</v>
      </c>
      <c r="R20" s="15">
        <v>0.3571</v>
      </c>
      <c r="S20" s="15">
        <f t="shared" si="1"/>
        <v>0.5</v>
      </c>
      <c r="T20">
        <v>3.43692398071289</v>
      </c>
      <c r="U20">
        <v>3.13051795959473</v>
      </c>
      <c r="V20">
        <v>3.05516624450684</v>
      </c>
      <c r="W20" s="11">
        <v>0.0753517150878906</v>
      </c>
      <c r="X20">
        <v>0.381757736206055</v>
      </c>
      <c r="Y20">
        <v>0.381757736206055</v>
      </c>
      <c r="Z20">
        <v>0.5</v>
      </c>
      <c r="AA20">
        <v>0.9</v>
      </c>
      <c r="AB20">
        <v>0.642857142857143</v>
      </c>
      <c r="AC20">
        <v>0.75</v>
      </c>
      <c r="AD20">
        <v>0.1</v>
      </c>
      <c r="AE20">
        <v>0.4</v>
      </c>
    </row>
    <row r="21" spans="1:31">
      <c r="A21" s="5">
        <v>62</v>
      </c>
      <c r="B21">
        <v>17</v>
      </c>
      <c r="C21">
        <v>3</v>
      </c>
      <c r="D21">
        <v>10</v>
      </c>
      <c r="E21">
        <v>10</v>
      </c>
      <c r="F21">
        <v>10</v>
      </c>
      <c r="G21">
        <v>0</v>
      </c>
      <c r="H21">
        <v>7</v>
      </c>
      <c r="I21">
        <v>3</v>
      </c>
      <c r="J21">
        <v>0.85</v>
      </c>
      <c r="K21" s="4">
        <v>6.43674087524414</v>
      </c>
      <c r="L21" s="9">
        <v>2.19828605651856</v>
      </c>
      <c r="M21">
        <v>1.60877799987793</v>
      </c>
      <c r="N21">
        <v>4.08989334106445</v>
      </c>
      <c r="O21">
        <v>4</v>
      </c>
      <c r="P21">
        <v>4</v>
      </c>
      <c r="Q21">
        <v>14</v>
      </c>
      <c r="R21" s="15">
        <v>0.2857</v>
      </c>
      <c r="S21" s="15">
        <f t="shared" si="1"/>
        <v>0.4</v>
      </c>
      <c r="T21">
        <v>3.19769287109375</v>
      </c>
      <c r="U21">
        <v>2.98229598999023</v>
      </c>
      <c r="V21">
        <v>2.81377530097961</v>
      </c>
      <c r="W21" s="11">
        <v>0.16852068901062</v>
      </c>
      <c r="X21">
        <v>0.383917570114136</v>
      </c>
      <c r="Y21">
        <v>0.383917570114136</v>
      </c>
      <c r="Z21">
        <v>0.4</v>
      </c>
      <c r="AA21">
        <v>1</v>
      </c>
      <c r="AB21">
        <v>0.714285714285714</v>
      </c>
      <c r="AC21">
        <v>0.833333333333333</v>
      </c>
      <c r="AD21">
        <v>0</v>
      </c>
      <c r="AE21">
        <v>0.6</v>
      </c>
    </row>
    <row r="22" s="1" customFormat="1" spans="1:31">
      <c r="A22" s="5">
        <v>34</v>
      </c>
      <c r="B22">
        <v>18</v>
      </c>
      <c r="C22">
        <v>2</v>
      </c>
      <c r="D22">
        <v>10</v>
      </c>
      <c r="E22">
        <v>10</v>
      </c>
      <c r="F22">
        <v>10</v>
      </c>
      <c r="G22">
        <v>0</v>
      </c>
      <c r="H22">
        <v>8</v>
      </c>
      <c r="I22">
        <v>2</v>
      </c>
      <c r="J22">
        <v>0.9</v>
      </c>
      <c r="K22" s="4">
        <v>7.79927825927734</v>
      </c>
      <c r="L22" s="9">
        <v>2.2674560546875</v>
      </c>
      <c r="M22">
        <v>2.07476615905762</v>
      </c>
      <c r="N22">
        <v>5.95134353637695</v>
      </c>
      <c r="O22">
        <v>7</v>
      </c>
      <c r="P22">
        <v>7</v>
      </c>
      <c r="Q22">
        <v>17</v>
      </c>
      <c r="R22" s="15">
        <v>0.4118</v>
      </c>
      <c r="S22" s="15">
        <f t="shared" si="1"/>
        <v>0.7</v>
      </c>
      <c r="T22">
        <v>3.13784217834473</v>
      </c>
      <c r="U22">
        <v>2.9325258731842</v>
      </c>
      <c r="V22">
        <v>2.76069188117981</v>
      </c>
      <c r="W22" s="11">
        <v>0.171833992004395</v>
      </c>
      <c r="X22">
        <v>0.377150297164917</v>
      </c>
      <c r="Y22">
        <v>0.377150297164917</v>
      </c>
      <c r="Z22">
        <v>0.7</v>
      </c>
      <c r="AA22">
        <v>1</v>
      </c>
      <c r="AB22">
        <v>0.588235294117647</v>
      </c>
      <c r="AC22">
        <v>0.740740740740741</v>
      </c>
      <c r="AD22">
        <v>0</v>
      </c>
      <c r="AE22">
        <v>0.3</v>
      </c>
    </row>
    <row r="23" spans="1:31">
      <c r="A23" s="5">
        <v>192</v>
      </c>
      <c r="B23">
        <v>17</v>
      </c>
      <c r="C23">
        <v>3</v>
      </c>
      <c r="D23">
        <v>10</v>
      </c>
      <c r="E23">
        <v>10</v>
      </c>
      <c r="F23">
        <v>10</v>
      </c>
      <c r="G23">
        <v>0</v>
      </c>
      <c r="H23">
        <v>7</v>
      </c>
      <c r="I23">
        <v>3</v>
      </c>
      <c r="J23">
        <v>0.85</v>
      </c>
      <c r="K23" s="4">
        <v>8.51977729797363</v>
      </c>
      <c r="L23" s="9">
        <v>2.06137466430664</v>
      </c>
      <c r="M23">
        <v>1.1976490020752</v>
      </c>
      <c r="N23">
        <v>6.34719467163086</v>
      </c>
      <c r="O23">
        <v>5</v>
      </c>
      <c r="P23">
        <v>5</v>
      </c>
      <c r="Q23">
        <v>14</v>
      </c>
      <c r="R23" s="15">
        <v>0.3571</v>
      </c>
      <c r="S23" s="15">
        <f t="shared" si="1"/>
        <v>0.5</v>
      </c>
      <c r="T23">
        <v>3.76053810119629</v>
      </c>
      <c r="U23">
        <v>3.43993067741394</v>
      </c>
      <c r="V23">
        <v>3.24608850479126</v>
      </c>
      <c r="W23" s="11">
        <v>0.193842172622681</v>
      </c>
      <c r="X23">
        <v>0.514449596405029</v>
      </c>
      <c r="Y23">
        <v>0.514449596405029</v>
      </c>
      <c r="Z23">
        <v>0.5</v>
      </c>
      <c r="AA23">
        <v>0.9</v>
      </c>
      <c r="AB23">
        <v>0.642857142857143</v>
      </c>
      <c r="AC23">
        <v>0.75</v>
      </c>
      <c r="AD23">
        <v>0.1</v>
      </c>
      <c r="AE23">
        <v>0.4</v>
      </c>
    </row>
    <row r="24" s="4" customFormat="1" spans="11:31">
      <c r="K24" s="12" t="s">
        <v>29</v>
      </c>
      <c r="L24" s="9">
        <f>AVERAGE(L2:L23)</f>
        <v>1.72410557486794</v>
      </c>
      <c r="W24" s="11">
        <f t="shared" ref="W24:AE24" si="2">AVERAGE(W2:W23)</f>
        <v>0.133957862854004</v>
      </c>
      <c r="Z24" s="4">
        <f t="shared" si="2"/>
        <v>0.586363636363636</v>
      </c>
      <c r="AA24" s="4">
        <f t="shared" si="2"/>
        <v>0.922727272727273</v>
      </c>
      <c r="AB24" s="4">
        <f t="shared" si="2"/>
        <v>0.620796628981613</v>
      </c>
      <c r="AC24" s="4">
        <f t="shared" si="2"/>
        <v>0.734167031397166</v>
      </c>
      <c r="AD24" s="4">
        <f t="shared" si="2"/>
        <v>0.0772727272727273</v>
      </c>
      <c r="AE24" s="4">
        <f t="shared" si="2"/>
        <v>0.336363636363636</v>
      </c>
    </row>
    <row r="25" s="4" customFormat="1" spans="11:31">
      <c r="K25" s="13" t="s">
        <v>30</v>
      </c>
      <c r="L25" s="9">
        <f>MAX(L2:L23)</f>
        <v>2.2674560546875</v>
      </c>
      <c r="W25" s="11">
        <f t="shared" ref="W25:AE25" si="3">MAX(W2:W23)</f>
        <v>0.209877490997315</v>
      </c>
      <c r="Z25" s="4">
        <f t="shared" si="3"/>
        <v>0.9</v>
      </c>
      <c r="AA25" s="4">
        <f t="shared" si="3"/>
        <v>1</v>
      </c>
      <c r="AB25" s="4">
        <f t="shared" si="3"/>
        <v>0.833333333333333</v>
      </c>
      <c r="AC25" s="4">
        <f t="shared" si="3"/>
        <v>0.833333333333333</v>
      </c>
      <c r="AD25" s="4">
        <f t="shared" si="3"/>
        <v>0.5</v>
      </c>
      <c r="AE25" s="4">
        <f t="shared" si="3"/>
        <v>0.6</v>
      </c>
    </row>
    <row r="26" s="4" customFormat="1" spans="12:31">
      <c r="L26" s="9">
        <f>MIN(L2:L23)</f>
        <v>1.18642616271973</v>
      </c>
      <c r="W26" s="11">
        <f t="shared" ref="W26:AE26" si="4">MIN(W2:W23)</f>
        <v>0.0126359462738037</v>
      </c>
      <c r="Z26" s="4">
        <f t="shared" si="4"/>
        <v>0.1</v>
      </c>
      <c r="AA26" s="4">
        <f t="shared" si="4"/>
        <v>0.5</v>
      </c>
      <c r="AB26" s="4">
        <f t="shared" si="4"/>
        <v>0.526315789473684</v>
      </c>
      <c r="AC26" s="4">
        <f t="shared" si="4"/>
        <v>0.625</v>
      </c>
      <c r="AD26" s="4">
        <f t="shared" si="4"/>
        <v>0</v>
      </c>
      <c r="AE26" s="4">
        <f t="shared" si="4"/>
        <v>0.1</v>
      </c>
    </row>
    <row r="27" spans="11:23">
      <c r="K27" s="4"/>
      <c r="L27" s="9"/>
      <c r="M27">
        <v>0.194</v>
      </c>
      <c r="W27" s="11"/>
    </row>
    <row r="28" spans="11:23">
      <c r="K28" s="4"/>
      <c r="L28" s="9"/>
      <c r="M28">
        <v>0.129</v>
      </c>
      <c r="W28" s="11"/>
    </row>
    <row r="29" spans="11:23">
      <c r="K29" s="4"/>
      <c r="L29" s="9"/>
      <c r="W29" s="11"/>
    </row>
    <row r="30" spans="11:23">
      <c r="K30" s="4" t="s">
        <v>31</v>
      </c>
      <c r="L30" s="4" t="s">
        <v>32</v>
      </c>
      <c r="N30" s="4" t="s">
        <v>70</v>
      </c>
      <c r="O30" s="4"/>
      <c r="P30" s="4"/>
      <c r="Q30" s="4"/>
      <c r="W30" s="11"/>
    </row>
    <row r="31" spans="11:23">
      <c r="K31" s="4"/>
      <c r="L31" s="4"/>
      <c r="N31" s="4">
        <v>0.2</v>
      </c>
      <c r="O31" s="4">
        <v>-160</v>
      </c>
      <c r="P31" s="4">
        <v>640</v>
      </c>
      <c r="Q31" s="4">
        <v>32</v>
      </c>
      <c r="W31" s="11"/>
    </row>
    <row r="32" s="1" customFormat="1" spans="11:23">
      <c r="K32" s="14" t="s">
        <v>49</v>
      </c>
      <c r="L32" s="14">
        <f>COUNTIF(L2:L23,"&lt;0.507")-COUNTIF(L2:L23,"&lt;0.378")</f>
        <v>0</v>
      </c>
      <c r="N32" s="4">
        <v>0.4</v>
      </c>
      <c r="O32" s="4">
        <v>-320</v>
      </c>
      <c r="P32" s="4">
        <v>480</v>
      </c>
      <c r="Q32" s="4">
        <v>24</v>
      </c>
      <c r="W32" s="14"/>
    </row>
    <row r="33" s="1" customFormat="1" spans="11:23">
      <c r="K33" s="14" t="s">
        <v>50</v>
      </c>
      <c r="L33" s="14">
        <f>COUNTIF(L2:L23,"&lt;0.636")-COUNTIF(L2:L23,"&lt;0.507")</f>
        <v>0</v>
      </c>
      <c r="N33" s="4">
        <v>0.45</v>
      </c>
      <c r="O33" s="4">
        <v>-360</v>
      </c>
      <c r="P33" s="4">
        <v>440</v>
      </c>
      <c r="Q33" s="4">
        <v>22</v>
      </c>
      <c r="W33" s="14"/>
    </row>
    <row r="34" s="1" customFormat="1" spans="11:23">
      <c r="K34" s="14" t="s">
        <v>51</v>
      </c>
      <c r="L34" s="14">
        <f>COUNTIF(L2:L23,"&lt;0.765")-COUNTIF(L2:L23,"&lt;0.636")</f>
        <v>0</v>
      </c>
      <c r="N34" s="4">
        <v>0.49</v>
      </c>
      <c r="O34" s="4">
        <v>-392</v>
      </c>
      <c r="P34" s="4">
        <v>408</v>
      </c>
      <c r="Q34" s="4">
        <v>20.4</v>
      </c>
      <c r="W34" s="14"/>
    </row>
    <row r="35" s="1" customFormat="1" spans="11:23">
      <c r="K35" s="14" t="s">
        <v>52</v>
      </c>
      <c r="L35" s="14">
        <f>COUNTIF(L2:L23,"&lt;0.894")-COUNTIF(L2:L23,"&lt;0.765")</f>
        <v>0</v>
      </c>
      <c r="O35" s="14">
        <v>-380</v>
      </c>
      <c r="P35" s="14">
        <v>420</v>
      </c>
      <c r="Q35" s="14">
        <v>21</v>
      </c>
      <c r="W35" s="14"/>
    </row>
    <row r="36" s="1" customFormat="1" spans="11:23">
      <c r="K36" s="14" t="s">
        <v>53</v>
      </c>
      <c r="L36" s="14">
        <f>COUNTIF(L2:L23,"&lt;1.023")-COUNTIF(L2:L23,"&lt;0.894")</f>
        <v>0</v>
      </c>
      <c r="W36" s="14"/>
    </row>
    <row r="37" s="1" customFormat="1" spans="11:23">
      <c r="K37" s="14" t="s">
        <v>54</v>
      </c>
      <c r="L37" s="14">
        <f>COUNTIF(L2:L23,"&lt;1.152")-COUNTIF(L2:L23,"&lt;1.023")</f>
        <v>0</v>
      </c>
      <c r="W37" s="14"/>
    </row>
    <row r="38" s="20" customFormat="1" spans="11:23">
      <c r="K38" s="22" t="s">
        <v>75</v>
      </c>
      <c r="L38" s="22">
        <f>COUNTIF(L2:L23,"&lt;1.732")-COUNTIF(L2:L23,"&lt;1.152")</f>
        <v>11</v>
      </c>
      <c r="M38" s="22">
        <v>11</v>
      </c>
      <c r="W38" s="22"/>
    </row>
    <row r="39" s="20" customFormat="1" spans="11:23">
      <c r="K39" s="22" t="s">
        <v>76</v>
      </c>
      <c r="L39" s="22">
        <f>COUNTIF(L2:L23,"&lt;2.312")-COUNTIF(L2:L23,"&lt;1.732")</f>
        <v>11</v>
      </c>
      <c r="M39" s="22">
        <v>11</v>
      </c>
      <c r="W39" s="22"/>
    </row>
    <row r="40" s="1" customFormat="1" spans="11:23">
      <c r="K40" s="14" t="s">
        <v>73</v>
      </c>
      <c r="L40" s="14">
        <v>0</v>
      </c>
      <c r="M40" s="14"/>
      <c r="W40" s="14"/>
    </row>
    <row r="41" s="1" customFormat="1" spans="11:23">
      <c r="K41" s="14" t="s">
        <v>74</v>
      </c>
      <c r="L41" s="14">
        <v>0</v>
      </c>
      <c r="M41" s="14"/>
      <c r="W41" s="14"/>
    </row>
    <row r="42" s="1" customFormat="1" spans="11:23">
      <c r="K42" s="14" t="s">
        <v>59</v>
      </c>
      <c r="L42" s="14">
        <v>0</v>
      </c>
      <c r="M42" s="14"/>
      <c r="W42" s="14"/>
    </row>
    <row r="43" s="1" customFormat="1" spans="11:23">
      <c r="K43" s="14" t="s">
        <v>60</v>
      </c>
      <c r="L43" s="14">
        <v>0</v>
      </c>
      <c r="M43" s="14"/>
      <c r="W43" s="14"/>
    </row>
    <row r="44" s="1" customFormat="1" spans="11:23">
      <c r="K44" s="14" t="s">
        <v>61</v>
      </c>
      <c r="L44" s="14">
        <v>0</v>
      </c>
      <c r="M44" s="14"/>
      <c r="W44" s="14"/>
    </row>
    <row r="45" s="1" customFormat="1" spans="11:23">
      <c r="K45" s="14" t="s">
        <v>62</v>
      </c>
      <c r="L45" s="14">
        <v>0</v>
      </c>
      <c r="M45" s="14"/>
      <c r="W45" s="14"/>
    </row>
    <row r="46" s="1" customFormat="1" spans="11:23">
      <c r="K46" s="14" t="s">
        <v>63</v>
      </c>
      <c r="L46" s="14">
        <v>0</v>
      </c>
      <c r="M46" s="14"/>
      <c r="W46" s="14"/>
    </row>
    <row r="47" s="1" customFormat="1" spans="11:23">
      <c r="K47" s="14" t="s">
        <v>64</v>
      </c>
      <c r="L47" s="14">
        <f>COUNTIF(L2:L23,"&lt;2.442")-COUNTIF(L2:L23,"&lt;2.313")</f>
        <v>0</v>
      </c>
      <c r="M47" s="14"/>
      <c r="W47" s="14"/>
    </row>
    <row r="48" s="1" customFormat="1" spans="11:13">
      <c r="K48" s="14" t="s">
        <v>65</v>
      </c>
      <c r="L48" s="14">
        <f>COUNTIF(L2:L23,"&lt;2.571")-COUNTIF(L2:L23,"&lt;2.442")</f>
        <v>0</v>
      </c>
      <c r="M48" s="14"/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s="1" customFormat="1" spans="11:15">
      <c r="K50" s="14" t="s">
        <v>67</v>
      </c>
      <c r="L50" s="14">
        <f>COUNTIF(L2:L23,"&lt;2.829")-COUNTIF(L2:L23,"&lt;2.7")</f>
        <v>0</v>
      </c>
      <c r="N50" s="1">
        <v>0.378</v>
      </c>
      <c r="O50" s="1">
        <v>3.094</v>
      </c>
    </row>
    <row r="51" s="1" customFormat="1" spans="11:15">
      <c r="K51" s="14" t="s">
        <v>68</v>
      </c>
      <c r="L51" s="14">
        <f>COUNTIF(L2:L23,"&lt;2.958")-COUNTIF(L2:L23,"&lt;2.829")</f>
        <v>0</v>
      </c>
      <c r="N51" s="1">
        <v>21</v>
      </c>
      <c r="O51" s="1">
        <v>0.129</v>
      </c>
    </row>
    <row r="52" s="1" customFormat="1" spans="11:12">
      <c r="K52" s="14" t="s">
        <v>69</v>
      </c>
      <c r="L52" s="14">
        <f>COUNTIF(L2:L23,"&lt;3.087")-COUNTIF(L2:L23,"&lt;2.958")</f>
        <v>0</v>
      </c>
    </row>
    <row r="55" spans="14:16">
      <c r="N55">
        <v>0.954</v>
      </c>
      <c r="O55">
        <v>0.378</v>
      </c>
      <c r="P55">
        <v>1.539</v>
      </c>
    </row>
    <row r="56" spans="16:16">
      <c r="P56">
        <v>0.232</v>
      </c>
    </row>
    <row r="58" spans="15:16">
      <c r="O58">
        <v>1.152</v>
      </c>
      <c r="P58">
        <v>2.313</v>
      </c>
    </row>
    <row r="59" spans="15:16">
      <c r="O59">
        <v>4</v>
      </c>
      <c r="P59">
        <v>0.29</v>
      </c>
    </row>
    <row r="60" spans="15:16">
      <c r="O60">
        <v>3</v>
      </c>
      <c r="P60">
        <v>0.387</v>
      </c>
    </row>
  </sheetData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9"/>
  <sheetViews>
    <sheetView topLeftCell="G19" workbookViewId="0">
      <selection activeCell="O29" sqref="O29:R34"/>
    </sheetView>
  </sheetViews>
  <sheetFormatPr defaultColWidth="8.88888888888889" defaultRowHeight="14.4"/>
  <cols>
    <col min="11" max="12" width="17.4444444444444" customWidth="1"/>
    <col min="23" max="23" width="18" customWidth="1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93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10.4066944122315</v>
      </c>
      <c r="L2" s="9">
        <v>1.28925704956055</v>
      </c>
      <c r="M2">
        <v>1.12779426574707</v>
      </c>
      <c r="N2">
        <v>8.51591873168945</v>
      </c>
      <c r="O2">
        <v>6</v>
      </c>
      <c r="P2">
        <v>6</v>
      </c>
      <c r="Q2">
        <v>16</v>
      </c>
      <c r="R2" s="15">
        <v>0.375</v>
      </c>
      <c r="S2" s="15">
        <f t="shared" ref="S2:S22" si="0">O2/E2</f>
        <v>0.6</v>
      </c>
      <c r="T2">
        <v>3.78498268127441</v>
      </c>
      <c r="U2">
        <v>3.53165054321289</v>
      </c>
      <c r="V2">
        <v>3.34699487686157</v>
      </c>
      <c r="W2" s="11">
        <v>0.184655666351318</v>
      </c>
      <c r="X2">
        <v>0.437987804412842</v>
      </c>
      <c r="Y2">
        <v>0.437987804412842</v>
      </c>
      <c r="Z2">
        <v>0.6</v>
      </c>
      <c r="AA2">
        <v>1</v>
      </c>
      <c r="AB2">
        <v>0.625</v>
      </c>
      <c r="AC2">
        <v>0.769230769230769</v>
      </c>
      <c r="AD2">
        <v>0</v>
      </c>
      <c r="AE2">
        <v>0.4</v>
      </c>
    </row>
    <row r="3" spans="1:31">
      <c r="A3" s="5">
        <v>205</v>
      </c>
      <c r="B3">
        <v>18</v>
      </c>
      <c r="C3">
        <v>2</v>
      </c>
      <c r="D3">
        <v>10</v>
      </c>
      <c r="E3">
        <v>10</v>
      </c>
      <c r="F3">
        <v>10</v>
      </c>
      <c r="G3">
        <v>0</v>
      </c>
      <c r="H3">
        <v>8</v>
      </c>
      <c r="I3">
        <v>2</v>
      </c>
      <c r="J3">
        <v>0.9</v>
      </c>
      <c r="K3" s="4">
        <v>7.59420585632324</v>
      </c>
      <c r="L3" s="9">
        <v>1.31899452209473</v>
      </c>
      <c r="M3">
        <v>1.07002258300781</v>
      </c>
      <c r="N3">
        <v>6.59915542602539</v>
      </c>
      <c r="O3">
        <v>7</v>
      </c>
      <c r="P3">
        <v>7</v>
      </c>
      <c r="Q3">
        <v>16</v>
      </c>
      <c r="R3" s="15">
        <v>0.4375</v>
      </c>
      <c r="S3" s="15">
        <f t="shared" si="0"/>
        <v>0.7</v>
      </c>
      <c r="T3">
        <v>3.75983238220215</v>
      </c>
      <c r="U3">
        <v>3.43183302879333</v>
      </c>
      <c r="V3">
        <v>3.34061288833618</v>
      </c>
      <c r="W3" s="11">
        <v>0.0912201404571533</v>
      </c>
      <c r="X3">
        <v>0.419219493865967</v>
      </c>
      <c r="Y3">
        <v>0.419219493865967</v>
      </c>
      <c r="Z3">
        <v>0.7</v>
      </c>
      <c r="AA3">
        <v>0.9</v>
      </c>
      <c r="AB3">
        <v>0.5625</v>
      </c>
      <c r="AC3">
        <v>0.692307692307692</v>
      </c>
      <c r="AD3">
        <v>0.1</v>
      </c>
      <c r="AE3">
        <v>0.2</v>
      </c>
    </row>
    <row r="4" s="1" customFormat="1" spans="1:31">
      <c r="A4" s="18">
        <v>1</v>
      </c>
      <c r="B4" s="1">
        <v>20</v>
      </c>
      <c r="C4" s="1">
        <v>0</v>
      </c>
      <c r="D4" s="1">
        <v>10</v>
      </c>
      <c r="E4" s="1">
        <v>10</v>
      </c>
      <c r="F4" s="1">
        <v>10</v>
      </c>
      <c r="G4" s="1">
        <v>0</v>
      </c>
      <c r="H4" s="1">
        <v>10</v>
      </c>
      <c r="I4" s="1">
        <v>0</v>
      </c>
      <c r="J4" s="1">
        <v>1</v>
      </c>
      <c r="K4" s="14">
        <v>9999</v>
      </c>
      <c r="L4" s="14">
        <v>1.51507186889648</v>
      </c>
      <c r="M4" s="1">
        <v>9999</v>
      </c>
      <c r="N4" s="1">
        <v>9999</v>
      </c>
      <c r="O4" s="1">
        <v>10</v>
      </c>
      <c r="P4" s="1">
        <v>10</v>
      </c>
      <c r="Q4" s="1">
        <v>20</v>
      </c>
      <c r="R4" s="19">
        <v>0.5</v>
      </c>
      <c r="S4" s="19">
        <f t="shared" si="0"/>
        <v>1</v>
      </c>
      <c r="T4" s="1">
        <v>4.64654541015625</v>
      </c>
      <c r="U4" s="1">
        <v>4.34903001785278</v>
      </c>
      <c r="V4" s="1">
        <v>4.14905261993408</v>
      </c>
      <c r="W4" s="14">
        <v>0.199977397918701</v>
      </c>
      <c r="X4" s="1">
        <v>0.497492790222168</v>
      </c>
      <c r="Y4" s="1">
        <v>0.497492790222168</v>
      </c>
      <c r="Z4" s="1">
        <v>1</v>
      </c>
      <c r="AA4" s="1">
        <v>1</v>
      </c>
      <c r="AB4" s="1">
        <v>0.5</v>
      </c>
      <c r="AC4" s="1">
        <v>0.666666666666667</v>
      </c>
      <c r="AD4" s="1">
        <v>0</v>
      </c>
      <c r="AE4" s="1">
        <v>0</v>
      </c>
    </row>
    <row r="5" spans="1:31">
      <c r="A5" s="5">
        <v>168</v>
      </c>
      <c r="B5">
        <v>18</v>
      </c>
      <c r="C5">
        <v>2</v>
      </c>
      <c r="D5">
        <v>10</v>
      </c>
      <c r="E5">
        <v>10</v>
      </c>
      <c r="F5">
        <v>10</v>
      </c>
      <c r="G5">
        <v>0</v>
      </c>
      <c r="H5">
        <v>8</v>
      </c>
      <c r="I5">
        <v>2</v>
      </c>
      <c r="J5">
        <v>0.9</v>
      </c>
      <c r="K5" s="4">
        <v>6.87069702148437</v>
      </c>
      <c r="L5" s="9">
        <v>1.41816520690918</v>
      </c>
      <c r="M5">
        <v>1.21541595458984</v>
      </c>
      <c r="N5">
        <v>5.80192565917969</v>
      </c>
      <c r="O5">
        <v>7</v>
      </c>
      <c r="P5">
        <v>7</v>
      </c>
      <c r="Q5">
        <v>16</v>
      </c>
      <c r="R5" s="15">
        <v>0.4375</v>
      </c>
      <c r="S5" s="15">
        <f t="shared" si="0"/>
        <v>0.7</v>
      </c>
      <c r="T5">
        <v>3.46154975891113</v>
      </c>
      <c r="U5">
        <v>3.16635799407959</v>
      </c>
      <c r="V5">
        <v>3.07130002975464</v>
      </c>
      <c r="W5" s="11">
        <v>0.0950579643249512</v>
      </c>
      <c r="X5">
        <v>0.390249729156494</v>
      </c>
      <c r="Y5">
        <v>0.390249729156494</v>
      </c>
      <c r="Z5">
        <v>0.7</v>
      </c>
      <c r="AA5">
        <v>0.9</v>
      </c>
      <c r="AB5">
        <v>0.5625</v>
      </c>
      <c r="AC5">
        <v>0.692307692307692</v>
      </c>
      <c r="AD5">
        <v>0.1</v>
      </c>
      <c r="AE5">
        <v>0.2</v>
      </c>
    </row>
    <row r="6" spans="1:31">
      <c r="A6" s="5">
        <v>145</v>
      </c>
      <c r="B6">
        <v>18</v>
      </c>
      <c r="C6">
        <v>2</v>
      </c>
      <c r="D6">
        <v>10</v>
      </c>
      <c r="E6">
        <v>10</v>
      </c>
      <c r="F6">
        <v>9</v>
      </c>
      <c r="G6">
        <v>1</v>
      </c>
      <c r="H6">
        <v>9</v>
      </c>
      <c r="I6">
        <v>1</v>
      </c>
      <c r="J6">
        <v>0.9</v>
      </c>
      <c r="K6" s="4">
        <v>10.6385040283203</v>
      </c>
      <c r="L6" s="9">
        <v>1.46340179443359</v>
      </c>
      <c r="M6">
        <v>1.31208801269531</v>
      </c>
      <c r="N6">
        <v>8.68145370483398</v>
      </c>
      <c r="O6">
        <v>5</v>
      </c>
      <c r="P6">
        <v>5</v>
      </c>
      <c r="Q6">
        <v>13</v>
      </c>
      <c r="R6" s="15">
        <v>0.3846</v>
      </c>
      <c r="S6" s="15">
        <f t="shared" si="0"/>
        <v>0.5</v>
      </c>
      <c r="T6">
        <v>3.67697906494141</v>
      </c>
      <c r="U6">
        <v>3.40024971961975</v>
      </c>
      <c r="V6">
        <v>3.30141448974609</v>
      </c>
      <c r="W6" s="11">
        <v>0.0988352298736572</v>
      </c>
      <c r="X6">
        <v>0.375564575195312</v>
      </c>
      <c r="Y6">
        <v>0.375564575195312</v>
      </c>
      <c r="Z6">
        <v>0.5</v>
      </c>
      <c r="AA6">
        <v>0.8</v>
      </c>
      <c r="AB6">
        <v>0.615384615384615</v>
      </c>
      <c r="AC6">
        <v>0.695652173913043</v>
      </c>
      <c r="AD6">
        <v>0.2</v>
      </c>
      <c r="AE6">
        <v>0.3</v>
      </c>
    </row>
    <row r="7" spans="1:31">
      <c r="A7" s="5">
        <v>248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9.82092666625977</v>
      </c>
      <c r="L7" s="9">
        <v>1.48200607299805</v>
      </c>
      <c r="M7">
        <v>1.40103530883789</v>
      </c>
      <c r="N7">
        <v>8.45578384399414</v>
      </c>
      <c r="O7">
        <v>8</v>
      </c>
      <c r="P7">
        <v>8</v>
      </c>
      <c r="Q7">
        <v>18</v>
      </c>
      <c r="R7" s="15">
        <v>0.4444</v>
      </c>
      <c r="S7" s="15">
        <f t="shared" si="0"/>
        <v>0.8</v>
      </c>
      <c r="T7">
        <v>4.06353569030762</v>
      </c>
      <c r="U7">
        <v>3.75528621673584</v>
      </c>
      <c r="V7">
        <v>3.65086984634399</v>
      </c>
      <c r="W7" s="11">
        <v>0.104416370391846</v>
      </c>
      <c r="X7">
        <v>0.412665843963623</v>
      </c>
      <c r="Y7">
        <v>0.412665843963623</v>
      </c>
      <c r="Z7">
        <v>0.8</v>
      </c>
      <c r="AA7">
        <v>1</v>
      </c>
      <c r="AB7">
        <v>0.555555555555556</v>
      </c>
      <c r="AC7">
        <v>0.714285714285714</v>
      </c>
      <c r="AD7">
        <v>0</v>
      </c>
      <c r="AE7">
        <v>0.2</v>
      </c>
    </row>
    <row r="8" s="20" customFormat="1" spans="1:31">
      <c r="A8" s="21">
        <v>71</v>
      </c>
      <c r="B8" s="20">
        <v>18</v>
      </c>
      <c r="C8" s="20">
        <v>2</v>
      </c>
      <c r="D8" s="20">
        <v>10</v>
      </c>
      <c r="E8" s="20">
        <v>10</v>
      </c>
      <c r="F8" s="20">
        <v>10</v>
      </c>
      <c r="G8" s="20">
        <v>0</v>
      </c>
      <c r="H8" s="20">
        <v>8</v>
      </c>
      <c r="I8" s="20">
        <v>2</v>
      </c>
      <c r="J8" s="20">
        <v>0.9</v>
      </c>
      <c r="K8" s="22">
        <v>7.40899276733398</v>
      </c>
      <c r="L8" s="22">
        <v>1.43877410888672</v>
      </c>
      <c r="M8" s="20">
        <v>1.16422653198242</v>
      </c>
      <c r="N8" s="20">
        <v>6.09002113342285</v>
      </c>
      <c r="O8" s="20">
        <v>7</v>
      </c>
      <c r="P8" s="20">
        <v>7</v>
      </c>
      <c r="Q8" s="20">
        <v>17</v>
      </c>
      <c r="R8" s="23">
        <v>0.4118</v>
      </c>
      <c r="S8" s="23">
        <f t="shared" si="0"/>
        <v>0.7</v>
      </c>
      <c r="T8" s="20">
        <v>3.65265464782715</v>
      </c>
      <c r="U8" s="20">
        <v>3.35487127304077</v>
      </c>
      <c r="V8" s="20">
        <v>3.24499082565308</v>
      </c>
      <c r="W8" s="22">
        <v>0.109880447387695</v>
      </c>
      <c r="X8" s="20">
        <v>0.407663822174072</v>
      </c>
      <c r="Y8" s="20">
        <v>0.407663822174072</v>
      </c>
      <c r="Z8" s="20">
        <v>0.7</v>
      </c>
      <c r="AA8" s="20">
        <v>1</v>
      </c>
      <c r="AB8" s="20">
        <v>0.588235294117647</v>
      </c>
      <c r="AC8" s="20">
        <v>0.740740740740741</v>
      </c>
      <c r="AD8" s="20">
        <v>0</v>
      </c>
      <c r="AE8" s="20">
        <v>0.3</v>
      </c>
    </row>
    <row r="9" spans="1:31">
      <c r="A9" s="5">
        <v>157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10.969633102417</v>
      </c>
      <c r="L9" s="9">
        <v>1.58363723754883</v>
      </c>
      <c r="M9">
        <v>1.39098739624023</v>
      </c>
      <c r="N9">
        <v>8.50238418579102</v>
      </c>
      <c r="O9">
        <v>5</v>
      </c>
      <c r="P9">
        <v>5</v>
      </c>
      <c r="Q9">
        <v>15</v>
      </c>
      <c r="R9" s="15">
        <v>0.3333</v>
      </c>
      <c r="S9" s="15">
        <f t="shared" si="0"/>
        <v>0.5</v>
      </c>
      <c r="T9">
        <v>3.91167259216309</v>
      </c>
      <c r="U9">
        <v>3.66799592971802</v>
      </c>
      <c r="V9">
        <v>3.45865440368652</v>
      </c>
      <c r="W9" s="11">
        <v>0.209341526031494</v>
      </c>
      <c r="X9">
        <v>0.453018188476562</v>
      </c>
      <c r="Y9">
        <v>0.453018188476562</v>
      </c>
      <c r="Z9">
        <v>0.5</v>
      </c>
      <c r="AA9">
        <v>1</v>
      </c>
      <c r="AB9">
        <v>0.666666666666667</v>
      </c>
      <c r="AC9">
        <v>0.8</v>
      </c>
      <c r="AD9">
        <v>0</v>
      </c>
      <c r="AE9">
        <v>0.5</v>
      </c>
    </row>
    <row r="10" spans="1:31">
      <c r="A10" s="5">
        <v>212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9.30351257324219</v>
      </c>
      <c r="L10" s="9">
        <v>1.56141471862793</v>
      </c>
      <c r="M10">
        <v>1.46649742126465</v>
      </c>
      <c r="N10">
        <v>7.65316009521484</v>
      </c>
      <c r="O10">
        <v>4</v>
      </c>
      <c r="P10">
        <v>4</v>
      </c>
      <c r="Q10">
        <v>12</v>
      </c>
      <c r="R10" s="15">
        <v>0.3333</v>
      </c>
      <c r="S10" s="15">
        <f t="shared" si="0"/>
        <v>0.4</v>
      </c>
      <c r="T10">
        <v>3.60354804992676</v>
      </c>
      <c r="U10">
        <v>3.36167764663696</v>
      </c>
      <c r="V10">
        <v>3.22679138183594</v>
      </c>
      <c r="W10" s="11">
        <v>0.134886264801025</v>
      </c>
      <c r="X10">
        <v>0.37675666809082</v>
      </c>
      <c r="Y10">
        <v>0.37675666809082</v>
      </c>
      <c r="Z10">
        <v>0.4</v>
      </c>
      <c r="AA10">
        <v>0.8</v>
      </c>
      <c r="AB10">
        <v>0.666666666666667</v>
      </c>
      <c r="AC10">
        <v>0.727272727272727</v>
      </c>
      <c r="AD10">
        <v>0.2</v>
      </c>
      <c r="AE10">
        <v>0.4</v>
      </c>
    </row>
    <row r="11" spans="1:31">
      <c r="A11" s="5">
        <v>30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10.2467727661133</v>
      </c>
      <c r="L11" s="9">
        <v>1.8103141784668</v>
      </c>
      <c r="M11">
        <v>1.67639350891113</v>
      </c>
      <c r="N11">
        <v>8.03465270996094</v>
      </c>
      <c r="O11">
        <v>7</v>
      </c>
      <c r="P11">
        <v>7</v>
      </c>
      <c r="Q11">
        <v>17</v>
      </c>
      <c r="R11" s="15">
        <v>0.4118</v>
      </c>
      <c r="S11" s="15">
        <f t="shared" si="0"/>
        <v>0.7</v>
      </c>
      <c r="T11">
        <v>4.02245140075684</v>
      </c>
      <c r="U11">
        <v>3.75803875923157</v>
      </c>
      <c r="V11">
        <v>3.57295179367065</v>
      </c>
      <c r="W11" s="11">
        <v>0.185086965560913</v>
      </c>
      <c r="X11">
        <v>0.449499607086182</v>
      </c>
      <c r="Y11">
        <v>0.449499607086182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spans="1:31">
      <c r="A12" s="5">
        <v>222</v>
      </c>
      <c r="B12">
        <v>17</v>
      </c>
      <c r="C12">
        <v>3</v>
      </c>
      <c r="D12">
        <v>10</v>
      </c>
      <c r="E12">
        <v>10</v>
      </c>
      <c r="F12">
        <v>10</v>
      </c>
      <c r="G12">
        <v>0</v>
      </c>
      <c r="H12">
        <v>7</v>
      </c>
      <c r="I12">
        <v>3</v>
      </c>
      <c r="J12">
        <v>0.85</v>
      </c>
      <c r="K12" s="4">
        <v>6.98605537414551</v>
      </c>
      <c r="L12" s="9">
        <v>1.72116661071777</v>
      </c>
      <c r="M12">
        <v>1.06689262390137</v>
      </c>
      <c r="N12">
        <v>5.3403377532959</v>
      </c>
      <c r="O12">
        <v>6</v>
      </c>
      <c r="P12">
        <v>6</v>
      </c>
      <c r="Q12">
        <v>16</v>
      </c>
      <c r="R12" s="15">
        <v>0.375</v>
      </c>
      <c r="S12" s="15">
        <f t="shared" si="0"/>
        <v>0.6</v>
      </c>
      <c r="T12">
        <v>3.34921264648437</v>
      </c>
      <c r="U12">
        <v>3.06262898445129</v>
      </c>
      <c r="V12">
        <v>2.91971254348755</v>
      </c>
      <c r="W12" s="11">
        <v>0.142916440963745</v>
      </c>
      <c r="X12">
        <v>0.429500102996826</v>
      </c>
      <c r="Y12">
        <v>0.429500102996826</v>
      </c>
      <c r="Z12">
        <v>0.6</v>
      </c>
      <c r="AA12">
        <v>1</v>
      </c>
      <c r="AB12">
        <v>0.625</v>
      </c>
      <c r="AC12">
        <v>0.769230769230769</v>
      </c>
      <c r="AD12">
        <v>0</v>
      </c>
      <c r="AE12">
        <v>0.4</v>
      </c>
    </row>
    <row r="13" spans="1:31">
      <c r="A13" s="5">
        <v>214</v>
      </c>
      <c r="B13">
        <v>17</v>
      </c>
      <c r="C13">
        <v>3</v>
      </c>
      <c r="D13">
        <v>10</v>
      </c>
      <c r="E13">
        <v>10</v>
      </c>
      <c r="F13">
        <v>10</v>
      </c>
      <c r="G13">
        <v>0</v>
      </c>
      <c r="H13">
        <v>7</v>
      </c>
      <c r="I13">
        <v>3</v>
      </c>
      <c r="J13">
        <v>0.85</v>
      </c>
      <c r="K13" s="4">
        <v>6.30545997619629</v>
      </c>
      <c r="L13" s="9">
        <v>1.81940078735352</v>
      </c>
      <c r="M13">
        <v>1.30501747131348</v>
      </c>
      <c r="N13">
        <v>4.69405364990234</v>
      </c>
      <c r="O13">
        <v>5</v>
      </c>
      <c r="P13">
        <v>5</v>
      </c>
      <c r="Q13">
        <v>13</v>
      </c>
      <c r="R13" s="15">
        <v>0.3846</v>
      </c>
      <c r="S13" s="15">
        <f t="shared" si="0"/>
        <v>0.5</v>
      </c>
      <c r="T13">
        <v>3.16875076293945</v>
      </c>
      <c r="U13">
        <v>2.91451048851013</v>
      </c>
      <c r="V13">
        <v>2.77915716171265</v>
      </c>
      <c r="W13" s="11">
        <v>0.135353326797485</v>
      </c>
      <c r="X13">
        <v>0.389593601226807</v>
      </c>
      <c r="Y13">
        <v>0.389593601226807</v>
      </c>
      <c r="Z13">
        <v>0.5</v>
      </c>
      <c r="AA13">
        <v>0.8</v>
      </c>
      <c r="AB13">
        <v>0.615384615384615</v>
      </c>
      <c r="AC13">
        <v>0.695652173913043</v>
      </c>
      <c r="AD13">
        <v>0.2</v>
      </c>
      <c r="AE13">
        <v>0.3</v>
      </c>
    </row>
    <row r="14" spans="1:31">
      <c r="A14" s="5">
        <v>48</v>
      </c>
      <c r="B14">
        <v>16</v>
      </c>
      <c r="C14">
        <v>4</v>
      </c>
      <c r="D14">
        <v>10</v>
      </c>
      <c r="E14">
        <v>10</v>
      </c>
      <c r="F14">
        <v>10</v>
      </c>
      <c r="G14">
        <v>0</v>
      </c>
      <c r="H14">
        <v>6</v>
      </c>
      <c r="I14">
        <v>4</v>
      </c>
      <c r="J14">
        <v>0.8</v>
      </c>
      <c r="K14" s="4">
        <v>5.09125137329102</v>
      </c>
      <c r="L14" s="9">
        <v>1.59131240844727</v>
      </c>
      <c r="M14">
        <v>0.936178207397461</v>
      </c>
      <c r="N14">
        <v>4.19539451599121</v>
      </c>
      <c r="O14">
        <v>4</v>
      </c>
      <c r="P14">
        <v>4</v>
      </c>
      <c r="Q14">
        <v>13</v>
      </c>
      <c r="R14" s="15">
        <v>0.3077</v>
      </c>
      <c r="S14" s="15">
        <f t="shared" si="0"/>
        <v>0.4</v>
      </c>
      <c r="T14">
        <v>2.98599624633789</v>
      </c>
      <c r="U14">
        <v>2.72475695610046</v>
      </c>
      <c r="V14">
        <v>2.63969969749451</v>
      </c>
      <c r="W14" s="11">
        <v>0.085057258605957</v>
      </c>
      <c r="X14">
        <v>0.346296548843384</v>
      </c>
      <c r="Y14">
        <v>0.346296548843384</v>
      </c>
      <c r="Z14">
        <v>0.4</v>
      </c>
      <c r="AA14">
        <v>0.9</v>
      </c>
      <c r="AB14">
        <v>0.692307692307692</v>
      </c>
      <c r="AC14">
        <v>0.782608695652174</v>
      </c>
      <c r="AD14">
        <v>0.1</v>
      </c>
      <c r="AE14">
        <v>0.5</v>
      </c>
    </row>
    <row r="15" s="20" customFormat="1" spans="1:31">
      <c r="A15" s="21">
        <v>141</v>
      </c>
      <c r="B15" s="20">
        <v>18</v>
      </c>
      <c r="C15" s="20">
        <v>2</v>
      </c>
      <c r="D15" s="20">
        <v>10</v>
      </c>
      <c r="E15" s="20">
        <v>10</v>
      </c>
      <c r="F15" s="20">
        <v>10</v>
      </c>
      <c r="G15" s="20">
        <v>0</v>
      </c>
      <c r="H15" s="20">
        <v>8</v>
      </c>
      <c r="I15" s="20">
        <v>2</v>
      </c>
      <c r="J15" s="20">
        <v>0.9</v>
      </c>
      <c r="K15" s="22">
        <v>7.49026870727539</v>
      </c>
      <c r="L15" s="22">
        <v>1.63237380981445</v>
      </c>
      <c r="M15" s="20">
        <v>1.35805892944336</v>
      </c>
      <c r="N15" s="20">
        <v>5.95078086853027</v>
      </c>
      <c r="O15" s="20">
        <v>7</v>
      </c>
      <c r="P15" s="20">
        <v>7</v>
      </c>
      <c r="Q15" s="20">
        <v>17</v>
      </c>
      <c r="R15" s="23">
        <v>0.4118</v>
      </c>
      <c r="S15" s="23">
        <f t="shared" si="0"/>
        <v>0.7</v>
      </c>
      <c r="T15" s="20">
        <v>3.87831687927246</v>
      </c>
      <c r="U15" s="20">
        <v>3.56178855895996</v>
      </c>
      <c r="V15" s="20">
        <v>3.43032383918762</v>
      </c>
      <c r="W15" s="22">
        <v>0.131464719772339</v>
      </c>
      <c r="X15" s="20">
        <v>0.447993040084839</v>
      </c>
      <c r="Y15" s="20">
        <v>0.447993040084839</v>
      </c>
      <c r="Z15" s="20">
        <v>0.7</v>
      </c>
      <c r="AA15" s="20">
        <v>1</v>
      </c>
      <c r="AB15" s="20">
        <v>0.588235294117647</v>
      </c>
      <c r="AC15" s="20">
        <v>0.740740740740741</v>
      </c>
      <c r="AD15" s="20">
        <v>0</v>
      </c>
      <c r="AE15" s="20">
        <v>0.3</v>
      </c>
    </row>
    <row r="16" spans="1:31">
      <c r="A16" s="5">
        <v>211</v>
      </c>
      <c r="B16">
        <v>18</v>
      </c>
      <c r="C16">
        <v>2</v>
      </c>
      <c r="D16">
        <v>10</v>
      </c>
      <c r="E16">
        <v>10</v>
      </c>
      <c r="F16">
        <v>10</v>
      </c>
      <c r="G16">
        <v>0</v>
      </c>
      <c r="H16">
        <v>8</v>
      </c>
      <c r="I16">
        <v>2</v>
      </c>
      <c r="J16">
        <v>0.9</v>
      </c>
      <c r="K16" s="4">
        <v>7.68403053283691</v>
      </c>
      <c r="L16" s="9">
        <v>2.21537208557129</v>
      </c>
      <c r="M16">
        <v>1.90961265563965</v>
      </c>
      <c r="N16">
        <v>5.30702590942383</v>
      </c>
      <c r="O16">
        <v>5</v>
      </c>
      <c r="P16">
        <v>5</v>
      </c>
      <c r="Q16">
        <v>15</v>
      </c>
      <c r="R16" s="15">
        <v>0.3333</v>
      </c>
      <c r="S16" s="15">
        <f t="shared" si="0"/>
        <v>0.5</v>
      </c>
      <c r="T16">
        <v>3.52238845825195</v>
      </c>
      <c r="U16">
        <v>3.29049468040466</v>
      </c>
      <c r="V16">
        <v>3.07876801490784</v>
      </c>
      <c r="W16" s="11">
        <v>0.211726665496826</v>
      </c>
      <c r="X16">
        <v>0.443620443344116</v>
      </c>
      <c r="Y16">
        <v>0.443620443344116</v>
      </c>
      <c r="Z16">
        <v>0.5</v>
      </c>
      <c r="AA16">
        <v>1</v>
      </c>
      <c r="AB16">
        <v>0.666666666666667</v>
      </c>
      <c r="AC16">
        <v>0.8</v>
      </c>
      <c r="AD16">
        <v>0</v>
      </c>
      <c r="AE16">
        <v>0.5</v>
      </c>
    </row>
    <row r="17" spans="1:31">
      <c r="A17" s="5">
        <v>75</v>
      </c>
      <c r="B17">
        <v>18</v>
      </c>
      <c r="C17">
        <v>2</v>
      </c>
      <c r="D17">
        <v>10</v>
      </c>
      <c r="E17">
        <v>10</v>
      </c>
      <c r="F17">
        <v>10</v>
      </c>
      <c r="G17">
        <v>0</v>
      </c>
      <c r="H17">
        <v>8</v>
      </c>
      <c r="I17">
        <v>2</v>
      </c>
      <c r="J17">
        <v>0.9</v>
      </c>
      <c r="K17" s="4">
        <v>7.85711288452148</v>
      </c>
      <c r="L17" s="9">
        <v>1.95977401733398</v>
      </c>
      <c r="M17">
        <v>1.5081729888916</v>
      </c>
      <c r="N17">
        <v>5.1136531829834</v>
      </c>
      <c r="O17">
        <v>5</v>
      </c>
      <c r="P17">
        <v>5</v>
      </c>
      <c r="Q17">
        <v>15</v>
      </c>
      <c r="R17" s="15">
        <v>0.3333</v>
      </c>
      <c r="S17" s="15">
        <f t="shared" si="0"/>
        <v>0.5</v>
      </c>
      <c r="T17">
        <v>3.73113059997559</v>
      </c>
      <c r="U17">
        <v>3.49054074287415</v>
      </c>
      <c r="V17">
        <v>3.28769683837891</v>
      </c>
      <c r="W17" s="11">
        <v>0.202843904495239</v>
      </c>
      <c r="X17">
        <v>0.44343376159668</v>
      </c>
      <c r="Y17">
        <v>0.44343376159668</v>
      </c>
      <c r="Z17">
        <v>0.5</v>
      </c>
      <c r="AA17">
        <v>1</v>
      </c>
      <c r="AB17">
        <v>0.666666666666667</v>
      </c>
      <c r="AC17">
        <v>0.8</v>
      </c>
      <c r="AD17">
        <v>0</v>
      </c>
      <c r="AE17">
        <v>0.5</v>
      </c>
    </row>
    <row r="18" spans="1:31">
      <c r="A18" s="5">
        <v>192</v>
      </c>
      <c r="B18">
        <v>17</v>
      </c>
      <c r="C18">
        <v>3</v>
      </c>
      <c r="D18">
        <v>10</v>
      </c>
      <c r="E18">
        <v>10</v>
      </c>
      <c r="F18">
        <v>10</v>
      </c>
      <c r="G18">
        <v>0</v>
      </c>
      <c r="H18">
        <v>7</v>
      </c>
      <c r="I18">
        <v>3</v>
      </c>
      <c r="J18">
        <v>0.85</v>
      </c>
      <c r="K18" s="4">
        <v>8.51977729797363</v>
      </c>
      <c r="L18" s="9">
        <v>2.06137466430664</v>
      </c>
      <c r="M18">
        <v>1.1976490020752</v>
      </c>
      <c r="N18">
        <v>6.34719467163086</v>
      </c>
      <c r="O18">
        <v>5</v>
      </c>
      <c r="P18">
        <v>5</v>
      </c>
      <c r="Q18">
        <v>14</v>
      </c>
      <c r="R18" s="15">
        <v>0.3571</v>
      </c>
      <c r="S18" s="15">
        <f t="shared" si="0"/>
        <v>0.5</v>
      </c>
      <c r="T18">
        <v>3.76053810119629</v>
      </c>
      <c r="U18">
        <v>3.43993067741394</v>
      </c>
      <c r="V18">
        <v>3.24608850479126</v>
      </c>
      <c r="W18" s="11">
        <v>0.193842172622681</v>
      </c>
      <c r="X18">
        <v>0.514449596405029</v>
      </c>
      <c r="Y18">
        <v>0.514449596405029</v>
      </c>
      <c r="Z18">
        <v>0.5</v>
      </c>
      <c r="AA18">
        <v>0.9</v>
      </c>
      <c r="AB18">
        <v>0.642857142857143</v>
      </c>
      <c r="AC18">
        <v>0.75</v>
      </c>
      <c r="AD18">
        <v>0.1</v>
      </c>
      <c r="AE18">
        <v>0.4</v>
      </c>
    </row>
    <row r="19" spans="1:31">
      <c r="A19" s="5">
        <v>19</v>
      </c>
      <c r="B19">
        <v>16</v>
      </c>
      <c r="C19">
        <v>4</v>
      </c>
      <c r="D19">
        <v>10</v>
      </c>
      <c r="E19">
        <v>10</v>
      </c>
      <c r="F19">
        <v>8</v>
      </c>
      <c r="G19">
        <v>2</v>
      </c>
      <c r="H19">
        <v>8</v>
      </c>
      <c r="I19">
        <v>2</v>
      </c>
      <c r="J19">
        <v>0.8</v>
      </c>
      <c r="K19" s="4">
        <v>7.57284927368164</v>
      </c>
      <c r="L19" s="9">
        <v>2.06085205078125</v>
      </c>
      <c r="M19">
        <v>1.82548141479492</v>
      </c>
      <c r="N19">
        <v>5.71315765380859</v>
      </c>
      <c r="O19">
        <v>6</v>
      </c>
      <c r="P19">
        <v>6</v>
      </c>
      <c r="Q19">
        <v>14</v>
      </c>
      <c r="R19" s="15">
        <v>0.4286</v>
      </c>
      <c r="S19" s="15">
        <f t="shared" si="0"/>
        <v>0.6</v>
      </c>
      <c r="T19">
        <v>2.96800994873047</v>
      </c>
      <c r="U19">
        <v>2.70471739768982</v>
      </c>
      <c r="V19">
        <v>2.66504859924316</v>
      </c>
      <c r="W19" s="11">
        <v>0.0396687984466553</v>
      </c>
      <c r="X19">
        <v>0.302961349487305</v>
      </c>
      <c r="Y19">
        <v>0.302961349487305</v>
      </c>
      <c r="Z19">
        <v>0.6</v>
      </c>
      <c r="AA19">
        <v>0.8</v>
      </c>
      <c r="AB19">
        <v>0.571428571428571</v>
      </c>
      <c r="AC19">
        <v>0.666666666666667</v>
      </c>
      <c r="AD19">
        <v>0.2</v>
      </c>
      <c r="AE19">
        <v>0.2</v>
      </c>
    </row>
    <row r="20" spans="1:31">
      <c r="A20" s="5">
        <v>108</v>
      </c>
      <c r="B20">
        <v>16</v>
      </c>
      <c r="C20">
        <v>4</v>
      </c>
      <c r="D20">
        <v>10</v>
      </c>
      <c r="E20">
        <v>10</v>
      </c>
      <c r="F20">
        <v>9</v>
      </c>
      <c r="G20">
        <v>1</v>
      </c>
      <c r="H20">
        <v>7</v>
      </c>
      <c r="I20">
        <v>3</v>
      </c>
      <c r="J20">
        <v>0.8</v>
      </c>
      <c r="K20" s="4">
        <v>7.3200740814209</v>
      </c>
      <c r="L20" s="9">
        <v>2.23398208618164</v>
      </c>
      <c r="M20">
        <v>1.72373008728027</v>
      </c>
      <c r="N20">
        <v>5.56501007080078</v>
      </c>
      <c r="O20">
        <v>5</v>
      </c>
      <c r="P20">
        <v>5</v>
      </c>
      <c r="Q20">
        <v>14</v>
      </c>
      <c r="R20" s="15">
        <v>0.3571</v>
      </c>
      <c r="S20" s="15">
        <f t="shared" si="0"/>
        <v>0.5</v>
      </c>
      <c r="T20">
        <v>3.43692398071289</v>
      </c>
      <c r="U20">
        <v>3.13051795959473</v>
      </c>
      <c r="V20">
        <v>3.05516624450684</v>
      </c>
      <c r="W20" s="11">
        <v>0.0753517150878906</v>
      </c>
      <c r="X20">
        <v>0.381757736206055</v>
      </c>
      <c r="Y20">
        <v>0.381757736206055</v>
      </c>
      <c r="Z20">
        <v>0.5</v>
      </c>
      <c r="AA20">
        <v>0.9</v>
      </c>
      <c r="AB20">
        <v>0.642857142857143</v>
      </c>
      <c r="AC20">
        <v>0.75</v>
      </c>
      <c r="AD20">
        <v>0.1</v>
      </c>
      <c r="AE20">
        <v>0.4</v>
      </c>
    </row>
    <row r="21" spans="1:31">
      <c r="A21" s="5">
        <v>197</v>
      </c>
      <c r="B21">
        <v>16</v>
      </c>
      <c r="C21">
        <v>4</v>
      </c>
      <c r="D21">
        <v>10</v>
      </c>
      <c r="E21">
        <v>10</v>
      </c>
      <c r="F21">
        <v>10</v>
      </c>
      <c r="G21">
        <v>0</v>
      </c>
      <c r="H21">
        <v>6</v>
      </c>
      <c r="I21">
        <v>4</v>
      </c>
      <c r="J21">
        <v>0.8</v>
      </c>
      <c r="K21" s="4">
        <v>6.63057708740234</v>
      </c>
      <c r="L21" s="9">
        <v>2.12068176269531</v>
      </c>
      <c r="M21">
        <v>1.46605491638184</v>
      </c>
      <c r="N21">
        <v>5.87992858886719</v>
      </c>
      <c r="O21">
        <v>5</v>
      </c>
      <c r="P21">
        <v>5</v>
      </c>
      <c r="Q21">
        <v>14</v>
      </c>
      <c r="R21" s="15">
        <v>0.3571</v>
      </c>
      <c r="S21" s="15">
        <f t="shared" si="0"/>
        <v>0.5</v>
      </c>
      <c r="T21">
        <v>2.89409828186035</v>
      </c>
      <c r="U21">
        <v>2.60639953613281</v>
      </c>
      <c r="V21">
        <v>2.51807570457458</v>
      </c>
      <c r="W21" s="11">
        <v>0.0883238315582275</v>
      </c>
      <c r="X21">
        <v>0.376022577285767</v>
      </c>
      <c r="Y21">
        <v>0.376022577285767</v>
      </c>
      <c r="Z21">
        <v>0.5</v>
      </c>
      <c r="AA21">
        <v>0.9</v>
      </c>
      <c r="AB21">
        <v>0.642857142857143</v>
      </c>
      <c r="AC21">
        <v>0.75</v>
      </c>
      <c r="AD21">
        <v>0.1</v>
      </c>
      <c r="AE21">
        <v>0.4</v>
      </c>
    </row>
    <row r="22" spans="1:31">
      <c r="A22" s="5">
        <v>102</v>
      </c>
      <c r="B22">
        <v>17</v>
      </c>
      <c r="C22">
        <v>3</v>
      </c>
      <c r="D22">
        <v>10</v>
      </c>
      <c r="E22">
        <v>10</v>
      </c>
      <c r="F22">
        <v>10</v>
      </c>
      <c r="G22">
        <v>0</v>
      </c>
      <c r="H22">
        <v>7</v>
      </c>
      <c r="I22">
        <v>3</v>
      </c>
      <c r="J22">
        <v>0.85</v>
      </c>
      <c r="K22" s="4">
        <v>6.0604362487793</v>
      </c>
      <c r="L22" s="9">
        <v>1.95474052429199</v>
      </c>
      <c r="M22">
        <v>1.70595741271973</v>
      </c>
      <c r="N22">
        <v>5.03600311279297</v>
      </c>
      <c r="O22">
        <v>7</v>
      </c>
      <c r="P22">
        <v>7</v>
      </c>
      <c r="Q22">
        <v>17</v>
      </c>
      <c r="R22" s="15">
        <v>0.4118</v>
      </c>
      <c r="S22" s="15">
        <f t="shared" si="0"/>
        <v>0.7</v>
      </c>
      <c r="T22">
        <v>2.88082122802734</v>
      </c>
      <c r="U22">
        <v>2.63592147827148</v>
      </c>
      <c r="V22">
        <v>2.53333616256714</v>
      </c>
      <c r="W22" s="11">
        <v>0.102585315704346</v>
      </c>
      <c r="X22">
        <v>0.347485065460205</v>
      </c>
      <c r="Y22">
        <v>0.347485065460205</v>
      </c>
      <c r="Z22">
        <v>0.7</v>
      </c>
      <c r="AA22">
        <v>1</v>
      </c>
      <c r="AB22">
        <v>0.588235294117647</v>
      </c>
      <c r="AC22">
        <v>0.740740740740741</v>
      </c>
      <c r="AD22">
        <v>0</v>
      </c>
      <c r="AE22">
        <v>0.3</v>
      </c>
    </row>
    <row r="23" s="4" customFormat="1" spans="11:31">
      <c r="K23" s="12" t="s">
        <v>29</v>
      </c>
      <c r="L23" s="9">
        <f>AVERAGE(L2:L22)</f>
        <v>1.72628893171038</v>
      </c>
      <c r="W23" s="11">
        <f t="shared" ref="W23:AE23" si="1">AVERAGE(W2:W22)</f>
        <v>0.134404386792864</v>
      </c>
      <c r="Z23" s="4">
        <f t="shared" si="1"/>
        <v>0.6</v>
      </c>
      <c r="AA23" s="4">
        <f t="shared" si="1"/>
        <v>0.933333333333333</v>
      </c>
      <c r="AB23" s="4">
        <f t="shared" si="1"/>
        <v>0.613011443893797</v>
      </c>
      <c r="AC23" s="4">
        <f t="shared" si="1"/>
        <v>0.737373557352853</v>
      </c>
      <c r="AD23" s="4">
        <f t="shared" si="1"/>
        <v>0.0666666666666667</v>
      </c>
      <c r="AE23" s="4">
        <f t="shared" si="1"/>
        <v>0.333333333333333</v>
      </c>
    </row>
    <row r="24" s="4" customFormat="1" spans="11:31">
      <c r="K24" s="13" t="s">
        <v>30</v>
      </c>
      <c r="L24" s="9">
        <f>MAX(L2:L22)</f>
        <v>2.23398208618164</v>
      </c>
      <c r="W24" s="11">
        <f t="shared" ref="W24:AE24" si="2">MAX(W2:W22)</f>
        <v>0.211726665496826</v>
      </c>
      <c r="Z24" s="4">
        <f t="shared" si="2"/>
        <v>1</v>
      </c>
      <c r="AA24" s="4">
        <f t="shared" si="2"/>
        <v>1</v>
      </c>
      <c r="AB24" s="4">
        <f t="shared" si="2"/>
        <v>0.692307692307692</v>
      </c>
      <c r="AC24" s="4">
        <f t="shared" si="2"/>
        <v>0.8</v>
      </c>
      <c r="AD24" s="4">
        <f t="shared" si="2"/>
        <v>0.2</v>
      </c>
      <c r="AE24" s="4">
        <f t="shared" si="2"/>
        <v>0.5</v>
      </c>
    </row>
    <row r="25" s="4" customFormat="1" spans="12:31">
      <c r="L25" s="9">
        <f>MIN(L2:L22)</f>
        <v>1.28925704956055</v>
      </c>
      <c r="W25" s="11">
        <f t="shared" ref="W25:AE25" si="3">MIN(W2:W22)</f>
        <v>0.0396687984466553</v>
      </c>
      <c r="Z25" s="4">
        <f t="shared" si="3"/>
        <v>0.4</v>
      </c>
      <c r="AA25" s="4">
        <f t="shared" si="3"/>
        <v>0.8</v>
      </c>
      <c r="AB25" s="4">
        <f t="shared" si="3"/>
        <v>0.5</v>
      </c>
      <c r="AC25" s="4">
        <f t="shared" si="3"/>
        <v>0.666666666666667</v>
      </c>
      <c r="AD25" s="4">
        <f t="shared" si="3"/>
        <v>0</v>
      </c>
      <c r="AE25" s="4">
        <f t="shared" si="3"/>
        <v>0</v>
      </c>
    </row>
    <row r="26" spans="11:23">
      <c r="K26" s="4"/>
      <c r="L26" s="9"/>
      <c r="M26">
        <v>0.194</v>
      </c>
      <c r="W26" s="11"/>
    </row>
    <row r="27" spans="11:23">
      <c r="K27" s="4"/>
      <c r="L27" s="9"/>
      <c r="M27">
        <v>0.129</v>
      </c>
      <c r="W27" s="11"/>
    </row>
    <row r="28" spans="11:23">
      <c r="K28" s="4"/>
      <c r="L28" s="9"/>
      <c r="W28" s="11"/>
    </row>
    <row r="29" spans="11:23">
      <c r="K29" s="4" t="s">
        <v>31</v>
      </c>
      <c r="L29" s="4" t="s">
        <v>32</v>
      </c>
      <c r="O29" s="4" t="s">
        <v>70</v>
      </c>
      <c r="P29" s="4"/>
      <c r="Q29" s="4"/>
      <c r="R29" s="4"/>
      <c r="W29" s="11"/>
    </row>
    <row r="30" spans="11:23">
      <c r="K30" s="4"/>
      <c r="L30" s="4"/>
      <c r="O30" s="4">
        <v>0.2</v>
      </c>
      <c r="P30" s="4">
        <v>-160</v>
      </c>
      <c r="Q30" s="4">
        <v>640</v>
      </c>
      <c r="R30" s="4">
        <v>32</v>
      </c>
      <c r="W30" s="11"/>
    </row>
    <row r="31" s="1" customFormat="1" spans="11:23">
      <c r="K31" s="14" t="s">
        <v>49</v>
      </c>
      <c r="L31" s="14">
        <f>COUNTIF(L2:L22,"&lt;0.507")-COUNTIF(L2:L22,"&lt;0.378")</f>
        <v>0</v>
      </c>
      <c r="O31" s="4">
        <v>0.4</v>
      </c>
      <c r="P31" s="4">
        <v>-320</v>
      </c>
      <c r="Q31" s="4">
        <v>480</v>
      </c>
      <c r="R31" s="4">
        <v>24</v>
      </c>
      <c r="W31" s="14"/>
    </row>
    <row r="32" s="1" customFormat="1" spans="11:23">
      <c r="K32" s="14" t="s">
        <v>50</v>
      </c>
      <c r="L32" s="14">
        <f>COUNTIF(L2:L22,"&lt;0.636")-COUNTIF(L2:L22,"&lt;0.507")</f>
        <v>0</v>
      </c>
      <c r="O32" s="4">
        <v>0.45</v>
      </c>
      <c r="P32" s="4">
        <v>-360</v>
      </c>
      <c r="Q32" s="4">
        <v>440</v>
      </c>
      <c r="R32" s="4">
        <v>22</v>
      </c>
      <c r="W32" s="14"/>
    </row>
    <row r="33" s="1" customFormat="1" spans="11:23">
      <c r="K33" s="14" t="s">
        <v>51</v>
      </c>
      <c r="L33" s="14">
        <f>COUNTIF(L2:L22,"&lt;0.765")-COUNTIF(L2:L22,"&lt;0.636")</f>
        <v>0</v>
      </c>
      <c r="O33" s="4">
        <v>0.49</v>
      </c>
      <c r="P33" s="4">
        <v>-392</v>
      </c>
      <c r="Q33" s="4">
        <v>408</v>
      </c>
      <c r="R33" s="4">
        <v>20.4</v>
      </c>
      <c r="W33" s="14"/>
    </row>
    <row r="34" s="1" customFormat="1" spans="11:23">
      <c r="K34" s="14" t="s">
        <v>52</v>
      </c>
      <c r="L34" s="14">
        <f>COUNTIF(L2:L22,"&lt;0.894")-COUNTIF(L2:L22,"&lt;0.765")</f>
        <v>0</v>
      </c>
      <c r="P34" s="14">
        <v>-380</v>
      </c>
      <c r="Q34" s="14">
        <v>420</v>
      </c>
      <c r="R34" s="14">
        <v>21</v>
      </c>
      <c r="W34" s="14"/>
    </row>
    <row r="35" s="1" customFormat="1" spans="11:23">
      <c r="K35" s="14" t="s">
        <v>53</v>
      </c>
      <c r="L35" s="14">
        <f>COUNTIF(L2:L22,"&lt;1.023")-COUNTIF(L2:L22,"&lt;0.894")</f>
        <v>0</v>
      </c>
      <c r="W35" s="14"/>
    </row>
    <row r="36" s="1" customFormat="1" spans="11:23">
      <c r="K36" s="14" t="s">
        <v>54</v>
      </c>
      <c r="L36" s="14">
        <f>COUNTIF(L2:L22,"&lt;1.152")-COUNTIF(L2:L22,"&lt;1.023")</f>
        <v>0</v>
      </c>
      <c r="W36" s="14"/>
    </row>
    <row r="37" s="20" customFormat="1" spans="11:23">
      <c r="K37" s="22" t="s">
        <v>77</v>
      </c>
      <c r="L37" s="22">
        <f>COUNTIF(L2:L22,"&lt;1.539")-COUNTIF(L2:L22,"&lt;1.152")</f>
        <v>7</v>
      </c>
      <c r="M37" s="22">
        <v>7</v>
      </c>
      <c r="W37" s="22"/>
    </row>
    <row r="38" s="1" customFormat="1" spans="11:23">
      <c r="K38" s="14" t="s">
        <v>78</v>
      </c>
      <c r="L38" s="14">
        <f>COUNTIF(L2:L22,"&lt;1.926")-COUNTIF(L2:L22,"&lt;1.539")</f>
        <v>7</v>
      </c>
      <c r="M38" s="14">
        <v>7</v>
      </c>
      <c r="W38" s="14"/>
    </row>
    <row r="39" s="20" customFormat="1" spans="11:23">
      <c r="K39" s="22" t="s">
        <v>79</v>
      </c>
      <c r="L39" s="22">
        <f>COUNTIF(L2:L22,"&lt;2.313")-COUNTIF(L2:L22,"&lt;1.926")</f>
        <v>7</v>
      </c>
      <c r="M39" s="22">
        <v>7</v>
      </c>
      <c r="W39" s="22"/>
    </row>
    <row r="40" s="1" customFormat="1" spans="11:23">
      <c r="K40" s="14" t="s">
        <v>58</v>
      </c>
      <c r="L40" s="14">
        <v>0</v>
      </c>
      <c r="W40" s="14"/>
    </row>
    <row r="41" s="1" customFormat="1" spans="11:23">
      <c r="K41" s="14" t="s">
        <v>59</v>
      </c>
      <c r="L41" s="14">
        <v>0</v>
      </c>
      <c r="W41" s="14"/>
    </row>
    <row r="42" s="1" customFormat="1" spans="11:23">
      <c r="K42" s="14" t="s">
        <v>60</v>
      </c>
      <c r="L42" s="14">
        <v>0</v>
      </c>
      <c r="W42" s="14"/>
    </row>
    <row r="43" s="1" customFormat="1" spans="11:23">
      <c r="K43" s="14" t="s">
        <v>61</v>
      </c>
      <c r="L43" s="14">
        <v>0</v>
      </c>
      <c r="W43" s="14"/>
    </row>
    <row r="44" s="1" customFormat="1" spans="11:23">
      <c r="K44" s="14" t="s">
        <v>62</v>
      </c>
      <c r="L44" s="14">
        <v>0</v>
      </c>
      <c r="W44" s="14"/>
    </row>
    <row r="45" s="1" customFormat="1" spans="11:23">
      <c r="K45" s="14" t="s">
        <v>63</v>
      </c>
      <c r="L45" s="14">
        <v>0</v>
      </c>
      <c r="W45" s="14"/>
    </row>
    <row r="46" s="1" customFormat="1" spans="11:23">
      <c r="K46" s="14" t="s">
        <v>64</v>
      </c>
      <c r="L46" s="14">
        <f>COUNTIF(L2:L22,"&lt;2.442")-COUNTIF(L2:L22,"&lt;2.313")</f>
        <v>0</v>
      </c>
      <c r="W46" s="14"/>
    </row>
    <row r="47" s="1" customFormat="1" spans="11:12">
      <c r="K47" s="14" t="s">
        <v>65</v>
      </c>
      <c r="L47" s="14">
        <f>COUNTIF(L2:L22,"&lt;2.571")-COUNTIF(L2:L22,"&lt;2.442")</f>
        <v>0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s="1" customFormat="1" spans="11:15">
      <c r="K49" s="14" t="s">
        <v>67</v>
      </c>
      <c r="L49" s="14">
        <f>COUNTIF(L2:L22,"&lt;2.829")-COUNTIF(L2:L22,"&lt;2.7")</f>
        <v>0</v>
      </c>
      <c r="N49" s="1">
        <v>0.378</v>
      </c>
      <c r="O49" s="1">
        <v>3.094</v>
      </c>
    </row>
    <row r="50" s="1" customFormat="1" spans="11:15">
      <c r="K50" s="14" t="s">
        <v>68</v>
      </c>
      <c r="L50" s="14">
        <f>COUNTIF(L2:L22,"&lt;2.958")-COUNTIF(L2:L22,"&lt;2.829")</f>
        <v>0</v>
      </c>
      <c r="N50" s="1">
        <v>21</v>
      </c>
      <c r="O50" s="1">
        <v>0.129</v>
      </c>
    </row>
    <row r="51" s="1" customFormat="1" spans="11:12">
      <c r="K51" s="14" t="s">
        <v>69</v>
      </c>
      <c r="L51" s="14">
        <f>COUNTIF(L2:L22,"&lt;3.087")-COUNTIF(L2:L22,"&lt;2.958")</f>
        <v>0</v>
      </c>
    </row>
    <row r="54" spans="14:16">
      <c r="N54">
        <v>0.954</v>
      </c>
      <c r="O54">
        <v>0.378</v>
      </c>
      <c r="P54">
        <v>1.539</v>
      </c>
    </row>
    <row r="55" spans="16:16">
      <c r="P55">
        <v>0.232</v>
      </c>
    </row>
    <row r="57" spans="14:15">
      <c r="N57">
        <v>1.152</v>
      </c>
      <c r="O57">
        <v>2.313</v>
      </c>
    </row>
    <row r="58" spans="14:15">
      <c r="N58">
        <v>4</v>
      </c>
      <c r="O58">
        <v>0.29</v>
      </c>
    </row>
    <row r="59" spans="14:15">
      <c r="N59">
        <v>3</v>
      </c>
      <c r="O59">
        <v>0.387</v>
      </c>
    </row>
  </sheetData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9"/>
  <sheetViews>
    <sheetView topLeftCell="H52" workbookViewId="0">
      <selection activeCell="H1" sqref="$A1:$XFD71"/>
    </sheetView>
  </sheetViews>
  <sheetFormatPr defaultColWidth="8.88888888888889" defaultRowHeight="14.4"/>
  <cols>
    <col min="11" max="12" width="21.5555555555556" customWidth="1"/>
    <col min="13" max="14" width="12.8888888888889"/>
    <col min="20" max="22" width="12.8888888888889"/>
    <col min="23" max="23" width="19.6666666666667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240</v>
      </c>
      <c r="B2">
        <v>20</v>
      </c>
      <c r="C2">
        <v>0</v>
      </c>
      <c r="D2">
        <v>10</v>
      </c>
      <c r="E2">
        <v>10</v>
      </c>
      <c r="F2">
        <v>10</v>
      </c>
      <c r="G2">
        <v>0</v>
      </c>
      <c r="H2">
        <v>10</v>
      </c>
      <c r="I2">
        <v>0</v>
      </c>
      <c r="J2">
        <v>1</v>
      </c>
      <c r="K2" s="4">
        <v>9999</v>
      </c>
      <c r="L2" s="9">
        <v>1.02997398376465</v>
      </c>
      <c r="M2">
        <v>9999</v>
      </c>
      <c r="N2">
        <v>9999</v>
      </c>
      <c r="O2">
        <v>10</v>
      </c>
      <c r="P2">
        <v>10</v>
      </c>
      <c r="Q2">
        <v>20</v>
      </c>
      <c r="R2" s="15">
        <v>0.5</v>
      </c>
      <c r="S2" s="15">
        <f>O2/E2</f>
        <v>1</v>
      </c>
      <c r="T2">
        <v>4.02554702758789</v>
      </c>
      <c r="U2">
        <v>3.74819111824036</v>
      </c>
      <c r="V2">
        <v>3.63467264175415</v>
      </c>
      <c r="W2" s="11">
        <v>0.113518476486206</v>
      </c>
      <c r="X2">
        <v>0.39087438583374</v>
      </c>
      <c r="Y2">
        <v>0.39087438583374</v>
      </c>
      <c r="Z2">
        <v>1</v>
      </c>
      <c r="AA2">
        <v>1</v>
      </c>
      <c r="AB2">
        <v>0.5</v>
      </c>
      <c r="AC2">
        <v>0.666666666666667</v>
      </c>
      <c r="AD2">
        <v>0</v>
      </c>
      <c r="AE2">
        <v>0</v>
      </c>
    </row>
    <row r="3" spans="1:31">
      <c r="A3" s="5">
        <v>241</v>
      </c>
      <c r="B3">
        <v>18</v>
      </c>
      <c r="C3">
        <v>2</v>
      </c>
      <c r="D3">
        <v>10</v>
      </c>
      <c r="E3">
        <v>10</v>
      </c>
      <c r="F3">
        <v>10</v>
      </c>
      <c r="G3">
        <v>0</v>
      </c>
      <c r="H3">
        <v>8</v>
      </c>
      <c r="I3">
        <v>2</v>
      </c>
      <c r="J3">
        <v>0.9</v>
      </c>
      <c r="K3" s="4">
        <v>7.1386833190918</v>
      </c>
      <c r="L3" s="9">
        <v>0.777395248413086</v>
      </c>
      <c r="M3">
        <v>0.925952911376953</v>
      </c>
      <c r="N3">
        <v>8.69438934326172</v>
      </c>
      <c r="O3">
        <v>8</v>
      </c>
      <c r="P3">
        <v>8</v>
      </c>
      <c r="Q3">
        <v>17</v>
      </c>
      <c r="R3" s="15">
        <v>0.4706</v>
      </c>
      <c r="S3" s="15">
        <f t="shared" ref="S3:S33" si="0">O3/E3</f>
        <v>0.8</v>
      </c>
      <c r="T3">
        <v>4.19791030883789</v>
      </c>
      <c r="U3">
        <v>3.68321371078491</v>
      </c>
      <c r="V3">
        <v>3.81388401985168</v>
      </c>
      <c r="W3" s="11">
        <v>0.130670309066772</v>
      </c>
      <c r="X3">
        <v>0.384026288986206</v>
      </c>
      <c r="Y3">
        <v>0.384026288986206</v>
      </c>
      <c r="Z3">
        <v>0.8</v>
      </c>
      <c r="AA3">
        <v>0.9</v>
      </c>
      <c r="AB3">
        <v>0.529411764705882</v>
      </c>
      <c r="AC3">
        <v>0.666666666666667</v>
      </c>
      <c r="AD3">
        <v>0.1</v>
      </c>
      <c r="AE3">
        <v>0.1</v>
      </c>
    </row>
    <row r="4" spans="1:31">
      <c r="A4" s="5">
        <v>79</v>
      </c>
      <c r="B4">
        <v>20</v>
      </c>
      <c r="C4">
        <v>0</v>
      </c>
      <c r="D4">
        <v>10</v>
      </c>
      <c r="E4">
        <v>10</v>
      </c>
      <c r="F4">
        <v>10</v>
      </c>
      <c r="G4">
        <v>0</v>
      </c>
      <c r="H4">
        <v>10</v>
      </c>
      <c r="I4">
        <v>0</v>
      </c>
      <c r="J4">
        <v>1</v>
      </c>
      <c r="K4" s="4">
        <v>9999</v>
      </c>
      <c r="L4" s="9">
        <v>0.904653549194336</v>
      </c>
      <c r="M4">
        <v>9999</v>
      </c>
      <c r="N4">
        <v>9999</v>
      </c>
      <c r="O4">
        <v>7</v>
      </c>
      <c r="P4">
        <v>7</v>
      </c>
      <c r="Q4">
        <v>16</v>
      </c>
      <c r="R4" s="15">
        <v>0.4375</v>
      </c>
      <c r="S4" s="15">
        <f t="shared" si="0"/>
        <v>0.7</v>
      </c>
      <c r="T4">
        <v>4.4958438873291</v>
      </c>
      <c r="U4">
        <v>4.18574857711792</v>
      </c>
      <c r="V4">
        <v>4.04067134857178</v>
      </c>
      <c r="W4" s="11">
        <v>0.145077228546143</v>
      </c>
      <c r="X4">
        <v>0.455172538757324</v>
      </c>
      <c r="Y4">
        <v>0.455172538757324</v>
      </c>
      <c r="Z4">
        <v>0.7</v>
      </c>
      <c r="AA4">
        <v>0.9</v>
      </c>
      <c r="AB4">
        <v>0.5625</v>
      </c>
      <c r="AC4">
        <v>0.692307692307692</v>
      </c>
      <c r="AD4">
        <v>0.1</v>
      </c>
      <c r="AE4">
        <v>0.2</v>
      </c>
    </row>
    <row r="5" spans="1:31">
      <c r="A5" s="18">
        <v>58</v>
      </c>
      <c r="B5" s="1">
        <v>20</v>
      </c>
      <c r="C5" s="1">
        <v>0</v>
      </c>
      <c r="D5" s="1">
        <v>10</v>
      </c>
      <c r="E5" s="1">
        <v>10</v>
      </c>
      <c r="F5" s="1">
        <v>10</v>
      </c>
      <c r="G5" s="1">
        <v>0</v>
      </c>
      <c r="H5" s="1">
        <v>10</v>
      </c>
      <c r="I5" s="1">
        <v>0</v>
      </c>
      <c r="J5" s="1">
        <v>1</v>
      </c>
      <c r="K5" s="14">
        <v>9999</v>
      </c>
      <c r="L5" s="14">
        <v>0.892644882202148</v>
      </c>
      <c r="M5" s="1">
        <v>9999</v>
      </c>
      <c r="N5" s="1">
        <v>9999</v>
      </c>
      <c r="O5" s="1">
        <v>7</v>
      </c>
      <c r="P5" s="1">
        <v>7</v>
      </c>
      <c r="Q5" s="1">
        <v>17</v>
      </c>
      <c r="R5" s="19">
        <v>0.4118</v>
      </c>
      <c r="S5" s="19">
        <f t="shared" si="0"/>
        <v>0.7</v>
      </c>
      <c r="T5" s="1">
        <v>4.25502014160156</v>
      </c>
      <c r="U5" s="1">
        <v>3.97127270698547</v>
      </c>
      <c r="V5" s="1">
        <v>3.8246111869812</v>
      </c>
      <c r="W5" s="14">
        <v>0.146661520004272</v>
      </c>
      <c r="X5" s="1">
        <v>0.430408954620361</v>
      </c>
      <c r="Y5" s="1">
        <v>0.430408954620361</v>
      </c>
      <c r="Z5" s="1">
        <v>0.7</v>
      </c>
      <c r="AA5" s="1">
        <v>1</v>
      </c>
      <c r="AB5" s="1">
        <v>0.588235294117647</v>
      </c>
      <c r="AC5" s="1">
        <v>0.740740740740741</v>
      </c>
      <c r="AD5" s="1">
        <v>0</v>
      </c>
      <c r="AE5" s="1">
        <v>0.3</v>
      </c>
    </row>
    <row r="6" spans="1:31">
      <c r="A6" s="5">
        <v>74</v>
      </c>
      <c r="B6">
        <v>19</v>
      </c>
      <c r="C6">
        <v>1</v>
      </c>
      <c r="D6">
        <v>10</v>
      </c>
      <c r="E6">
        <v>10</v>
      </c>
      <c r="F6">
        <v>9</v>
      </c>
      <c r="G6">
        <v>1</v>
      </c>
      <c r="H6">
        <v>10</v>
      </c>
      <c r="I6">
        <v>0</v>
      </c>
      <c r="J6">
        <v>0.95</v>
      </c>
      <c r="K6" s="4">
        <v>9999</v>
      </c>
      <c r="L6" s="9">
        <v>0.927766799926758</v>
      </c>
      <c r="M6">
        <v>9999</v>
      </c>
      <c r="N6">
        <v>9999</v>
      </c>
      <c r="O6">
        <v>10</v>
      </c>
      <c r="P6">
        <v>10</v>
      </c>
      <c r="Q6">
        <v>18</v>
      </c>
      <c r="R6" s="15">
        <v>0.5556</v>
      </c>
      <c r="S6" s="15">
        <f t="shared" si="0"/>
        <v>1</v>
      </c>
      <c r="T6">
        <v>4.40181159973145</v>
      </c>
      <c r="U6">
        <v>3.95356178283691</v>
      </c>
      <c r="V6">
        <v>4.1050820350647</v>
      </c>
      <c r="W6" s="11">
        <v>0.151520252227783</v>
      </c>
      <c r="X6">
        <v>0.296729564666748</v>
      </c>
      <c r="Y6">
        <v>0.296729564666748</v>
      </c>
      <c r="Z6">
        <v>1</v>
      </c>
      <c r="AA6">
        <v>0.8</v>
      </c>
      <c r="AB6">
        <v>0.444444444444444</v>
      </c>
      <c r="AC6">
        <v>0.571428571428571</v>
      </c>
      <c r="AD6">
        <v>0.2</v>
      </c>
      <c r="AE6">
        <v>-0.2</v>
      </c>
    </row>
    <row r="7" spans="1:31">
      <c r="A7" s="5">
        <v>41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11.0247116088867</v>
      </c>
      <c r="L7" s="9">
        <v>0.829212188720703</v>
      </c>
      <c r="M7">
        <v>0.615507125854492</v>
      </c>
      <c r="N7">
        <v>9.19135475158691</v>
      </c>
      <c r="O7">
        <v>7</v>
      </c>
      <c r="P7">
        <v>7</v>
      </c>
      <c r="Q7">
        <v>17</v>
      </c>
      <c r="R7" s="15">
        <v>0.4118</v>
      </c>
      <c r="S7" s="15">
        <f t="shared" si="0"/>
        <v>0.7</v>
      </c>
      <c r="T7">
        <v>4.78162574768066</v>
      </c>
      <c r="U7">
        <v>4.41128349304199</v>
      </c>
      <c r="V7">
        <v>4.25963163375854</v>
      </c>
      <c r="W7" s="11">
        <v>0.151651859283447</v>
      </c>
      <c r="X7">
        <v>0.521994113922119</v>
      </c>
      <c r="Y7">
        <v>0.521994113922119</v>
      </c>
      <c r="Z7">
        <v>0.7</v>
      </c>
      <c r="AA7">
        <v>1</v>
      </c>
      <c r="AB7">
        <v>0.588235294117647</v>
      </c>
      <c r="AC7">
        <v>0.740740740740741</v>
      </c>
      <c r="AD7">
        <v>0</v>
      </c>
      <c r="AE7">
        <v>0.3</v>
      </c>
    </row>
    <row r="8" spans="1:31">
      <c r="A8" s="5">
        <v>204</v>
      </c>
      <c r="B8">
        <v>20</v>
      </c>
      <c r="C8">
        <v>0</v>
      </c>
      <c r="D8">
        <v>10</v>
      </c>
      <c r="E8">
        <v>10</v>
      </c>
      <c r="F8">
        <v>10</v>
      </c>
      <c r="G8">
        <v>0</v>
      </c>
      <c r="H8">
        <v>10</v>
      </c>
      <c r="I8">
        <v>0</v>
      </c>
      <c r="J8">
        <v>1</v>
      </c>
      <c r="K8" s="4">
        <v>9999</v>
      </c>
      <c r="L8" s="9">
        <v>0.93437385559082</v>
      </c>
      <c r="M8">
        <v>9999</v>
      </c>
      <c r="N8">
        <v>9999</v>
      </c>
      <c r="O8">
        <v>7</v>
      </c>
      <c r="P8">
        <v>7</v>
      </c>
      <c r="Q8">
        <v>17</v>
      </c>
      <c r="R8" s="15">
        <v>0.4118</v>
      </c>
      <c r="S8" s="15">
        <f t="shared" si="0"/>
        <v>0.7</v>
      </c>
      <c r="T8">
        <v>4.56262969970703</v>
      </c>
      <c r="U8">
        <v>4.25880813598633</v>
      </c>
      <c r="V8">
        <v>4.08786678314209</v>
      </c>
      <c r="W8" s="11">
        <v>0.170941352844238</v>
      </c>
      <c r="X8">
        <v>0.474762916564941</v>
      </c>
      <c r="Y8">
        <v>0.474762916564941</v>
      </c>
      <c r="Z8">
        <v>0.7</v>
      </c>
      <c r="AA8">
        <v>1</v>
      </c>
      <c r="AB8">
        <v>0.588235294117647</v>
      </c>
      <c r="AC8">
        <v>0.740740740740741</v>
      </c>
      <c r="AD8">
        <v>0</v>
      </c>
      <c r="AE8">
        <v>0.3</v>
      </c>
    </row>
    <row r="9" s="20" customFormat="1" spans="1:31">
      <c r="A9" s="21">
        <v>53</v>
      </c>
      <c r="B9" s="20">
        <v>20</v>
      </c>
      <c r="C9" s="20">
        <v>0</v>
      </c>
      <c r="D9" s="20">
        <v>10</v>
      </c>
      <c r="E9" s="20">
        <v>10</v>
      </c>
      <c r="F9" s="20">
        <v>10</v>
      </c>
      <c r="G9" s="20">
        <v>0</v>
      </c>
      <c r="H9" s="20">
        <v>10</v>
      </c>
      <c r="I9" s="20">
        <v>0</v>
      </c>
      <c r="J9" s="20">
        <v>1</v>
      </c>
      <c r="K9" s="22">
        <v>9999</v>
      </c>
      <c r="L9" s="22">
        <v>0.862852096557617</v>
      </c>
      <c r="M9" s="20">
        <v>9999</v>
      </c>
      <c r="N9" s="20">
        <v>9999</v>
      </c>
      <c r="O9" s="20">
        <v>6</v>
      </c>
      <c r="P9" s="20">
        <v>6</v>
      </c>
      <c r="Q9" s="20">
        <v>15</v>
      </c>
      <c r="R9" s="23">
        <v>0.4</v>
      </c>
      <c r="S9" s="23">
        <f t="shared" si="0"/>
        <v>0.6</v>
      </c>
      <c r="T9" s="20">
        <v>4.4928092956543</v>
      </c>
      <c r="U9" s="20">
        <v>4.20266008377075</v>
      </c>
      <c r="V9" s="20">
        <v>4.01789474487305</v>
      </c>
      <c r="W9" s="22">
        <v>0.184765338897705</v>
      </c>
      <c r="X9" s="20">
        <v>0.47491455078125</v>
      </c>
      <c r="Y9" s="20">
        <v>0.47491455078125</v>
      </c>
      <c r="Z9" s="20">
        <v>0.6</v>
      </c>
      <c r="AA9" s="20">
        <v>0.9</v>
      </c>
      <c r="AB9" s="20">
        <v>0.6</v>
      </c>
      <c r="AC9" s="20">
        <v>0.72</v>
      </c>
      <c r="AD9" s="20">
        <v>0.1</v>
      </c>
      <c r="AE9" s="20">
        <v>0.3</v>
      </c>
    </row>
    <row r="10" spans="1:31">
      <c r="A10" s="5">
        <v>139</v>
      </c>
      <c r="B10">
        <v>18</v>
      </c>
      <c r="C10">
        <v>2</v>
      </c>
      <c r="D10">
        <v>10</v>
      </c>
      <c r="E10">
        <v>10</v>
      </c>
      <c r="F10">
        <v>10</v>
      </c>
      <c r="G10">
        <v>0</v>
      </c>
      <c r="H10">
        <v>8</v>
      </c>
      <c r="I10">
        <v>2</v>
      </c>
      <c r="J10">
        <v>0.9</v>
      </c>
      <c r="K10" s="4">
        <v>6.70574378967285</v>
      </c>
      <c r="L10" s="9">
        <v>1.09640121459961</v>
      </c>
      <c r="M10">
        <v>0.971408843994141</v>
      </c>
      <c r="N10">
        <v>6.38672637939453</v>
      </c>
      <c r="O10">
        <v>8</v>
      </c>
      <c r="P10">
        <v>8</v>
      </c>
      <c r="Q10">
        <v>18</v>
      </c>
      <c r="R10" s="15">
        <v>0.4444</v>
      </c>
      <c r="S10" s="15">
        <f t="shared" si="0"/>
        <v>0.8</v>
      </c>
      <c r="T10">
        <v>3.72480773925781</v>
      </c>
      <c r="U10">
        <v>3.37749862670898</v>
      </c>
      <c r="V10">
        <v>3.34930109977722</v>
      </c>
      <c r="W10" s="11">
        <v>0.0281975269317627</v>
      </c>
      <c r="X10">
        <v>0.375506639480591</v>
      </c>
      <c r="Y10">
        <v>0.375506639480591</v>
      </c>
      <c r="Z10">
        <v>0.8</v>
      </c>
      <c r="AA10">
        <v>1</v>
      </c>
      <c r="AB10">
        <v>0.555555555555556</v>
      </c>
      <c r="AC10">
        <v>0.714285714285714</v>
      </c>
      <c r="AD10">
        <v>0</v>
      </c>
      <c r="AE10">
        <v>0.2</v>
      </c>
    </row>
    <row r="11" spans="1:31">
      <c r="A11" s="5">
        <v>92</v>
      </c>
      <c r="B11">
        <v>18</v>
      </c>
      <c r="C11">
        <v>2</v>
      </c>
      <c r="D11">
        <v>10</v>
      </c>
      <c r="E11">
        <v>10</v>
      </c>
      <c r="F11">
        <v>10</v>
      </c>
      <c r="G11">
        <v>0</v>
      </c>
      <c r="H11">
        <v>8</v>
      </c>
      <c r="I11">
        <v>2</v>
      </c>
      <c r="J11">
        <v>0.9</v>
      </c>
      <c r="K11" s="4">
        <v>7.06573867797852</v>
      </c>
      <c r="L11" s="9">
        <v>1.13097763061523</v>
      </c>
      <c r="M11">
        <v>1.01388359069824</v>
      </c>
      <c r="N11">
        <v>6.83296966552734</v>
      </c>
      <c r="O11">
        <v>6</v>
      </c>
      <c r="P11">
        <v>6</v>
      </c>
      <c r="Q11">
        <v>14</v>
      </c>
      <c r="R11" s="15">
        <v>0.4286</v>
      </c>
      <c r="S11" s="15">
        <f t="shared" si="0"/>
        <v>0.6</v>
      </c>
      <c r="T11">
        <v>3.97513961791992</v>
      </c>
      <c r="U11">
        <v>3.59908699989319</v>
      </c>
      <c r="V11">
        <v>3.57068681716919</v>
      </c>
      <c r="W11" s="11">
        <v>0.028400182723999</v>
      </c>
      <c r="X11">
        <v>0.404452800750732</v>
      </c>
      <c r="Y11">
        <v>0.404452800750732</v>
      </c>
      <c r="Z11">
        <v>0.6</v>
      </c>
      <c r="AA11">
        <v>0.8</v>
      </c>
      <c r="AB11">
        <v>0.571428571428571</v>
      </c>
      <c r="AC11">
        <v>0.666666666666667</v>
      </c>
      <c r="AD11">
        <v>0.2</v>
      </c>
      <c r="AE11">
        <v>0.2</v>
      </c>
    </row>
    <row r="12" spans="1:31">
      <c r="A12" s="5">
        <v>45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8.37756729125977</v>
      </c>
      <c r="L12" s="9">
        <v>1.22539138793945</v>
      </c>
      <c r="M12">
        <v>1.17762565612793</v>
      </c>
      <c r="N12">
        <v>7.46917343139648</v>
      </c>
      <c r="O12">
        <v>8</v>
      </c>
      <c r="P12">
        <v>8</v>
      </c>
      <c r="Q12">
        <v>18</v>
      </c>
      <c r="R12" s="15">
        <v>0.4444</v>
      </c>
      <c r="S12" s="15">
        <f t="shared" si="0"/>
        <v>0.8</v>
      </c>
      <c r="T12">
        <v>3.24771308898926</v>
      </c>
      <c r="U12">
        <v>3.00037550926208</v>
      </c>
      <c r="V12">
        <v>2.95997405052185</v>
      </c>
      <c r="W12" s="11">
        <v>0.0404014587402344</v>
      </c>
      <c r="X12">
        <v>0.287739038467407</v>
      </c>
      <c r="Y12">
        <v>0.287739038467407</v>
      </c>
      <c r="Z12">
        <v>0.8</v>
      </c>
      <c r="AA12">
        <v>1</v>
      </c>
      <c r="AB12">
        <v>0.555555555555556</v>
      </c>
      <c r="AC12">
        <v>0.714285714285714</v>
      </c>
      <c r="AD12">
        <v>0</v>
      </c>
      <c r="AE12">
        <v>0.2</v>
      </c>
    </row>
    <row r="13" spans="1:31">
      <c r="A13" s="5">
        <v>7</v>
      </c>
      <c r="B13">
        <v>17</v>
      </c>
      <c r="C13">
        <v>3</v>
      </c>
      <c r="D13">
        <v>10</v>
      </c>
      <c r="E13">
        <v>10</v>
      </c>
      <c r="F13">
        <v>10</v>
      </c>
      <c r="G13">
        <v>0</v>
      </c>
      <c r="H13">
        <v>7</v>
      </c>
      <c r="I13">
        <v>3</v>
      </c>
      <c r="J13">
        <v>0.85</v>
      </c>
      <c r="K13" s="4">
        <v>6.0123176574707</v>
      </c>
      <c r="L13" s="9">
        <v>1.34359741210937</v>
      </c>
      <c r="M13">
        <v>1.06707000732422</v>
      </c>
      <c r="N13">
        <v>5.74783706665039</v>
      </c>
      <c r="O13">
        <v>7</v>
      </c>
      <c r="P13">
        <v>7</v>
      </c>
      <c r="Q13">
        <v>16</v>
      </c>
      <c r="R13" s="15">
        <v>0.4375</v>
      </c>
      <c r="S13" s="15">
        <f t="shared" si="0"/>
        <v>0.7</v>
      </c>
      <c r="T13">
        <v>3.01629066467285</v>
      </c>
      <c r="U13">
        <v>2.70718932151794</v>
      </c>
      <c r="V13">
        <v>2.66651511192322</v>
      </c>
      <c r="W13" s="11">
        <v>0.0406742095947266</v>
      </c>
      <c r="X13">
        <v>0.349775552749634</v>
      </c>
      <c r="Y13">
        <v>0.349775552749634</v>
      </c>
      <c r="Z13">
        <v>0.7</v>
      </c>
      <c r="AA13">
        <v>0.9</v>
      </c>
      <c r="AB13">
        <v>0.5625</v>
      </c>
      <c r="AC13">
        <v>0.692307692307692</v>
      </c>
      <c r="AD13">
        <v>0.1</v>
      </c>
      <c r="AE13">
        <v>0.2</v>
      </c>
    </row>
    <row r="14" spans="1:31">
      <c r="A14" s="5">
        <v>73</v>
      </c>
      <c r="B14">
        <v>16</v>
      </c>
      <c r="C14">
        <v>4</v>
      </c>
      <c r="D14">
        <v>10</v>
      </c>
      <c r="E14">
        <v>10</v>
      </c>
      <c r="F14">
        <v>10</v>
      </c>
      <c r="G14">
        <v>0</v>
      </c>
      <c r="H14">
        <v>6</v>
      </c>
      <c r="I14">
        <v>4</v>
      </c>
      <c r="J14">
        <v>0.8</v>
      </c>
      <c r="K14" s="4">
        <v>6.37898635864258</v>
      </c>
      <c r="L14" s="9">
        <v>1.3029842376709</v>
      </c>
      <c r="M14">
        <v>0.837583541870117</v>
      </c>
      <c r="N14">
        <v>7.2965145111084</v>
      </c>
      <c r="O14">
        <v>6</v>
      </c>
      <c r="P14">
        <v>6</v>
      </c>
      <c r="Q14">
        <v>16</v>
      </c>
      <c r="R14" s="15">
        <v>0.375</v>
      </c>
      <c r="S14" s="15">
        <f t="shared" si="0"/>
        <v>0.6</v>
      </c>
      <c r="T14">
        <v>3.37005996704102</v>
      </c>
      <c r="U14">
        <v>2.91171383857727</v>
      </c>
      <c r="V14">
        <v>2.95935487747192</v>
      </c>
      <c r="W14" s="11">
        <v>0.0476410388946533</v>
      </c>
      <c r="X14">
        <v>0.410705089569092</v>
      </c>
      <c r="Y14">
        <v>0.410705089569092</v>
      </c>
      <c r="Z14">
        <v>0.6</v>
      </c>
      <c r="AA14">
        <v>1</v>
      </c>
      <c r="AB14">
        <v>0.625</v>
      </c>
      <c r="AC14">
        <v>0.769230769230769</v>
      </c>
      <c r="AD14">
        <v>0</v>
      </c>
      <c r="AE14">
        <v>0.4</v>
      </c>
    </row>
    <row r="15" spans="1:31">
      <c r="A15" s="5">
        <v>60</v>
      </c>
      <c r="B15">
        <v>17</v>
      </c>
      <c r="C15">
        <v>3</v>
      </c>
      <c r="D15">
        <v>10</v>
      </c>
      <c r="E15">
        <v>10</v>
      </c>
      <c r="F15">
        <v>10</v>
      </c>
      <c r="G15">
        <v>0</v>
      </c>
      <c r="H15">
        <v>7</v>
      </c>
      <c r="I15">
        <v>3</v>
      </c>
      <c r="J15">
        <v>0.85</v>
      </c>
      <c r="K15" s="4">
        <v>6.0510196685791</v>
      </c>
      <c r="L15" s="9">
        <v>1.29405403137207</v>
      </c>
      <c r="M15">
        <v>0.840627670288086</v>
      </c>
      <c r="N15">
        <v>5.28425025939941</v>
      </c>
      <c r="O15">
        <v>6</v>
      </c>
      <c r="P15">
        <v>6</v>
      </c>
      <c r="Q15">
        <v>16</v>
      </c>
      <c r="R15" s="15">
        <v>0.375</v>
      </c>
      <c r="S15" s="15">
        <f t="shared" si="0"/>
        <v>0.6</v>
      </c>
      <c r="T15">
        <v>3.63797187805176</v>
      </c>
      <c r="U15">
        <v>3.29317140579224</v>
      </c>
      <c r="V15">
        <v>3.23995590209961</v>
      </c>
      <c r="W15" s="11">
        <v>0.053215503692627</v>
      </c>
      <c r="X15">
        <v>0.398015975952148</v>
      </c>
      <c r="Y15">
        <v>0.398015975952148</v>
      </c>
      <c r="Z15">
        <v>0.6</v>
      </c>
      <c r="AA15">
        <v>1</v>
      </c>
      <c r="AB15">
        <v>0.625</v>
      </c>
      <c r="AC15">
        <v>0.769230769230769</v>
      </c>
      <c r="AD15">
        <v>0</v>
      </c>
      <c r="AE15">
        <v>0.4</v>
      </c>
    </row>
    <row r="16" spans="1:31">
      <c r="A16" s="5">
        <v>247</v>
      </c>
      <c r="B16">
        <v>17</v>
      </c>
      <c r="C16">
        <v>3</v>
      </c>
      <c r="D16">
        <v>10</v>
      </c>
      <c r="E16">
        <v>10</v>
      </c>
      <c r="F16">
        <v>10</v>
      </c>
      <c r="G16">
        <v>0</v>
      </c>
      <c r="H16">
        <v>7</v>
      </c>
      <c r="I16">
        <v>3</v>
      </c>
      <c r="J16">
        <v>0.85</v>
      </c>
      <c r="K16" s="4">
        <v>6.15678977966309</v>
      </c>
      <c r="L16" s="9">
        <v>1.23169898986816</v>
      </c>
      <c r="M16">
        <v>0.800302505493164</v>
      </c>
      <c r="N16">
        <v>5.59785652160645</v>
      </c>
      <c r="O16">
        <v>6</v>
      </c>
      <c r="P16">
        <v>6</v>
      </c>
      <c r="Q16">
        <v>16</v>
      </c>
      <c r="R16" s="15">
        <v>0.375</v>
      </c>
      <c r="S16" s="15">
        <f t="shared" si="0"/>
        <v>0.6</v>
      </c>
      <c r="T16">
        <v>3.23459434509277</v>
      </c>
      <c r="U16">
        <v>2.90761804580689</v>
      </c>
      <c r="V16">
        <v>2.84842491149902</v>
      </c>
      <c r="W16" s="11">
        <v>0.0591931343078613</v>
      </c>
      <c r="X16">
        <v>0.38616943359375</v>
      </c>
      <c r="Y16">
        <v>0.38616943359375</v>
      </c>
      <c r="Z16">
        <v>0.6</v>
      </c>
      <c r="AA16">
        <v>1</v>
      </c>
      <c r="AB16">
        <v>0.625</v>
      </c>
      <c r="AC16">
        <v>0.769230769230769</v>
      </c>
      <c r="AD16">
        <v>0</v>
      </c>
      <c r="AE16">
        <v>0.4</v>
      </c>
    </row>
    <row r="17" customFormat="1" spans="1:31">
      <c r="A17" s="21">
        <v>33</v>
      </c>
      <c r="B17" s="20">
        <v>17</v>
      </c>
      <c r="C17" s="20">
        <v>3</v>
      </c>
      <c r="D17" s="20">
        <v>10</v>
      </c>
      <c r="E17" s="20">
        <v>10</v>
      </c>
      <c r="F17" s="20">
        <v>10</v>
      </c>
      <c r="G17" s="20">
        <v>0</v>
      </c>
      <c r="H17" s="20">
        <v>7</v>
      </c>
      <c r="I17" s="20">
        <v>3</v>
      </c>
      <c r="J17" s="20">
        <v>0.85</v>
      </c>
      <c r="K17" s="22">
        <v>5.81960868835449</v>
      </c>
      <c r="L17" s="22">
        <v>1.34465789794922</v>
      </c>
      <c r="M17" s="20">
        <v>0.934164047241211</v>
      </c>
      <c r="N17" s="20">
        <v>5.02447509765625</v>
      </c>
      <c r="O17" s="20">
        <v>5</v>
      </c>
      <c r="P17" s="20">
        <v>5</v>
      </c>
      <c r="Q17" s="20">
        <v>15</v>
      </c>
      <c r="R17" s="23">
        <v>0.3333</v>
      </c>
      <c r="S17" s="23">
        <f t="shared" si="0"/>
        <v>0.5</v>
      </c>
      <c r="T17" s="20">
        <v>3.2437686920166</v>
      </c>
      <c r="U17" s="20">
        <v>2.93474769592285</v>
      </c>
      <c r="V17" s="20">
        <v>2.86672186851501</v>
      </c>
      <c r="W17" s="22">
        <v>0.0680258274078369</v>
      </c>
      <c r="X17" s="20">
        <v>0.377046823501587</v>
      </c>
      <c r="Y17" s="20">
        <v>0.377046823501587</v>
      </c>
      <c r="Z17" s="20">
        <v>0.5</v>
      </c>
      <c r="AA17" s="20">
        <v>1</v>
      </c>
      <c r="AB17" s="20">
        <v>0.666666666666667</v>
      </c>
      <c r="AC17" s="20">
        <v>0.8</v>
      </c>
      <c r="AD17" s="20">
        <v>0</v>
      </c>
      <c r="AE17" s="20">
        <v>0.5</v>
      </c>
    </row>
    <row r="18" spans="1:31">
      <c r="A18" s="5">
        <v>115</v>
      </c>
      <c r="B18">
        <v>16</v>
      </c>
      <c r="C18">
        <v>4</v>
      </c>
      <c r="D18">
        <v>10</v>
      </c>
      <c r="E18">
        <v>10</v>
      </c>
      <c r="F18">
        <v>10</v>
      </c>
      <c r="G18">
        <v>0</v>
      </c>
      <c r="H18">
        <v>6</v>
      </c>
      <c r="I18">
        <v>4</v>
      </c>
      <c r="J18">
        <v>0.8</v>
      </c>
      <c r="K18" s="4">
        <v>6.71426963806152</v>
      </c>
      <c r="L18" s="9">
        <v>1.49112319946289</v>
      </c>
      <c r="M18">
        <v>0.618156433105469</v>
      </c>
      <c r="N18">
        <v>6.52282333374023</v>
      </c>
      <c r="O18">
        <v>6</v>
      </c>
      <c r="P18">
        <v>6</v>
      </c>
      <c r="Q18">
        <v>16</v>
      </c>
      <c r="R18" s="15">
        <v>0.375</v>
      </c>
      <c r="S18" s="15">
        <f t="shared" si="0"/>
        <v>0.6</v>
      </c>
      <c r="T18">
        <v>2.93527793884277</v>
      </c>
      <c r="U18">
        <v>2.57135272026062</v>
      </c>
      <c r="V18">
        <v>2.54566478729248</v>
      </c>
      <c r="W18" s="11">
        <v>0.0256879329681396</v>
      </c>
      <c r="X18">
        <v>0.389613151550293</v>
      </c>
      <c r="Y18">
        <v>0.389613151550293</v>
      </c>
      <c r="Z18">
        <v>0.6</v>
      </c>
      <c r="AA18">
        <v>1</v>
      </c>
      <c r="AB18">
        <v>0.625</v>
      </c>
      <c r="AC18">
        <v>0.769230769230769</v>
      </c>
      <c r="AD18">
        <v>0</v>
      </c>
      <c r="AE18">
        <v>0.4</v>
      </c>
    </row>
    <row r="19" spans="1:31">
      <c r="A19" s="5">
        <v>111</v>
      </c>
      <c r="B19">
        <v>16</v>
      </c>
      <c r="C19">
        <v>4</v>
      </c>
      <c r="D19">
        <v>10</v>
      </c>
      <c r="E19">
        <v>10</v>
      </c>
      <c r="F19">
        <v>9</v>
      </c>
      <c r="G19">
        <v>1</v>
      </c>
      <c r="H19">
        <v>7</v>
      </c>
      <c r="I19">
        <v>3</v>
      </c>
      <c r="J19">
        <v>0.8</v>
      </c>
      <c r="K19" s="4">
        <v>5.90119934082031</v>
      </c>
      <c r="L19" s="9">
        <v>1.46022987365723</v>
      </c>
      <c r="M19">
        <v>1.03746795654297</v>
      </c>
      <c r="N19">
        <v>4.93503952026367</v>
      </c>
      <c r="O19">
        <v>5</v>
      </c>
      <c r="P19">
        <v>5</v>
      </c>
      <c r="Q19">
        <v>13</v>
      </c>
      <c r="R19" s="15">
        <v>0.3846</v>
      </c>
      <c r="S19" s="15">
        <f t="shared" si="0"/>
        <v>0.5</v>
      </c>
      <c r="T19">
        <v>2.83156013488769</v>
      </c>
      <c r="U19">
        <v>2.55749702453613</v>
      </c>
      <c r="V19">
        <v>2.5282130241394</v>
      </c>
      <c r="W19" s="11">
        <v>0.0292840003967285</v>
      </c>
      <c r="X19">
        <v>0.303347110748291</v>
      </c>
      <c r="Y19">
        <v>0.303347110748291</v>
      </c>
      <c r="Z19">
        <v>0.5</v>
      </c>
      <c r="AA19">
        <v>0.8</v>
      </c>
      <c r="AB19">
        <v>0.615384615384615</v>
      </c>
      <c r="AC19">
        <v>0.695652173913043</v>
      </c>
      <c r="AD19">
        <v>0.2</v>
      </c>
      <c r="AE19">
        <v>0.3</v>
      </c>
    </row>
    <row r="20" spans="1:31">
      <c r="A20" s="5">
        <v>148</v>
      </c>
      <c r="B20">
        <v>16</v>
      </c>
      <c r="C20">
        <v>4</v>
      </c>
      <c r="D20">
        <v>10</v>
      </c>
      <c r="E20">
        <v>10</v>
      </c>
      <c r="F20">
        <v>10</v>
      </c>
      <c r="G20">
        <v>0</v>
      </c>
      <c r="H20">
        <v>6</v>
      </c>
      <c r="I20">
        <v>4</v>
      </c>
      <c r="J20">
        <v>0.8</v>
      </c>
      <c r="K20" s="4">
        <v>5.98124694824219</v>
      </c>
      <c r="L20" s="9">
        <v>1.4102840423584</v>
      </c>
      <c r="M20">
        <v>0.666097640991211</v>
      </c>
      <c r="N20">
        <v>5.7578067779541</v>
      </c>
      <c r="O20">
        <v>5</v>
      </c>
      <c r="P20">
        <v>5</v>
      </c>
      <c r="Q20">
        <v>14</v>
      </c>
      <c r="R20" s="15">
        <v>0.3571</v>
      </c>
      <c r="S20" s="15">
        <f t="shared" si="0"/>
        <v>0.5</v>
      </c>
      <c r="T20">
        <v>3.24358749389648</v>
      </c>
      <c r="U20">
        <v>2.86260199546814</v>
      </c>
      <c r="V20">
        <v>2.83324432373047</v>
      </c>
      <c r="W20" s="11">
        <v>0.0293576717376709</v>
      </c>
      <c r="X20">
        <v>0.410343170166016</v>
      </c>
      <c r="Y20">
        <v>0.410343170166016</v>
      </c>
      <c r="Z20">
        <v>0.5</v>
      </c>
      <c r="AA20">
        <v>0.9</v>
      </c>
      <c r="AB20">
        <v>0.642857142857143</v>
      </c>
      <c r="AC20">
        <v>0.75</v>
      </c>
      <c r="AD20">
        <v>0.1</v>
      </c>
      <c r="AE20">
        <v>0.4</v>
      </c>
    </row>
    <row r="21" spans="1:31">
      <c r="A21" s="18">
        <v>245</v>
      </c>
      <c r="B21" s="1">
        <v>17</v>
      </c>
      <c r="C21" s="1">
        <v>3</v>
      </c>
      <c r="D21" s="1">
        <v>10</v>
      </c>
      <c r="E21" s="1">
        <v>10</v>
      </c>
      <c r="F21" s="1">
        <v>10</v>
      </c>
      <c r="G21" s="1">
        <v>0</v>
      </c>
      <c r="H21" s="1">
        <v>7</v>
      </c>
      <c r="I21" s="1">
        <v>3</v>
      </c>
      <c r="J21" s="1">
        <v>0.85</v>
      </c>
      <c r="K21" s="14">
        <v>8.33490562438965</v>
      </c>
      <c r="L21" s="14">
        <v>1.40991401672363</v>
      </c>
      <c r="M21" s="1">
        <v>0.874618530273437</v>
      </c>
      <c r="N21" s="1">
        <v>8.10853576660156</v>
      </c>
      <c r="O21" s="1">
        <v>7</v>
      </c>
      <c r="P21" s="1">
        <v>7</v>
      </c>
      <c r="Q21" s="1">
        <v>17</v>
      </c>
      <c r="R21" s="19">
        <v>0.4118</v>
      </c>
      <c r="S21" s="19">
        <f t="shared" si="0"/>
        <v>0.7</v>
      </c>
      <c r="T21" s="1">
        <v>3.7317008972168</v>
      </c>
      <c r="U21" s="1">
        <v>3.30350494384766</v>
      </c>
      <c r="V21" s="1">
        <v>3.27032136917114</v>
      </c>
      <c r="W21" s="14">
        <v>0.0331835746765137</v>
      </c>
      <c r="X21" s="1">
        <v>0.461379528045654</v>
      </c>
      <c r="Y21" s="1">
        <v>0.461379528045654</v>
      </c>
      <c r="Z21" s="1">
        <v>0.7</v>
      </c>
      <c r="AA21" s="1">
        <v>1</v>
      </c>
      <c r="AB21" s="1">
        <v>0.588235294117647</v>
      </c>
      <c r="AC21" s="1">
        <v>0.740740740740741</v>
      </c>
      <c r="AD21" s="1">
        <v>0</v>
      </c>
      <c r="AE21" s="1">
        <v>0.3</v>
      </c>
    </row>
    <row r="22" spans="1:31">
      <c r="A22" s="5">
        <v>88</v>
      </c>
      <c r="B22">
        <v>16</v>
      </c>
      <c r="C22">
        <v>4</v>
      </c>
      <c r="D22">
        <v>10</v>
      </c>
      <c r="E22">
        <v>10</v>
      </c>
      <c r="F22">
        <v>9</v>
      </c>
      <c r="G22">
        <v>1</v>
      </c>
      <c r="H22">
        <v>7</v>
      </c>
      <c r="I22">
        <v>3</v>
      </c>
      <c r="J22">
        <v>0.8</v>
      </c>
      <c r="K22" s="4">
        <v>6.7324047088623</v>
      </c>
      <c r="L22" s="9">
        <v>1.61456680297852</v>
      </c>
      <c r="M22">
        <v>1.08119773864746</v>
      </c>
      <c r="N22">
        <v>5.53327941894531</v>
      </c>
      <c r="O22">
        <v>5</v>
      </c>
      <c r="P22">
        <v>5</v>
      </c>
      <c r="Q22">
        <v>13</v>
      </c>
      <c r="R22" s="15">
        <v>0.3846</v>
      </c>
      <c r="S22" s="15">
        <f t="shared" si="0"/>
        <v>0.5</v>
      </c>
      <c r="T22">
        <v>3.23104858398437</v>
      </c>
      <c r="U22">
        <v>2.92253375053406</v>
      </c>
      <c r="V22">
        <v>2.8886866569519</v>
      </c>
      <c r="W22" s="11">
        <v>0.0338470935821533</v>
      </c>
      <c r="X22">
        <v>0.342361927032471</v>
      </c>
      <c r="Y22">
        <v>0.342361927032471</v>
      </c>
      <c r="Z22">
        <v>0.5</v>
      </c>
      <c r="AA22">
        <v>0.8</v>
      </c>
      <c r="AB22">
        <v>0.615384615384615</v>
      </c>
      <c r="AC22">
        <v>0.695652173913043</v>
      </c>
      <c r="AD22">
        <v>0.2</v>
      </c>
      <c r="AE22">
        <v>0.3</v>
      </c>
    </row>
    <row r="23" s="1" customFormat="1" spans="1:31">
      <c r="A23" s="5">
        <v>147</v>
      </c>
      <c r="B23">
        <v>18</v>
      </c>
      <c r="C23">
        <v>2</v>
      </c>
      <c r="D23">
        <v>10</v>
      </c>
      <c r="E23">
        <v>10</v>
      </c>
      <c r="F23">
        <v>10</v>
      </c>
      <c r="G23">
        <v>0</v>
      </c>
      <c r="H23">
        <v>8</v>
      </c>
      <c r="I23">
        <v>2</v>
      </c>
      <c r="J23">
        <v>0.9</v>
      </c>
      <c r="K23" s="4">
        <v>6.612060546875</v>
      </c>
      <c r="L23" s="9">
        <v>1.60484886169434</v>
      </c>
      <c r="M23">
        <v>1.57463836669922</v>
      </c>
      <c r="N23">
        <v>6.10797309875488</v>
      </c>
      <c r="O23">
        <v>8</v>
      </c>
      <c r="P23">
        <v>8</v>
      </c>
      <c r="Q23">
        <v>17</v>
      </c>
      <c r="R23" s="15">
        <v>0.4706</v>
      </c>
      <c r="S23" s="15">
        <f t="shared" si="0"/>
        <v>0.8</v>
      </c>
      <c r="T23">
        <v>3.09134292602539</v>
      </c>
      <c r="U23">
        <v>2.82251119613647</v>
      </c>
      <c r="V23">
        <v>2.7755024433136</v>
      </c>
      <c r="W23" s="11">
        <v>0.047008752822876</v>
      </c>
      <c r="X23">
        <v>0.315840482711792</v>
      </c>
      <c r="Y23">
        <v>0.315840482711792</v>
      </c>
      <c r="Z23">
        <v>0.8</v>
      </c>
      <c r="AA23">
        <v>0.9</v>
      </c>
      <c r="AB23">
        <v>0.529411764705882</v>
      </c>
      <c r="AC23">
        <v>0.666666666666667</v>
      </c>
      <c r="AD23">
        <v>0.1</v>
      </c>
      <c r="AE23">
        <v>0.1</v>
      </c>
    </row>
    <row r="24" spans="1:31">
      <c r="A24" s="5">
        <v>121</v>
      </c>
      <c r="B24">
        <v>17</v>
      </c>
      <c r="C24">
        <v>3</v>
      </c>
      <c r="D24">
        <v>10</v>
      </c>
      <c r="E24">
        <v>10</v>
      </c>
      <c r="F24">
        <v>9</v>
      </c>
      <c r="G24">
        <v>1</v>
      </c>
      <c r="H24">
        <v>8</v>
      </c>
      <c r="I24">
        <v>2</v>
      </c>
      <c r="J24">
        <v>0.85</v>
      </c>
      <c r="K24" s="4">
        <v>7.45661926269531</v>
      </c>
      <c r="L24" s="9">
        <v>1.49939155578613</v>
      </c>
      <c r="M24">
        <v>1.15605163574219</v>
      </c>
      <c r="N24">
        <v>5.72982215881348</v>
      </c>
      <c r="O24">
        <v>4</v>
      </c>
      <c r="P24">
        <v>4</v>
      </c>
      <c r="Q24">
        <v>13</v>
      </c>
      <c r="R24" s="15">
        <v>0.3077</v>
      </c>
      <c r="S24" s="15">
        <f t="shared" si="0"/>
        <v>0.4</v>
      </c>
      <c r="T24">
        <v>3.44992828369141</v>
      </c>
      <c r="U24">
        <v>3.14979958534241</v>
      </c>
      <c r="V24">
        <v>3.08476877212524</v>
      </c>
      <c r="W24" s="11">
        <v>0.0650308132171631</v>
      </c>
      <c r="X24">
        <v>0.365159511566162</v>
      </c>
      <c r="Y24">
        <v>0.365159511566162</v>
      </c>
      <c r="Z24">
        <v>0.4</v>
      </c>
      <c r="AA24">
        <v>0.9</v>
      </c>
      <c r="AB24">
        <v>0.692307692307692</v>
      </c>
      <c r="AC24">
        <v>0.782608695652174</v>
      </c>
      <c r="AD24">
        <v>0.1</v>
      </c>
      <c r="AE24">
        <v>0.5</v>
      </c>
    </row>
    <row r="25" s="20" customFormat="1" spans="1:31">
      <c r="A25" s="21">
        <v>48</v>
      </c>
      <c r="B25" s="20">
        <v>16</v>
      </c>
      <c r="C25" s="20">
        <v>4</v>
      </c>
      <c r="D25" s="20">
        <v>10</v>
      </c>
      <c r="E25" s="20">
        <v>10</v>
      </c>
      <c r="F25" s="20">
        <v>10</v>
      </c>
      <c r="G25" s="20">
        <v>0</v>
      </c>
      <c r="H25" s="20">
        <v>6</v>
      </c>
      <c r="I25" s="20">
        <v>4</v>
      </c>
      <c r="J25" s="20">
        <v>0.8</v>
      </c>
      <c r="K25" s="22">
        <v>5.09125137329102</v>
      </c>
      <c r="L25" s="22">
        <v>1.59131240844727</v>
      </c>
      <c r="M25" s="20">
        <v>0.936178207397461</v>
      </c>
      <c r="N25" s="20">
        <v>4.19539451599121</v>
      </c>
      <c r="O25" s="20">
        <v>4</v>
      </c>
      <c r="P25" s="20">
        <v>4</v>
      </c>
      <c r="Q25" s="20">
        <v>13</v>
      </c>
      <c r="R25" s="23">
        <v>0.3077</v>
      </c>
      <c r="S25" s="23">
        <f t="shared" si="0"/>
        <v>0.4</v>
      </c>
      <c r="T25" s="20">
        <v>2.98599624633789</v>
      </c>
      <c r="U25" s="20">
        <v>2.72475695610046</v>
      </c>
      <c r="V25" s="20">
        <v>2.63969969749451</v>
      </c>
      <c r="W25" s="22">
        <v>0.085057258605957</v>
      </c>
      <c r="X25" s="20">
        <v>0.346296548843384</v>
      </c>
      <c r="Y25" s="20">
        <v>0.346296548843384</v>
      </c>
      <c r="Z25" s="20">
        <v>0.4</v>
      </c>
      <c r="AA25" s="20">
        <v>0.9</v>
      </c>
      <c r="AB25" s="20">
        <v>0.692307692307692</v>
      </c>
      <c r="AC25" s="20">
        <v>0.782608695652174</v>
      </c>
      <c r="AD25" s="20">
        <v>0.1</v>
      </c>
      <c r="AE25" s="20">
        <v>0.5</v>
      </c>
    </row>
    <row r="26" spans="1:31">
      <c r="A26" s="5">
        <v>14</v>
      </c>
      <c r="B26">
        <v>19</v>
      </c>
      <c r="C26">
        <v>1</v>
      </c>
      <c r="D26">
        <v>10</v>
      </c>
      <c r="E26">
        <v>10</v>
      </c>
      <c r="F26">
        <v>10</v>
      </c>
      <c r="G26">
        <v>0</v>
      </c>
      <c r="H26">
        <v>9</v>
      </c>
      <c r="I26">
        <v>1</v>
      </c>
      <c r="J26">
        <v>0.95</v>
      </c>
      <c r="K26" s="4">
        <v>10.0921478271484</v>
      </c>
      <c r="L26" s="9">
        <v>1.65734672546387</v>
      </c>
      <c r="M26">
        <v>1.5528678894043</v>
      </c>
      <c r="N26">
        <v>8.32724761962891</v>
      </c>
      <c r="O26">
        <v>7</v>
      </c>
      <c r="P26">
        <v>7</v>
      </c>
      <c r="Q26">
        <v>17</v>
      </c>
      <c r="R26" s="15">
        <v>0.4118</v>
      </c>
      <c r="S26" s="15">
        <f t="shared" si="0"/>
        <v>0.7</v>
      </c>
      <c r="T26">
        <v>3.50043296813965</v>
      </c>
      <c r="U26">
        <v>3.26690196990967</v>
      </c>
      <c r="V26">
        <v>3.13181495666504</v>
      </c>
      <c r="W26" s="11">
        <v>0.135087013244629</v>
      </c>
      <c r="X26">
        <v>0.368618011474609</v>
      </c>
      <c r="Y26">
        <v>0.368618011474609</v>
      </c>
      <c r="Z26">
        <v>0.7</v>
      </c>
      <c r="AA26">
        <v>1</v>
      </c>
      <c r="AB26">
        <v>0.588235294117647</v>
      </c>
      <c r="AC26">
        <v>0.740740740740741</v>
      </c>
      <c r="AD26">
        <v>0</v>
      </c>
      <c r="AE26">
        <v>0.3</v>
      </c>
    </row>
    <row r="27" s="1" customFormat="1" spans="1:31">
      <c r="A27" s="18">
        <v>4</v>
      </c>
      <c r="B27" s="1">
        <v>18</v>
      </c>
      <c r="C27" s="1">
        <v>2</v>
      </c>
      <c r="D27" s="1">
        <v>10</v>
      </c>
      <c r="E27" s="1">
        <v>10</v>
      </c>
      <c r="F27" s="1">
        <v>10</v>
      </c>
      <c r="G27" s="1">
        <v>0</v>
      </c>
      <c r="H27" s="1">
        <v>8</v>
      </c>
      <c r="I27" s="1">
        <v>2</v>
      </c>
      <c r="J27" s="1">
        <v>0.9</v>
      </c>
      <c r="K27" s="14">
        <v>6.64651870727539</v>
      </c>
      <c r="L27" s="14">
        <v>1.76815605163574</v>
      </c>
      <c r="M27" s="1">
        <v>1.73186683654785</v>
      </c>
      <c r="N27" s="1">
        <v>5.91652679443359</v>
      </c>
      <c r="O27" s="1">
        <v>6</v>
      </c>
      <c r="P27" s="1">
        <v>6</v>
      </c>
      <c r="Q27" s="1">
        <v>15</v>
      </c>
      <c r="R27" s="19">
        <v>0.4</v>
      </c>
      <c r="S27" s="19">
        <f t="shared" si="0"/>
        <v>0.6</v>
      </c>
      <c r="T27" s="1">
        <v>3.24323081970215</v>
      </c>
      <c r="U27" s="1">
        <v>2.9600522518158</v>
      </c>
      <c r="V27" s="1">
        <v>2.89533853530884</v>
      </c>
      <c r="W27" s="14">
        <v>0.064713716506958</v>
      </c>
      <c r="X27" s="1">
        <v>0.34789228439331</v>
      </c>
      <c r="Y27" s="1">
        <v>0.34789228439331</v>
      </c>
      <c r="Z27" s="1">
        <v>0.6</v>
      </c>
      <c r="AA27" s="1">
        <v>0.9</v>
      </c>
      <c r="AB27" s="1">
        <v>0.6</v>
      </c>
      <c r="AC27" s="1">
        <v>0.72</v>
      </c>
      <c r="AD27" s="1">
        <v>0.1</v>
      </c>
      <c r="AE27" s="1">
        <v>0.3</v>
      </c>
    </row>
    <row r="28" spans="1:31">
      <c r="A28" s="5">
        <v>28</v>
      </c>
      <c r="B28">
        <v>17</v>
      </c>
      <c r="C28">
        <v>3</v>
      </c>
      <c r="D28">
        <v>10</v>
      </c>
      <c r="E28">
        <v>10</v>
      </c>
      <c r="F28">
        <v>9</v>
      </c>
      <c r="G28">
        <v>1</v>
      </c>
      <c r="H28">
        <v>8</v>
      </c>
      <c r="I28">
        <v>2</v>
      </c>
      <c r="J28">
        <v>0.85</v>
      </c>
      <c r="K28" s="4">
        <v>7.65665245056152</v>
      </c>
      <c r="L28" s="9">
        <v>1.70526885986328</v>
      </c>
      <c r="M28">
        <v>1.47204208374023</v>
      </c>
      <c r="N28">
        <v>6.27309989929199</v>
      </c>
      <c r="O28">
        <v>4</v>
      </c>
      <c r="P28">
        <v>4</v>
      </c>
      <c r="Q28">
        <v>11</v>
      </c>
      <c r="R28" s="15">
        <v>0.3636</v>
      </c>
      <c r="S28" s="15">
        <f t="shared" si="0"/>
        <v>0.4</v>
      </c>
      <c r="T28">
        <v>2.46031761169434</v>
      </c>
      <c r="U28">
        <v>2.26619172096252</v>
      </c>
      <c r="V28">
        <v>2.19670438766479</v>
      </c>
      <c r="W28" s="11">
        <v>0.0694873332977295</v>
      </c>
      <c r="X28">
        <v>0.263613224029541</v>
      </c>
      <c r="Y28">
        <v>0.263613224029541</v>
      </c>
      <c r="Z28">
        <v>0.4</v>
      </c>
      <c r="AA28">
        <v>0.7</v>
      </c>
      <c r="AB28">
        <v>0.636363636363636</v>
      </c>
      <c r="AC28">
        <v>0.666666666666667</v>
      </c>
      <c r="AD28">
        <v>0.3</v>
      </c>
      <c r="AE28">
        <v>0.3</v>
      </c>
    </row>
    <row r="29" spans="1:31">
      <c r="A29" s="5">
        <v>89</v>
      </c>
      <c r="B29">
        <v>18</v>
      </c>
      <c r="C29">
        <v>2</v>
      </c>
      <c r="D29">
        <v>10</v>
      </c>
      <c r="E29">
        <v>10</v>
      </c>
      <c r="F29">
        <v>10</v>
      </c>
      <c r="G29">
        <v>0</v>
      </c>
      <c r="H29">
        <v>8</v>
      </c>
      <c r="I29">
        <v>2</v>
      </c>
      <c r="J29">
        <v>0.9</v>
      </c>
      <c r="K29" s="4">
        <v>6.97077560424805</v>
      </c>
      <c r="L29" s="9">
        <v>1.72053337097168</v>
      </c>
      <c r="M29">
        <v>1.60125923156738</v>
      </c>
      <c r="N29">
        <v>5.9664134979248</v>
      </c>
      <c r="O29">
        <v>7</v>
      </c>
      <c r="P29">
        <v>7</v>
      </c>
      <c r="Q29">
        <v>16</v>
      </c>
      <c r="R29" s="15">
        <v>0.4375</v>
      </c>
      <c r="S29" s="15">
        <f t="shared" si="0"/>
        <v>0.7</v>
      </c>
      <c r="T29">
        <v>3.80342292785644</v>
      </c>
      <c r="U29">
        <v>3.48171353340149</v>
      </c>
      <c r="V29">
        <v>3.39324641227722</v>
      </c>
      <c r="W29" s="11">
        <v>0.0884671211242676</v>
      </c>
      <c r="X29">
        <v>0.410176515579224</v>
      </c>
      <c r="Y29">
        <v>0.410176515579224</v>
      </c>
      <c r="Z29">
        <v>0.7</v>
      </c>
      <c r="AA29">
        <v>0.9</v>
      </c>
      <c r="AB29">
        <v>0.5625</v>
      </c>
      <c r="AC29">
        <v>0.692307692307692</v>
      </c>
      <c r="AD29">
        <v>0.1</v>
      </c>
      <c r="AE29">
        <v>0.2</v>
      </c>
    </row>
    <row r="30" spans="1:31">
      <c r="A30" s="5">
        <v>17</v>
      </c>
      <c r="B30">
        <v>16</v>
      </c>
      <c r="C30">
        <v>4</v>
      </c>
      <c r="D30">
        <v>10</v>
      </c>
      <c r="E30">
        <v>10</v>
      </c>
      <c r="F30">
        <v>10</v>
      </c>
      <c r="G30">
        <v>0</v>
      </c>
      <c r="H30">
        <v>6</v>
      </c>
      <c r="I30">
        <v>4</v>
      </c>
      <c r="J30">
        <v>0.8</v>
      </c>
      <c r="K30" s="4">
        <v>6.62918663024902</v>
      </c>
      <c r="L30" s="9">
        <v>1.7640323638916</v>
      </c>
      <c r="M30">
        <v>0.7838134765625</v>
      </c>
      <c r="N30">
        <v>5.65805053710937</v>
      </c>
      <c r="O30">
        <v>5</v>
      </c>
      <c r="P30">
        <v>5</v>
      </c>
      <c r="Q30">
        <v>15</v>
      </c>
      <c r="R30" s="15">
        <v>0.3333</v>
      </c>
      <c r="S30" s="15">
        <f t="shared" si="0"/>
        <v>0.5</v>
      </c>
      <c r="T30">
        <v>3.02310943603516</v>
      </c>
      <c r="U30">
        <v>2.70834422111511</v>
      </c>
      <c r="V30">
        <v>2.61939764022827</v>
      </c>
      <c r="W30" s="11">
        <v>0.0889465808868408</v>
      </c>
      <c r="X30">
        <v>0.403711795806885</v>
      </c>
      <c r="Y30">
        <v>0.403711795806885</v>
      </c>
      <c r="Z30">
        <v>0.5</v>
      </c>
      <c r="AA30">
        <v>1</v>
      </c>
      <c r="AB30">
        <v>0.666666666666667</v>
      </c>
      <c r="AC30">
        <v>0.8</v>
      </c>
      <c r="AD30">
        <v>0</v>
      </c>
      <c r="AE30">
        <v>0.5</v>
      </c>
    </row>
    <row r="31" spans="1:31">
      <c r="A31" s="5">
        <v>40</v>
      </c>
      <c r="B31">
        <v>17</v>
      </c>
      <c r="C31">
        <v>3</v>
      </c>
      <c r="D31">
        <v>10</v>
      </c>
      <c r="E31">
        <v>10</v>
      </c>
      <c r="F31">
        <v>9</v>
      </c>
      <c r="G31">
        <v>1</v>
      </c>
      <c r="H31">
        <v>8</v>
      </c>
      <c r="I31">
        <v>2</v>
      </c>
      <c r="J31">
        <v>0.85</v>
      </c>
      <c r="K31" s="4">
        <v>8.01934051513672</v>
      </c>
      <c r="L31" s="9">
        <v>1.82939147949219</v>
      </c>
      <c r="M31">
        <v>1.49921607971191</v>
      </c>
      <c r="N31">
        <v>6.08656692504883</v>
      </c>
      <c r="O31">
        <v>6</v>
      </c>
      <c r="P31">
        <v>6</v>
      </c>
      <c r="Q31">
        <v>15</v>
      </c>
      <c r="R31" s="15">
        <v>0.4</v>
      </c>
      <c r="S31" s="15">
        <f t="shared" si="0"/>
        <v>0.6</v>
      </c>
      <c r="T31">
        <v>3.05672454833984</v>
      </c>
      <c r="U31">
        <v>2.80530095100403</v>
      </c>
      <c r="V31">
        <v>2.71086621284485</v>
      </c>
      <c r="W31" s="11">
        <v>0.0944347381591797</v>
      </c>
      <c r="X31">
        <v>0.345858335494995</v>
      </c>
      <c r="Y31">
        <v>0.345858335494995</v>
      </c>
      <c r="Z31">
        <v>0.6</v>
      </c>
      <c r="AA31">
        <v>0.9</v>
      </c>
      <c r="AB31">
        <v>0.6</v>
      </c>
      <c r="AC31">
        <v>0.72</v>
      </c>
      <c r="AD31">
        <v>0.1</v>
      </c>
      <c r="AE31">
        <v>0.3</v>
      </c>
    </row>
    <row r="32" spans="1:31">
      <c r="A32" s="5">
        <v>44</v>
      </c>
      <c r="B32">
        <v>18</v>
      </c>
      <c r="C32">
        <v>2</v>
      </c>
      <c r="D32">
        <v>10</v>
      </c>
      <c r="E32">
        <v>10</v>
      </c>
      <c r="F32">
        <v>10</v>
      </c>
      <c r="G32">
        <v>0</v>
      </c>
      <c r="H32">
        <v>8</v>
      </c>
      <c r="I32">
        <v>2</v>
      </c>
      <c r="J32">
        <v>0.9</v>
      </c>
      <c r="K32" s="4">
        <v>7.05508804321289</v>
      </c>
      <c r="L32" s="9">
        <v>1.89373970031738</v>
      </c>
      <c r="M32">
        <v>1.69791793823242</v>
      </c>
      <c r="N32">
        <v>5.47259330749512</v>
      </c>
      <c r="O32">
        <v>6</v>
      </c>
      <c r="P32">
        <v>6</v>
      </c>
      <c r="Q32">
        <v>16</v>
      </c>
      <c r="R32" s="15">
        <v>0.375</v>
      </c>
      <c r="S32" s="15">
        <f t="shared" si="0"/>
        <v>0.6</v>
      </c>
      <c r="T32">
        <v>3.63743019104004</v>
      </c>
      <c r="U32">
        <v>3.36262583732605</v>
      </c>
      <c r="V32">
        <v>3.23361253738403</v>
      </c>
      <c r="W32" s="11">
        <v>0.129013299942017</v>
      </c>
      <c r="X32">
        <v>0.403817653656006</v>
      </c>
      <c r="Y32">
        <v>0.403817653656006</v>
      </c>
      <c r="Z32">
        <v>0.6</v>
      </c>
      <c r="AA32">
        <v>1</v>
      </c>
      <c r="AB32">
        <v>0.625</v>
      </c>
      <c r="AC32">
        <v>0.769230769230769</v>
      </c>
      <c r="AD32">
        <v>0</v>
      </c>
      <c r="AE32">
        <v>0.4</v>
      </c>
    </row>
    <row r="33" s="1" customFormat="1" spans="1:31">
      <c r="A33" s="5">
        <v>214</v>
      </c>
      <c r="B33">
        <v>17</v>
      </c>
      <c r="C33">
        <v>3</v>
      </c>
      <c r="D33">
        <v>10</v>
      </c>
      <c r="E33">
        <v>10</v>
      </c>
      <c r="F33">
        <v>10</v>
      </c>
      <c r="G33">
        <v>0</v>
      </c>
      <c r="H33">
        <v>7</v>
      </c>
      <c r="I33">
        <v>3</v>
      </c>
      <c r="J33">
        <v>0.85</v>
      </c>
      <c r="K33" s="4">
        <v>6.30545997619629</v>
      </c>
      <c r="L33" s="9">
        <v>1.81940078735352</v>
      </c>
      <c r="M33">
        <v>1.30501747131348</v>
      </c>
      <c r="N33">
        <v>4.69405364990234</v>
      </c>
      <c r="O33">
        <v>5</v>
      </c>
      <c r="P33">
        <v>5</v>
      </c>
      <c r="Q33">
        <v>13</v>
      </c>
      <c r="R33" s="15">
        <v>0.3846</v>
      </c>
      <c r="S33" s="15">
        <f t="shared" si="0"/>
        <v>0.5</v>
      </c>
      <c r="T33">
        <v>3.16875076293945</v>
      </c>
      <c r="U33">
        <v>2.91451048851013</v>
      </c>
      <c r="V33">
        <v>2.77915716171265</v>
      </c>
      <c r="W33" s="11">
        <v>0.135353326797485</v>
      </c>
      <c r="X33">
        <v>0.389593601226807</v>
      </c>
      <c r="Y33">
        <v>0.389593601226807</v>
      </c>
      <c r="Z33">
        <v>0.5</v>
      </c>
      <c r="AA33">
        <v>0.8</v>
      </c>
      <c r="AB33">
        <v>0.615384615384615</v>
      </c>
      <c r="AC33">
        <v>0.695652173913043</v>
      </c>
      <c r="AD33">
        <v>0.2</v>
      </c>
      <c r="AE33">
        <v>0.3</v>
      </c>
    </row>
    <row r="34" s="4" customFormat="1" spans="11:31">
      <c r="K34" s="12" t="s">
        <v>29</v>
      </c>
      <c r="L34" s="9">
        <f>AVERAGE(L2:L33)</f>
        <v>1.35525548458099</v>
      </c>
      <c r="W34" s="11">
        <f t="shared" ref="W34:AE34" si="1">AVERAGE(W2:W33)</f>
        <v>0.084828607738018</v>
      </c>
      <c r="Z34" s="4">
        <f t="shared" si="1"/>
        <v>0.6375</v>
      </c>
      <c r="AA34" s="4">
        <f t="shared" si="1"/>
        <v>0.925</v>
      </c>
      <c r="AB34" s="4">
        <f t="shared" si="1"/>
        <v>0.596337733447108</v>
      </c>
      <c r="AC34" s="4">
        <f t="shared" si="1"/>
        <v>0.72257149603617</v>
      </c>
      <c r="AD34" s="4">
        <f t="shared" si="1"/>
        <v>0.075</v>
      </c>
      <c r="AE34" s="4">
        <f t="shared" si="1"/>
        <v>0.2875</v>
      </c>
    </row>
    <row r="35" s="4" customFormat="1" spans="11:31">
      <c r="K35" s="13" t="s">
        <v>30</v>
      </c>
      <c r="L35" s="9">
        <f>MAX(L2:L33)</f>
        <v>1.89373970031738</v>
      </c>
      <c r="W35" s="11">
        <f t="shared" ref="W35:AE35" si="2">MAX(W2:W33)</f>
        <v>0.184765338897705</v>
      </c>
      <c r="Z35" s="4">
        <f t="shared" si="2"/>
        <v>1</v>
      </c>
      <c r="AA35" s="4">
        <f t="shared" si="2"/>
        <v>1</v>
      </c>
      <c r="AB35" s="4">
        <f t="shared" si="2"/>
        <v>0.692307692307692</v>
      </c>
      <c r="AC35" s="4">
        <f t="shared" si="2"/>
        <v>0.8</v>
      </c>
      <c r="AD35" s="4">
        <f t="shared" si="2"/>
        <v>0.3</v>
      </c>
      <c r="AE35" s="4">
        <f t="shared" si="2"/>
        <v>0.5</v>
      </c>
    </row>
    <row r="36" s="4" customFormat="1" spans="12:31">
      <c r="L36" s="9">
        <f>MIN(L2:L33)</f>
        <v>0.777395248413086</v>
      </c>
      <c r="W36" s="11">
        <f t="shared" ref="W36:AE36" si="3">MIN(W2:W33)</f>
        <v>0.0256879329681396</v>
      </c>
      <c r="Z36" s="4">
        <f t="shared" si="3"/>
        <v>0.4</v>
      </c>
      <c r="AA36" s="4">
        <f t="shared" si="3"/>
        <v>0.7</v>
      </c>
      <c r="AB36" s="4">
        <f t="shared" si="3"/>
        <v>0.444444444444444</v>
      </c>
      <c r="AC36" s="4">
        <f t="shared" si="3"/>
        <v>0.571428571428571</v>
      </c>
      <c r="AD36" s="4">
        <f t="shared" si="3"/>
        <v>0</v>
      </c>
      <c r="AE36" s="4">
        <f t="shared" si="3"/>
        <v>-0.2</v>
      </c>
    </row>
    <row r="37" spans="11:23">
      <c r="K37" s="4"/>
      <c r="L37" s="9"/>
      <c r="M37">
        <v>0.194</v>
      </c>
      <c r="O37" s="4" t="s">
        <v>70</v>
      </c>
      <c r="P37" s="4"/>
      <c r="Q37" s="4"/>
      <c r="R37" s="4"/>
      <c r="W37" s="11"/>
    </row>
    <row r="38" spans="11:23">
      <c r="K38" s="4"/>
      <c r="L38" s="9"/>
      <c r="M38">
        <v>0.129</v>
      </c>
      <c r="O38" s="4">
        <v>0.2</v>
      </c>
      <c r="P38" s="4">
        <v>-160</v>
      </c>
      <c r="Q38" s="4">
        <v>640</v>
      </c>
      <c r="R38" s="4">
        <v>32</v>
      </c>
      <c r="W38" s="11"/>
    </row>
    <row r="39" spans="11:23">
      <c r="K39" s="4"/>
      <c r="L39" s="9"/>
      <c r="O39" s="4">
        <v>0.4</v>
      </c>
      <c r="P39" s="4">
        <v>-320</v>
      </c>
      <c r="Q39" s="4">
        <v>480</v>
      </c>
      <c r="R39" s="4">
        <v>24</v>
      </c>
      <c r="W39" s="11"/>
    </row>
    <row r="40" spans="11:23">
      <c r="K40" s="4" t="s">
        <v>31</v>
      </c>
      <c r="L40" s="4" t="s">
        <v>32</v>
      </c>
      <c r="O40" s="4">
        <v>0.45</v>
      </c>
      <c r="P40" s="4">
        <v>-360</v>
      </c>
      <c r="Q40" s="4">
        <v>440</v>
      </c>
      <c r="R40" s="4">
        <v>22</v>
      </c>
      <c r="W40" s="11"/>
    </row>
    <row r="41" spans="11:23">
      <c r="K41" s="4"/>
      <c r="L41" s="4"/>
      <c r="O41" s="4">
        <v>0.49</v>
      </c>
      <c r="P41" s="4">
        <v>-392</v>
      </c>
      <c r="Q41" s="4">
        <v>408</v>
      </c>
      <c r="R41" s="4">
        <v>20.4</v>
      </c>
      <c r="W41" s="11"/>
    </row>
    <row r="42" s="1" customFormat="1" spans="11:23">
      <c r="K42" s="14" t="s">
        <v>49</v>
      </c>
      <c r="L42" s="14">
        <f>COUNTIF(L2:L33,"&lt;0.507")-COUNTIF(L2:L33,"&lt;0.378")</f>
        <v>0</v>
      </c>
      <c r="P42" s="14">
        <v>-380</v>
      </c>
      <c r="Q42" s="14">
        <v>420</v>
      </c>
      <c r="R42" s="14">
        <v>21</v>
      </c>
      <c r="W42" s="14"/>
    </row>
    <row r="43" s="1" customFormat="1" spans="11:23">
      <c r="K43" s="14" t="s">
        <v>50</v>
      </c>
      <c r="L43" s="14">
        <f>COUNTIF(L2:L33,"&lt;0.636")-COUNTIF(L2:L33,"&lt;0.507")</f>
        <v>0</v>
      </c>
      <c r="W43" s="14"/>
    </row>
    <row r="44" s="1" customFormat="1" spans="11:23">
      <c r="K44" s="14" t="s">
        <v>51</v>
      </c>
      <c r="L44" s="14">
        <f>COUNTIF(L2:L33,"&lt;0.765")-COUNTIF(L2:L33,"&lt;0.636")</f>
        <v>0</v>
      </c>
      <c r="W44" s="14"/>
    </row>
    <row r="45" s="20" customFormat="1" spans="11:23">
      <c r="K45" s="22" t="s">
        <v>81</v>
      </c>
      <c r="L45" s="22">
        <f>COUNTIF(L2:L33,"&lt;1.055")-COUNTIF(L2:L33,"&lt;0.765")</f>
        <v>8</v>
      </c>
      <c r="M45" s="22">
        <v>10</v>
      </c>
      <c r="W45" s="22"/>
    </row>
    <row r="46" s="1" customFormat="1" spans="11:23">
      <c r="K46" s="14" t="s">
        <v>82</v>
      </c>
      <c r="L46" s="14">
        <f>COUNTIF(L2:L33,"&lt;1.345")-COUNTIF(L2:L33,"&lt;1.055")</f>
        <v>8</v>
      </c>
      <c r="M46" s="14">
        <v>10</v>
      </c>
      <c r="W46" s="14"/>
    </row>
    <row r="47" s="1" customFormat="1" spans="11:23">
      <c r="K47" s="14" t="s">
        <v>83</v>
      </c>
      <c r="L47" s="14">
        <f>COUNTIF(L2:L33,"&lt;1.635")-COUNTIF(L2:L33,"&lt;1.345")</f>
        <v>8</v>
      </c>
      <c r="M47" s="14">
        <v>10</v>
      </c>
      <c r="W47" s="14"/>
    </row>
    <row r="48" s="20" customFormat="1" spans="11:23">
      <c r="K48" s="22" t="s">
        <v>84</v>
      </c>
      <c r="L48" s="22">
        <f>COUNTIF(L2:L33,"&lt;1.925")-COUNTIF(L2:L33,"&lt;1.635")</f>
        <v>8</v>
      </c>
      <c r="M48" s="22">
        <v>10</v>
      </c>
      <c r="W48" s="22"/>
    </row>
    <row r="49" s="1" customFormat="1" spans="11:23">
      <c r="K49" s="14" t="s">
        <v>56</v>
      </c>
      <c r="L49" s="14">
        <v>0</v>
      </c>
      <c r="W49" s="14"/>
    </row>
    <row r="50" s="1" customFormat="1" spans="11:23">
      <c r="K50" s="14" t="s">
        <v>57</v>
      </c>
      <c r="L50" s="14">
        <v>0</v>
      </c>
      <c r="W50" s="14"/>
    </row>
    <row r="51" s="1" customFormat="1" spans="11:23">
      <c r="K51" s="14" t="s">
        <v>58</v>
      </c>
      <c r="L51" s="14">
        <v>0</v>
      </c>
      <c r="W51" s="14"/>
    </row>
    <row r="52" s="1" customFormat="1" spans="11:23">
      <c r="K52" s="14" t="s">
        <v>59</v>
      </c>
      <c r="L52" s="14">
        <v>0</v>
      </c>
      <c r="W52" s="14"/>
    </row>
    <row r="53" s="1" customFormat="1" spans="11:23">
      <c r="K53" s="14" t="s">
        <v>60</v>
      </c>
      <c r="L53" s="14">
        <v>0</v>
      </c>
      <c r="M53" s="14"/>
      <c r="W53" s="14"/>
    </row>
    <row r="54" s="1" customFormat="1" spans="11:23">
      <c r="K54" s="14" t="s">
        <v>61</v>
      </c>
      <c r="L54" s="14">
        <v>0</v>
      </c>
      <c r="W54" s="14"/>
    </row>
    <row r="55" s="1" customFormat="1" spans="11:23">
      <c r="K55" s="14" t="s">
        <v>62</v>
      </c>
      <c r="L55" s="14">
        <v>0</v>
      </c>
      <c r="W55" s="14"/>
    </row>
    <row r="56" s="1" customFormat="1" spans="11:23">
      <c r="K56" s="14" t="s">
        <v>63</v>
      </c>
      <c r="L56" s="14">
        <f>COUNTIF(L2:L33,"&lt;2.313")-COUNTIF(L2:L33,"&lt;2.184")</f>
        <v>0</v>
      </c>
      <c r="W56" s="14"/>
    </row>
    <row r="57" s="1" customFormat="1" spans="11:23">
      <c r="K57" s="14" t="s">
        <v>64</v>
      </c>
      <c r="L57" s="14">
        <f>COUNTIF(L2:L33,"&lt;2.442")-COUNTIF(L2:L33,"&lt;2.313")</f>
        <v>0</v>
      </c>
      <c r="W57" s="14"/>
    </row>
    <row r="58" s="1" customFormat="1" spans="11:12">
      <c r="K58" s="14" t="s">
        <v>65</v>
      </c>
      <c r="L58" s="14">
        <f>COUNTIF(L2:L33,"&lt;2.571")-COUNTIF(L2:L33,"&lt;2.442")</f>
        <v>0</v>
      </c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s="1" customFormat="1" spans="11:15">
      <c r="K60" s="14" t="s">
        <v>67</v>
      </c>
      <c r="L60" s="14">
        <f>COUNTIF(L2:L33,"&lt;2.829")-COUNTIF(L2:L33,"&lt;2.7")</f>
        <v>0</v>
      </c>
      <c r="N60" s="1">
        <v>0.378</v>
      </c>
      <c r="O60" s="1">
        <v>3.094</v>
      </c>
    </row>
    <row r="61" s="1" customFormat="1" spans="11:15">
      <c r="K61" s="14" t="s">
        <v>68</v>
      </c>
      <c r="L61" s="14">
        <f>COUNTIF(L2:L33,"&lt;2.958")-COUNTIF(L2:L33,"&lt;2.829")</f>
        <v>0</v>
      </c>
      <c r="N61" s="1">
        <v>21</v>
      </c>
      <c r="O61" s="1">
        <v>0.129</v>
      </c>
    </row>
    <row r="62" s="1" customFormat="1" spans="11:12">
      <c r="K62" s="14" t="s">
        <v>69</v>
      </c>
      <c r="L62" s="14">
        <f>COUNTIF(L2:L33,"&lt;3.087")-COUNTIF(L2:L33,"&lt;2.958")</f>
        <v>0</v>
      </c>
    </row>
    <row r="65" spans="14:16">
      <c r="N65">
        <v>0.954</v>
      </c>
      <c r="O65">
        <v>0.378</v>
      </c>
      <c r="P65">
        <v>1.539</v>
      </c>
    </row>
    <row r="66" spans="16:16">
      <c r="P66">
        <v>0.232</v>
      </c>
    </row>
    <row r="68" spans="15:16">
      <c r="O68">
        <v>0.765</v>
      </c>
      <c r="P68">
        <v>1.926</v>
      </c>
    </row>
    <row r="69" spans="16:16">
      <c r="P69">
        <v>0.29</v>
      </c>
    </row>
  </sheetData>
  <pageMargins left="0.75" right="0.75" top="1" bottom="1" header="0.5" footer="0.5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1"/>
  <sheetViews>
    <sheetView topLeftCell="H46" workbookViewId="0">
      <selection activeCell="H1" sqref="$A1:$XFD63"/>
    </sheetView>
  </sheetViews>
  <sheetFormatPr defaultColWidth="8.88888888888889" defaultRowHeight="14.4"/>
  <cols>
    <col min="11" max="12" width="16.7777777777778" customWidth="1"/>
    <col min="13" max="14" width="12.8888888888889"/>
    <col min="20" max="22" width="12.8888888888889"/>
    <col min="23" max="23" width="20.1111111111111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240</v>
      </c>
      <c r="B2">
        <v>20</v>
      </c>
      <c r="C2">
        <v>0</v>
      </c>
      <c r="D2">
        <v>10</v>
      </c>
      <c r="E2">
        <v>10</v>
      </c>
      <c r="F2">
        <v>10</v>
      </c>
      <c r="G2">
        <v>0</v>
      </c>
      <c r="H2">
        <v>10</v>
      </c>
      <c r="I2">
        <v>0</v>
      </c>
      <c r="J2">
        <v>1</v>
      </c>
      <c r="K2" s="4">
        <v>9999</v>
      </c>
      <c r="L2" s="9">
        <v>1.02997398376465</v>
      </c>
      <c r="M2">
        <v>9999</v>
      </c>
      <c r="N2">
        <v>9999</v>
      </c>
      <c r="O2">
        <v>10</v>
      </c>
      <c r="P2">
        <v>10</v>
      </c>
      <c r="Q2">
        <v>20</v>
      </c>
      <c r="R2" s="15">
        <v>0.5</v>
      </c>
      <c r="S2" s="15">
        <f t="shared" ref="S2:S12" si="0">O2/E2</f>
        <v>1</v>
      </c>
      <c r="T2">
        <v>4.02554702758789</v>
      </c>
      <c r="U2">
        <v>3.74819111824036</v>
      </c>
      <c r="V2">
        <v>3.63467264175415</v>
      </c>
      <c r="W2" s="11">
        <v>0.113518476486206</v>
      </c>
      <c r="X2">
        <v>0.39087438583374</v>
      </c>
      <c r="Y2">
        <v>0.39087438583374</v>
      </c>
      <c r="Z2">
        <v>1</v>
      </c>
      <c r="AA2">
        <v>1</v>
      </c>
      <c r="AB2">
        <v>0.5</v>
      </c>
      <c r="AC2">
        <v>0.666666666666667</v>
      </c>
      <c r="AD2">
        <v>0</v>
      </c>
      <c r="AE2">
        <v>0</v>
      </c>
    </row>
    <row r="3" spans="1:31">
      <c r="A3" s="5">
        <v>79</v>
      </c>
      <c r="B3">
        <v>20</v>
      </c>
      <c r="C3">
        <v>0</v>
      </c>
      <c r="D3">
        <v>10</v>
      </c>
      <c r="E3">
        <v>10</v>
      </c>
      <c r="F3">
        <v>10</v>
      </c>
      <c r="G3">
        <v>0</v>
      </c>
      <c r="H3">
        <v>10</v>
      </c>
      <c r="I3">
        <v>0</v>
      </c>
      <c r="J3">
        <v>1</v>
      </c>
      <c r="K3" s="4">
        <v>9999</v>
      </c>
      <c r="L3" s="9">
        <v>0.904653549194336</v>
      </c>
      <c r="M3">
        <v>9999</v>
      </c>
      <c r="N3">
        <v>9999</v>
      </c>
      <c r="O3">
        <v>7</v>
      </c>
      <c r="P3">
        <v>7</v>
      </c>
      <c r="Q3">
        <v>16</v>
      </c>
      <c r="R3" s="15">
        <v>0.4375</v>
      </c>
      <c r="S3" s="15">
        <f t="shared" si="0"/>
        <v>0.7</v>
      </c>
      <c r="T3">
        <v>4.4958438873291</v>
      </c>
      <c r="U3">
        <v>4.18574857711792</v>
      </c>
      <c r="V3">
        <v>4.04067134857178</v>
      </c>
      <c r="W3" s="11">
        <v>0.145077228546143</v>
      </c>
      <c r="X3">
        <v>0.455172538757324</v>
      </c>
      <c r="Y3">
        <v>0.455172538757324</v>
      </c>
      <c r="Z3">
        <v>0.7</v>
      </c>
      <c r="AA3">
        <v>0.9</v>
      </c>
      <c r="AB3">
        <v>0.5625</v>
      </c>
      <c r="AC3">
        <v>0.692307692307692</v>
      </c>
      <c r="AD3">
        <v>0.1</v>
      </c>
      <c r="AE3">
        <v>0.2</v>
      </c>
    </row>
    <row r="4" spans="1:31">
      <c r="A4" s="18">
        <v>58</v>
      </c>
      <c r="B4" s="1">
        <v>20</v>
      </c>
      <c r="C4" s="1">
        <v>0</v>
      </c>
      <c r="D4" s="1">
        <v>10</v>
      </c>
      <c r="E4" s="1">
        <v>10</v>
      </c>
      <c r="F4" s="1">
        <v>10</v>
      </c>
      <c r="G4" s="1">
        <v>0</v>
      </c>
      <c r="H4" s="1">
        <v>10</v>
      </c>
      <c r="I4" s="1">
        <v>0</v>
      </c>
      <c r="J4" s="1">
        <v>1</v>
      </c>
      <c r="K4" s="14">
        <v>9999</v>
      </c>
      <c r="L4" s="14">
        <v>0.892644882202148</v>
      </c>
      <c r="M4" s="1">
        <v>9999</v>
      </c>
      <c r="N4" s="1">
        <v>9999</v>
      </c>
      <c r="O4" s="1">
        <v>7</v>
      </c>
      <c r="P4" s="1">
        <v>7</v>
      </c>
      <c r="Q4" s="1">
        <v>17</v>
      </c>
      <c r="R4" s="19">
        <v>0.4118</v>
      </c>
      <c r="S4" s="19">
        <f t="shared" si="0"/>
        <v>0.7</v>
      </c>
      <c r="T4" s="1">
        <v>4.25502014160156</v>
      </c>
      <c r="U4" s="1">
        <v>3.97127270698547</v>
      </c>
      <c r="V4" s="1">
        <v>3.8246111869812</v>
      </c>
      <c r="W4" s="14">
        <v>0.146661520004272</v>
      </c>
      <c r="X4" s="1">
        <v>0.430408954620361</v>
      </c>
      <c r="Y4" s="1">
        <v>0.430408954620361</v>
      </c>
      <c r="Z4" s="1">
        <v>0.7</v>
      </c>
      <c r="AA4" s="1">
        <v>1</v>
      </c>
      <c r="AB4" s="1">
        <v>0.588235294117647</v>
      </c>
      <c r="AC4" s="1">
        <v>0.740740740740741</v>
      </c>
      <c r="AD4" s="1">
        <v>0</v>
      </c>
      <c r="AE4" s="1">
        <v>0.3</v>
      </c>
    </row>
    <row r="5" spans="1:31">
      <c r="A5" s="5">
        <v>41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11.0247116088867</v>
      </c>
      <c r="L5" s="9">
        <v>0.829212188720703</v>
      </c>
      <c r="M5">
        <v>0.615507125854492</v>
      </c>
      <c r="N5">
        <v>9.19135475158691</v>
      </c>
      <c r="O5">
        <v>7</v>
      </c>
      <c r="P5">
        <v>7</v>
      </c>
      <c r="Q5">
        <v>17</v>
      </c>
      <c r="R5" s="15">
        <v>0.4118</v>
      </c>
      <c r="S5" s="15">
        <f t="shared" si="0"/>
        <v>0.7</v>
      </c>
      <c r="T5">
        <v>4.78162574768066</v>
      </c>
      <c r="U5">
        <v>4.41128349304199</v>
      </c>
      <c r="V5">
        <v>4.25963163375854</v>
      </c>
      <c r="W5" s="11">
        <v>0.151651859283447</v>
      </c>
      <c r="X5">
        <v>0.521994113922119</v>
      </c>
      <c r="Y5">
        <v>0.521994113922119</v>
      </c>
      <c r="Z5">
        <v>0.7</v>
      </c>
      <c r="AA5">
        <v>1</v>
      </c>
      <c r="AB5">
        <v>0.588235294117647</v>
      </c>
      <c r="AC5">
        <v>0.740740740740741</v>
      </c>
      <c r="AD5">
        <v>0</v>
      </c>
      <c r="AE5">
        <v>0.3</v>
      </c>
    </row>
    <row r="6" spans="1:31">
      <c r="A6" s="5">
        <v>204</v>
      </c>
      <c r="B6">
        <v>20</v>
      </c>
      <c r="C6">
        <v>0</v>
      </c>
      <c r="D6">
        <v>10</v>
      </c>
      <c r="E6">
        <v>10</v>
      </c>
      <c r="F6">
        <v>10</v>
      </c>
      <c r="G6">
        <v>0</v>
      </c>
      <c r="H6">
        <v>10</v>
      </c>
      <c r="I6">
        <v>0</v>
      </c>
      <c r="J6">
        <v>1</v>
      </c>
      <c r="K6" s="4">
        <v>9999</v>
      </c>
      <c r="L6" s="9">
        <v>0.93437385559082</v>
      </c>
      <c r="M6">
        <v>9999</v>
      </c>
      <c r="N6">
        <v>9999</v>
      </c>
      <c r="O6">
        <v>7</v>
      </c>
      <c r="P6">
        <v>7</v>
      </c>
      <c r="Q6">
        <v>17</v>
      </c>
      <c r="R6" s="15">
        <v>0.4118</v>
      </c>
      <c r="S6" s="15">
        <f t="shared" si="0"/>
        <v>0.7</v>
      </c>
      <c r="T6">
        <v>4.56262969970703</v>
      </c>
      <c r="U6">
        <v>4.25880813598633</v>
      </c>
      <c r="V6">
        <v>4.08786678314209</v>
      </c>
      <c r="W6" s="11">
        <v>0.170941352844238</v>
      </c>
      <c r="X6">
        <v>0.474762916564941</v>
      </c>
      <c r="Y6">
        <v>0.474762916564941</v>
      </c>
      <c r="Z6">
        <v>0.7</v>
      </c>
      <c r="AA6">
        <v>1</v>
      </c>
      <c r="AB6">
        <v>0.588235294117647</v>
      </c>
      <c r="AC6">
        <v>0.740740740740741</v>
      </c>
      <c r="AD6">
        <v>0</v>
      </c>
      <c r="AE6">
        <v>0.3</v>
      </c>
    </row>
    <row r="7" s="20" customFormat="1" spans="1:31">
      <c r="A7" s="21">
        <v>53</v>
      </c>
      <c r="B7" s="20">
        <v>20</v>
      </c>
      <c r="C7" s="20">
        <v>0</v>
      </c>
      <c r="D7" s="20">
        <v>10</v>
      </c>
      <c r="E7" s="20">
        <v>10</v>
      </c>
      <c r="F7" s="20">
        <v>10</v>
      </c>
      <c r="G7" s="20">
        <v>0</v>
      </c>
      <c r="H7" s="20">
        <v>10</v>
      </c>
      <c r="I7" s="20">
        <v>0</v>
      </c>
      <c r="J7" s="20">
        <v>1</v>
      </c>
      <c r="K7" s="22">
        <v>9999</v>
      </c>
      <c r="L7" s="22">
        <v>0.862852096557617</v>
      </c>
      <c r="M7" s="20">
        <v>9999</v>
      </c>
      <c r="N7" s="20">
        <v>9999</v>
      </c>
      <c r="O7" s="20">
        <v>6</v>
      </c>
      <c r="P7" s="20">
        <v>6</v>
      </c>
      <c r="Q7" s="20">
        <v>15</v>
      </c>
      <c r="R7" s="23">
        <v>0.4</v>
      </c>
      <c r="S7" s="23">
        <f t="shared" si="0"/>
        <v>0.6</v>
      </c>
      <c r="T7" s="20">
        <v>4.4928092956543</v>
      </c>
      <c r="U7" s="20">
        <v>4.20266008377075</v>
      </c>
      <c r="V7" s="20">
        <v>4.01789474487305</v>
      </c>
      <c r="W7" s="22">
        <v>0.184765338897705</v>
      </c>
      <c r="X7" s="20">
        <v>0.47491455078125</v>
      </c>
      <c r="Y7" s="20">
        <v>0.47491455078125</v>
      </c>
      <c r="Z7" s="20">
        <v>0.6</v>
      </c>
      <c r="AA7" s="20">
        <v>0.9</v>
      </c>
      <c r="AB7" s="20">
        <v>0.6</v>
      </c>
      <c r="AC7" s="20">
        <v>0.72</v>
      </c>
      <c r="AD7" s="20">
        <v>0.1</v>
      </c>
      <c r="AE7" s="20">
        <v>0.3</v>
      </c>
    </row>
    <row r="8" spans="1:31">
      <c r="A8" s="5">
        <v>139</v>
      </c>
      <c r="B8">
        <v>18</v>
      </c>
      <c r="C8">
        <v>2</v>
      </c>
      <c r="D8">
        <v>10</v>
      </c>
      <c r="E8">
        <v>10</v>
      </c>
      <c r="F8">
        <v>10</v>
      </c>
      <c r="G8">
        <v>0</v>
      </c>
      <c r="H8">
        <v>8</v>
      </c>
      <c r="I8">
        <v>2</v>
      </c>
      <c r="J8">
        <v>0.9</v>
      </c>
      <c r="K8" s="4">
        <v>6.70574378967285</v>
      </c>
      <c r="L8" s="9">
        <v>1.09640121459961</v>
      </c>
      <c r="M8">
        <v>0.971408843994141</v>
      </c>
      <c r="N8">
        <v>6.38672637939453</v>
      </c>
      <c r="O8">
        <v>8</v>
      </c>
      <c r="P8">
        <v>8</v>
      </c>
      <c r="Q8">
        <v>18</v>
      </c>
      <c r="R8" s="15">
        <v>0.4444</v>
      </c>
      <c r="S8" s="15">
        <f t="shared" si="0"/>
        <v>0.8</v>
      </c>
      <c r="T8">
        <v>3.72480773925781</v>
      </c>
      <c r="U8">
        <v>3.37749862670898</v>
      </c>
      <c r="V8">
        <v>3.34930109977722</v>
      </c>
      <c r="W8" s="11">
        <v>0.0281975269317627</v>
      </c>
      <c r="X8">
        <v>0.375506639480591</v>
      </c>
      <c r="Y8">
        <v>0.375506639480591</v>
      </c>
      <c r="Z8">
        <v>0.8</v>
      </c>
      <c r="AA8">
        <v>1</v>
      </c>
      <c r="AB8">
        <v>0.555555555555556</v>
      </c>
      <c r="AC8">
        <v>0.714285714285714</v>
      </c>
      <c r="AD8">
        <v>0</v>
      </c>
      <c r="AE8">
        <v>0.2</v>
      </c>
    </row>
    <row r="9" spans="1:31">
      <c r="A9" s="5">
        <v>92</v>
      </c>
      <c r="B9">
        <v>18</v>
      </c>
      <c r="C9">
        <v>2</v>
      </c>
      <c r="D9">
        <v>10</v>
      </c>
      <c r="E9">
        <v>10</v>
      </c>
      <c r="F9">
        <v>10</v>
      </c>
      <c r="G9">
        <v>0</v>
      </c>
      <c r="H9">
        <v>8</v>
      </c>
      <c r="I9">
        <v>2</v>
      </c>
      <c r="J9">
        <v>0.9</v>
      </c>
      <c r="K9" s="4">
        <v>7.06573867797852</v>
      </c>
      <c r="L9" s="9">
        <v>1.13097763061523</v>
      </c>
      <c r="M9">
        <v>1.01388359069824</v>
      </c>
      <c r="N9">
        <v>6.83296966552734</v>
      </c>
      <c r="O9">
        <v>6</v>
      </c>
      <c r="P9">
        <v>6</v>
      </c>
      <c r="Q9">
        <v>14</v>
      </c>
      <c r="R9" s="15">
        <v>0.4286</v>
      </c>
      <c r="S9" s="15">
        <f t="shared" si="0"/>
        <v>0.6</v>
      </c>
      <c r="T9">
        <v>3.97513961791992</v>
      </c>
      <c r="U9">
        <v>3.59908699989319</v>
      </c>
      <c r="V9">
        <v>3.57068681716919</v>
      </c>
      <c r="W9" s="11">
        <v>0.028400182723999</v>
      </c>
      <c r="X9">
        <v>0.404452800750732</v>
      </c>
      <c r="Y9">
        <v>0.404452800750732</v>
      </c>
      <c r="Z9">
        <v>0.6</v>
      </c>
      <c r="AA9">
        <v>0.8</v>
      </c>
      <c r="AB9">
        <v>0.571428571428571</v>
      </c>
      <c r="AC9">
        <v>0.666666666666667</v>
      </c>
      <c r="AD9">
        <v>0.2</v>
      </c>
      <c r="AE9">
        <v>0.2</v>
      </c>
    </row>
    <row r="10" spans="1:31">
      <c r="A10" s="5">
        <v>45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8.37756729125977</v>
      </c>
      <c r="L10" s="9">
        <v>1.22539138793945</v>
      </c>
      <c r="M10">
        <v>1.17762565612793</v>
      </c>
      <c r="N10">
        <v>7.46917343139648</v>
      </c>
      <c r="O10">
        <v>8</v>
      </c>
      <c r="P10">
        <v>8</v>
      </c>
      <c r="Q10">
        <v>18</v>
      </c>
      <c r="R10" s="15">
        <v>0.4444</v>
      </c>
      <c r="S10" s="15">
        <f t="shared" si="0"/>
        <v>0.8</v>
      </c>
      <c r="T10">
        <v>3.24771308898926</v>
      </c>
      <c r="U10">
        <v>3.00037550926208</v>
      </c>
      <c r="V10">
        <v>2.95997405052185</v>
      </c>
      <c r="W10" s="11">
        <v>0.0404014587402344</v>
      </c>
      <c r="X10">
        <v>0.287739038467407</v>
      </c>
      <c r="Y10">
        <v>0.287739038467407</v>
      </c>
      <c r="Z10">
        <v>0.8</v>
      </c>
      <c r="AA10">
        <v>1</v>
      </c>
      <c r="AB10">
        <v>0.555555555555556</v>
      </c>
      <c r="AC10">
        <v>0.714285714285714</v>
      </c>
      <c r="AD10">
        <v>0</v>
      </c>
      <c r="AE10">
        <v>0.2</v>
      </c>
    </row>
    <row r="11" spans="1:31">
      <c r="A11" s="5">
        <v>7</v>
      </c>
      <c r="B11">
        <v>17</v>
      </c>
      <c r="C11">
        <v>3</v>
      </c>
      <c r="D11">
        <v>10</v>
      </c>
      <c r="E11">
        <v>10</v>
      </c>
      <c r="F11">
        <v>10</v>
      </c>
      <c r="G11">
        <v>0</v>
      </c>
      <c r="H11">
        <v>7</v>
      </c>
      <c r="I11">
        <v>3</v>
      </c>
      <c r="J11">
        <v>0.85</v>
      </c>
      <c r="K11" s="4">
        <v>6.0123176574707</v>
      </c>
      <c r="L11" s="9">
        <v>1.34359741210937</v>
      </c>
      <c r="M11">
        <v>1.06707000732422</v>
      </c>
      <c r="N11">
        <v>5.74783706665039</v>
      </c>
      <c r="O11">
        <v>7</v>
      </c>
      <c r="P11">
        <v>7</v>
      </c>
      <c r="Q11">
        <v>16</v>
      </c>
      <c r="R11" s="15">
        <v>0.4375</v>
      </c>
      <c r="S11" s="15">
        <f t="shared" si="0"/>
        <v>0.7</v>
      </c>
      <c r="T11">
        <v>3.01629066467285</v>
      </c>
      <c r="U11">
        <v>2.70718932151794</v>
      </c>
      <c r="V11">
        <v>2.66651511192322</v>
      </c>
      <c r="W11" s="11">
        <v>0.0406742095947266</v>
      </c>
      <c r="X11">
        <v>0.349775552749634</v>
      </c>
      <c r="Y11">
        <v>0.349775552749634</v>
      </c>
      <c r="Z11">
        <v>0.7</v>
      </c>
      <c r="AA11">
        <v>0.9</v>
      </c>
      <c r="AB11">
        <v>0.5625</v>
      </c>
      <c r="AC11">
        <v>0.692307692307692</v>
      </c>
      <c r="AD11">
        <v>0.1</v>
      </c>
      <c r="AE11">
        <v>0.2</v>
      </c>
    </row>
    <row r="12" spans="1:31">
      <c r="A12" s="5">
        <v>73</v>
      </c>
      <c r="B12">
        <v>16</v>
      </c>
      <c r="C12">
        <v>4</v>
      </c>
      <c r="D12">
        <v>10</v>
      </c>
      <c r="E12">
        <v>10</v>
      </c>
      <c r="F12">
        <v>10</v>
      </c>
      <c r="G12">
        <v>0</v>
      </c>
      <c r="H12">
        <v>6</v>
      </c>
      <c r="I12">
        <v>4</v>
      </c>
      <c r="J12">
        <v>0.8</v>
      </c>
      <c r="K12" s="4">
        <v>6.37898635864258</v>
      </c>
      <c r="L12" s="9">
        <v>1.3029842376709</v>
      </c>
      <c r="M12">
        <v>0.837583541870117</v>
      </c>
      <c r="N12">
        <v>7.2965145111084</v>
      </c>
      <c r="O12">
        <v>6</v>
      </c>
      <c r="P12">
        <v>6</v>
      </c>
      <c r="Q12">
        <v>16</v>
      </c>
      <c r="R12" s="15">
        <v>0.375</v>
      </c>
      <c r="S12" s="15">
        <f t="shared" si="0"/>
        <v>0.6</v>
      </c>
      <c r="T12">
        <v>3.37005996704102</v>
      </c>
      <c r="U12">
        <v>2.91171383857727</v>
      </c>
      <c r="V12">
        <v>2.95935487747192</v>
      </c>
      <c r="W12" s="11">
        <v>0.0476410388946533</v>
      </c>
      <c r="X12">
        <v>0.410705089569092</v>
      </c>
      <c r="Y12">
        <v>0.410705089569092</v>
      </c>
      <c r="Z12">
        <v>0.6</v>
      </c>
      <c r="AA12">
        <v>1</v>
      </c>
      <c r="AB12">
        <v>0.625</v>
      </c>
      <c r="AC12">
        <v>0.769230769230769</v>
      </c>
      <c r="AD12">
        <v>0</v>
      </c>
      <c r="AE12">
        <v>0.4</v>
      </c>
    </row>
    <row r="13" customFormat="1" spans="1:31">
      <c r="A13" s="21">
        <v>33</v>
      </c>
      <c r="B13" s="20">
        <v>17</v>
      </c>
      <c r="C13" s="20">
        <v>3</v>
      </c>
      <c r="D13" s="20">
        <v>10</v>
      </c>
      <c r="E13" s="20">
        <v>10</v>
      </c>
      <c r="F13" s="20">
        <v>10</v>
      </c>
      <c r="G13" s="20">
        <v>0</v>
      </c>
      <c r="H13" s="20">
        <v>7</v>
      </c>
      <c r="I13" s="20">
        <v>3</v>
      </c>
      <c r="J13" s="20">
        <v>0.85</v>
      </c>
      <c r="K13" s="22">
        <v>5.81960868835449</v>
      </c>
      <c r="L13" s="22">
        <v>1.34465789794922</v>
      </c>
      <c r="M13" s="20">
        <v>0.934164047241211</v>
      </c>
      <c r="N13" s="20">
        <v>5.02447509765625</v>
      </c>
      <c r="O13" s="20">
        <v>5</v>
      </c>
      <c r="P13" s="20">
        <v>5</v>
      </c>
      <c r="Q13" s="20">
        <v>15</v>
      </c>
      <c r="R13" s="23">
        <v>0.3333</v>
      </c>
      <c r="S13" s="23">
        <f t="shared" ref="S13:S29" si="1">O13/E13</f>
        <v>0.5</v>
      </c>
      <c r="T13" s="20">
        <v>3.2437686920166</v>
      </c>
      <c r="U13" s="20">
        <v>2.93474769592285</v>
      </c>
      <c r="V13" s="20">
        <v>2.86672186851501</v>
      </c>
      <c r="W13" s="22">
        <v>0.0680258274078369</v>
      </c>
      <c r="X13" s="20">
        <v>0.377046823501587</v>
      </c>
      <c r="Y13" s="20">
        <v>0.377046823501587</v>
      </c>
      <c r="Z13" s="20">
        <v>0.5</v>
      </c>
      <c r="AA13" s="20">
        <v>1</v>
      </c>
      <c r="AB13" s="20">
        <v>0.666666666666667</v>
      </c>
      <c r="AC13" s="20">
        <v>0.8</v>
      </c>
      <c r="AD13" s="20">
        <v>0</v>
      </c>
      <c r="AE13" s="20">
        <v>0.5</v>
      </c>
    </row>
    <row r="14" spans="1:31">
      <c r="A14" s="5">
        <v>115</v>
      </c>
      <c r="B14">
        <v>16</v>
      </c>
      <c r="C14">
        <v>4</v>
      </c>
      <c r="D14">
        <v>10</v>
      </c>
      <c r="E14">
        <v>10</v>
      </c>
      <c r="F14">
        <v>10</v>
      </c>
      <c r="G14">
        <v>0</v>
      </c>
      <c r="H14">
        <v>6</v>
      </c>
      <c r="I14">
        <v>4</v>
      </c>
      <c r="J14">
        <v>0.8</v>
      </c>
      <c r="K14" s="4">
        <v>6.71426963806152</v>
      </c>
      <c r="L14" s="9">
        <v>1.49112319946289</v>
      </c>
      <c r="M14">
        <v>0.618156433105469</v>
      </c>
      <c r="N14">
        <v>6.52282333374023</v>
      </c>
      <c r="O14">
        <v>6</v>
      </c>
      <c r="P14">
        <v>6</v>
      </c>
      <c r="Q14">
        <v>16</v>
      </c>
      <c r="R14" s="15">
        <v>0.375</v>
      </c>
      <c r="S14" s="15">
        <f t="shared" si="1"/>
        <v>0.6</v>
      </c>
      <c r="T14">
        <v>2.93527793884277</v>
      </c>
      <c r="U14">
        <v>2.57135272026062</v>
      </c>
      <c r="V14">
        <v>2.54566478729248</v>
      </c>
      <c r="W14" s="11">
        <v>0.0256879329681396</v>
      </c>
      <c r="X14">
        <v>0.389613151550293</v>
      </c>
      <c r="Y14">
        <v>0.389613151550293</v>
      </c>
      <c r="Z14">
        <v>0.6</v>
      </c>
      <c r="AA14">
        <v>1</v>
      </c>
      <c r="AB14">
        <v>0.625</v>
      </c>
      <c r="AC14">
        <v>0.769230769230769</v>
      </c>
      <c r="AD14">
        <v>0</v>
      </c>
      <c r="AE14">
        <v>0.4</v>
      </c>
    </row>
    <row r="15" spans="1:31">
      <c r="A15" s="5">
        <v>111</v>
      </c>
      <c r="B15">
        <v>16</v>
      </c>
      <c r="C15">
        <v>4</v>
      </c>
      <c r="D15">
        <v>10</v>
      </c>
      <c r="E15">
        <v>10</v>
      </c>
      <c r="F15">
        <v>9</v>
      </c>
      <c r="G15">
        <v>1</v>
      </c>
      <c r="H15">
        <v>7</v>
      </c>
      <c r="I15">
        <v>3</v>
      </c>
      <c r="J15">
        <v>0.8</v>
      </c>
      <c r="K15" s="4">
        <v>5.90119934082031</v>
      </c>
      <c r="L15" s="9">
        <v>1.46022987365723</v>
      </c>
      <c r="M15">
        <v>1.03746795654297</v>
      </c>
      <c r="N15">
        <v>4.93503952026367</v>
      </c>
      <c r="O15">
        <v>5</v>
      </c>
      <c r="P15">
        <v>5</v>
      </c>
      <c r="Q15">
        <v>13</v>
      </c>
      <c r="R15" s="15">
        <v>0.3846</v>
      </c>
      <c r="S15" s="15">
        <f t="shared" si="1"/>
        <v>0.5</v>
      </c>
      <c r="T15">
        <v>2.83156013488769</v>
      </c>
      <c r="U15">
        <v>2.55749702453613</v>
      </c>
      <c r="V15">
        <v>2.5282130241394</v>
      </c>
      <c r="W15" s="11">
        <v>0.0292840003967285</v>
      </c>
      <c r="X15">
        <v>0.303347110748291</v>
      </c>
      <c r="Y15">
        <v>0.303347110748291</v>
      </c>
      <c r="Z15">
        <v>0.5</v>
      </c>
      <c r="AA15">
        <v>0.8</v>
      </c>
      <c r="AB15">
        <v>0.615384615384615</v>
      </c>
      <c r="AC15">
        <v>0.695652173913043</v>
      </c>
      <c r="AD15">
        <v>0.2</v>
      </c>
      <c r="AE15">
        <v>0.3</v>
      </c>
    </row>
    <row r="16" spans="1:31">
      <c r="A16" s="5">
        <v>148</v>
      </c>
      <c r="B16">
        <v>16</v>
      </c>
      <c r="C16">
        <v>4</v>
      </c>
      <c r="D16">
        <v>10</v>
      </c>
      <c r="E16">
        <v>10</v>
      </c>
      <c r="F16">
        <v>10</v>
      </c>
      <c r="G16">
        <v>0</v>
      </c>
      <c r="H16">
        <v>6</v>
      </c>
      <c r="I16">
        <v>4</v>
      </c>
      <c r="J16">
        <v>0.8</v>
      </c>
      <c r="K16" s="4">
        <v>5.98124694824219</v>
      </c>
      <c r="L16" s="9">
        <v>1.4102840423584</v>
      </c>
      <c r="M16">
        <v>0.666097640991211</v>
      </c>
      <c r="N16">
        <v>5.7578067779541</v>
      </c>
      <c r="O16">
        <v>5</v>
      </c>
      <c r="P16">
        <v>5</v>
      </c>
      <c r="Q16">
        <v>14</v>
      </c>
      <c r="R16" s="15">
        <v>0.3571</v>
      </c>
      <c r="S16" s="15">
        <f t="shared" si="1"/>
        <v>0.5</v>
      </c>
      <c r="T16">
        <v>3.24358749389648</v>
      </c>
      <c r="U16">
        <v>2.86260199546814</v>
      </c>
      <c r="V16">
        <v>2.83324432373047</v>
      </c>
      <c r="W16" s="11">
        <v>0.0293576717376709</v>
      </c>
      <c r="X16">
        <v>0.410343170166016</v>
      </c>
      <c r="Y16">
        <v>0.410343170166016</v>
      </c>
      <c r="Z16">
        <v>0.5</v>
      </c>
      <c r="AA16">
        <v>0.9</v>
      </c>
      <c r="AB16">
        <v>0.642857142857143</v>
      </c>
      <c r="AC16">
        <v>0.75</v>
      </c>
      <c r="AD16">
        <v>0.1</v>
      </c>
      <c r="AE16">
        <v>0.4</v>
      </c>
    </row>
    <row r="17" spans="1:31">
      <c r="A17" s="18">
        <v>245</v>
      </c>
      <c r="B17" s="1">
        <v>17</v>
      </c>
      <c r="C17" s="1">
        <v>3</v>
      </c>
      <c r="D17" s="1">
        <v>10</v>
      </c>
      <c r="E17" s="1">
        <v>10</v>
      </c>
      <c r="F17" s="1">
        <v>10</v>
      </c>
      <c r="G17" s="1">
        <v>0</v>
      </c>
      <c r="H17" s="1">
        <v>7</v>
      </c>
      <c r="I17" s="1">
        <v>3</v>
      </c>
      <c r="J17" s="1">
        <v>0.85</v>
      </c>
      <c r="K17" s="14">
        <v>8.33490562438965</v>
      </c>
      <c r="L17" s="14">
        <v>1.40991401672363</v>
      </c>
      <c r="M17" s="1">
        <v>0.874618530273437</v>
      </c>
      <c r="N17" s="1">
        <v>8.10853576660156</v>
      </c>
      <c r="O17" s="1">
        <v>7</v>
      </c>
      <c r="P17" s="1">
        <v>7</v>
      </c>
      <c r="Q17" s="1">
        <v>17</v>
      </c>
      <c r="R17" s="19">
        <v>0.4118</v>
      </c>
      <c r="S17" s="19">
        <f t="shared" si="1"/>
        <v>0.7</v>
      </c>
      <c r="T17" s="1">
        <v>3.7317008972168</v>
      </c>
      <c r="U17" s="1">
        <v>3.30350494384766</v>
      </c>
      <c r="V17" s="1">
        <v>3.27032136917114</v>
      </c>
      <c r="W17" s="14">
        <v>0.0331835746765137</v>
      </c>
      <c r="X17" s="1">
        <v>0.461379528045654</v>
      </c>
      <c r="Y17" s="1">
        <v>0.461379528045654</v>
      </c>
      <c r="Z17" s="1">
        <v>0.7</v>
      </c>
      <c r="AA17" s="1">
        <v>1</v>
      </c>
      <c r="AB17" s="1">
        <v>0.588235294117647</v>
      </c>
      <c r="AC17" s="1">
        <v>0.740740740740741</v>
      </c>
      <c r="AD17" s="1">
        <v>0</v>
      </c>
      <c r="AE17" s="1">
        <v>0.3</v>
      </c>
    </row>
    <row r="18" spans="1:31">
      <c r="A18" s="5">
        <v>88</v>
      </c>
      <c r="B18">
        <v>16</v>
      </c>
      <c r="C18">
        <v>4</v>
      </c>
      <c r="D18">
        <v>10</v>
      </c>
      <c r="E18">
        <v>10</v>
      </c>
      <c r="F18">
        <v>9</v>
      </c>
      <c r="G18">
        <v>1</v>
      </c>
      <c r="H18">
        <v>7</v>
      </c>
      <c r="I18">
        <v>3</v>
      </c>
      <c r="J18">
        <v>0.8</v>
      </c>
      <c r="K18" s="4">
        <v>6.7324047088623</v>
      </c>
      <c r="L18" s="9">
        <v>1.61456680297852</v>
      </c>
      <c r="M18">
        <v>1.08119773864746</v>
      </c>
      <c r="N18">
        <v>5.53327941894531</v>
      </c>
      <c r="O18">
        <v>5</v>
      </c>
      <c r="P18">
        <v>5</v>
      </c>
      <c r="Q18">
        <v>13</v>
      </c>
      <c r="R18" s="15">
        <v>0.3846</v>
      </c>
      <c r="S18" s="15">
        <f t="shared" si="1"/>
        <v>0.5</v>
      </c>
      <c r="T18">
        <v>3.23104858398437</v>
      </c>
      <c r="U18">
        <v>2.92253375053406</v>
      </c>
      <c r="V18">
        <v>2.8886866569519</v>
      </c>
      <c r="W18" s="11">
        <v>0.0338470935821533</v>
      </c>
      <c r="X18">
        <v>0.342361927032471</v>
      </c>
      <c r="Y18">
        <v>0.342361927032471</v>
      </c>
      <c r="Z18">
        <v>0.5</v>
      </c>
      <c r="AA18">
        <v>0.8</v>
      </c>
      <c r="AB18">
        <v>0.615384615384615</v>
      </c>
      <c r="AC18">
        <v>0.695652173913043</v>
      </c>
      <c r="AD18">
        <v>0.2</v>
      </c>
      <c r="AE18">
        <v>0.3</v>
      </c>
    </row>
    <row r="19" s="20" customFormat="1" spans="1:31">
      <c r="A19" s="21">
        <v>147</v>
      </c>
      <c r="B19" s="20">
        <v>18</v>
      </c>
      <c r="C19" s="20">
        <v>2</v>
      </c>
      <c r="D19" s="20">
        <v>10</v>
      </c>
      <c r="E19" s="20">
        <v>10</v>
      </c>
      <c r="F19" s="20">
        <v>10</v>
      </c>
      <c r="G19" s="20">
        <v>0</v>
      </c>
      <c r="H19" s="20">
        <v>8</v>
      </c>
      <c r="I19" s="20">
        <v>2</v>
      </c>
      <c r="J19" s="20">
        <v>0.9</v>
      </c>
      <c r="K19" s="22">
        <v>6.612060546875</v>
      </c>
      <c r="L19" s="22">
        <v>1.60484886169434</v>
      </c>
      <c r="M19" s="20">
        <v>1.57463836669922</v>
      </c>
      <c r="N19" s="20">
        <v>6.10797309875488</v>
      </c>
      <c r="O19" s="20">
        <v>8</v>
      </c>
      <c r="P19" s="20">
        <v>8</v>
      </c>
      <c r="Q19" s="20">
        <v>17</v>
      </c>
      <c r="R19" s="23">
        <v>0.4706</v>
      </c>
      <c r="S19" s="23">
        <f t="shared" si="1"/>
        <v>0.8</v>
      </c>
      <c r="T19" s="20">
        <v>3.09134292602539</v>
      </c>
      <c r="U19" s="20">
        <v>2.82251119613647</v>
      </c>
      <c r="V19" s="20">
        <v>2.7755024433136</v>
      </c>
      <c r="W19" s="22">
        <v>0.047008752822876</v>
      </c>
      <c r="X19" s="20">
        <v>0.315840482711792</v>
      </c>
      <c r="Y19" s="20">
        <v>0.315840482711792</v>
      </c>
      <c r="Z19" s="20">
        <v>0.8</v>
      </c>
      <c r="AA19" s="20">
        <v>0.9</v>
      </c>
      <c r="AB19" s="20">
        <v>0.529411764705882</v>
      </c>
      <c r="AC19" s="20">
        <v>0.666666666666667</v>
      </c>
      <c r="AD19" s="20">
        <v>0.1</v>
      </c>
      <c r="AE19" s="20">
        <v>0.1</v>
      </c>
    </row>
    <row r="20" spans="1:31">
      <c r="A20" s="5">
        <v>14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10.0921478271484</v>
      </c>
      <c r="L20" s="9">
        <v>1.65734672546387</v>
      </c>
      <c r="M20">
        <v>1.5528678894043</v>
      </c>
      <c r="N20">
        <v>8.32724761962891</v>
      </c>
      <c r="O20">
        <v>7</v>
      </c>
      <c r="P20">
        <v>7</v>
      </c>
      <c r="Q20">
        <v>17</v>
      </c>
      <c r="R20" s="15">
        <v>0.4118</v>
      </c>
      <c r="S20" s="15">
        <f t="shared" si="1"/>
        <v>0.7</v>
      </c>
      <c r="T20">
        <v>3.50043296813965</v>
      </c>
      <c r="U20">
        <v>3.26690196990967</v>
      </c>
      <c r="V20">
        <v>3.13181495666504</v>
      </c>
      <c r="W20" s="11">
        <v>0.135087013244629</v>
      </c>
      <c r="X20">
        <v>0.368618011474609</v>
      </c>
      <c r="Y20">
        <v>0.368618011474609</v>
      </c>
      <c r="Z20">
        <v>0.7</v>
      </c>
      <c r="AA20">
        <v>1</v>
      </c>
      <c r="AB20">
        <v>0.588235294117647</v>
      </c>
      <c r="AC20">
        <v>0.740740740740741</v>
      </c>
      <c r="AD20">
        <v>0</v>
      </c>
      <c r="AE20">
        <v>0.3</v>
      </c>
    </row>
    <row r="21" s="1" customFormat="1" spans="1:31">
      <c r="A21" s="18">
        <v>4</v>
      </c>
      <c r="B21" s="1">
        <v>18</v>
      </c>
      <c r="C21" s="1">
        <v>2</v>
      </c>
      <c r="D21" s="1">
        <v>10</v>
      </c>
      <c r="E21" s="1">
        <v>10</v>
      </c>
      <c r="F21" s="1">
        <v>10</v>
      </c>
      <c r="G21" s="1">
        <v>0</v>
      </c>
      <c r="H21" s="1">
        <v>8</v>
      </c>
      <c r="I21" s="1">
        <v>2</v>
      </c>
      <c r="J21" s="1">
        <v>0.9</v>
      </c>
      <c r="K21" s="14">
        <v>6.64651870727539</v>
      </c>
      <c r="L21" s="14">
        <v>1.76815605163574</v>
      </c>
      <c r="M21" s="1">
        <v>1.73186683654785</v>
      </c>
      <c r="N21" s="1">
        <v>5.91652679443359</v>
      </c>
      <c r="O21" s="1">
        <v>6</v>
      </c>
      <c r="P21" s="1">
        <v>6</v>
      </c>
      <c r="Q21" s="1">
        <v>15</v>
      </c>
      <c r="R21" s="19">
        <v>0.4</v>
      </c>
      <c r="S21" s="19">
        <f t="shared" si="1"/>
        <v>0.6</v>
      </c>
      <c r="T21" s="1">
        <v>3.24323081970215</v>
      </c>
      <c r="U21" s="1">
        <v>2.9600522518158</v>
      </c>
      <c r="V21" s="1">
        <v>2.89533853530884</v>
      </c>
      <c r="W21" s="14">
        <v>0.064713716506958</v>
      </c>
      <c r="X21" s="1">
        <v>0.34789228439331</v>
      </c>
      <c r="Y21" s="1">
        <v>0.34789228439331</v>
      </c>
      <c r="Z21" s="1">
        <v>0.6</v>
      </c>
      <c r="AA21" s="1">
        <v>0.9</v>
      </c>
      <c r="AB21" s="1">
        <v>0.6</v>
      </c>
      <c r="AC21" s="1">
        <v>0.72</v>
      </c>
      <c r="AD21" s="1">
        <v>0.1</v>
      </c>
      <c r="AE21" s="1">
        <v>0.3</v>
      </c>
    </row>
    <row r="22" spans="1:31">
      <c r="A22" s="5">
        <v>28</v>
      </c>
      <c r="B22">
        <v>17</v>
      </c>
      <c r="C22">
        <v>3</v>
      </c>
      <c r="D22">
        <v>10</v>
      </c>
      <c r="E22">
        <v>10</v>
      </c>
      <c r="F22">
        <v>9</v>
      </c>
      <c r="G22">
        <v>1</v>
      </c>
      <c r="H22">
        <v>8</v>
      </c>
      <c r="I22">
        <v>2</v>
      </c>
      <c r="J22">
        <v>0.85</v>
      </c>
      <c r="K22" s="4">
        <v>7.65665245056152</v>
      </c>
      <c r="L22" s="9">
        <v>1.70526885986328</v>
      </c>
      <c r="M22">
        <v>1.47204208374023</v>
      </c>
      <c r="N22">
        <v>6.27309989929199</v>
      </c>
      <c r="O22">
        <v>4</v>
      </c>
      <c r="P22">
        <v>4</v>
      </c>
      <c r="Q22">
        <v>11</v>
      </c>
      <c r="R22" s="15">
        <v>0.3636</v>
      </c>
      <c r="S22" s="15">
        <f t="shared" si="1"/>
        <v>0.4</v>
      </c>
      <c r="T22">
        <v>2.46031761169434</v>
      </c>
      <c r="U22">
        <v>2.26619172096252</v>
      </c>
      <c r="V22">
        <v>2.19670438766479</v>
      </c>
      <c r="W22" s="11">
        <v>0.0694873332977295</v>
      </c>
      <c r="X22">
        <v>0.263613224029541</v>
      </c>
      <c r="Y22">
        <v>0.263613224029541</v>
      </c>
      <c r="Z22">
        <v>0.4</v>
      </c>
      <c r="AA22">
        <v>0.7</v>
      </c>
      <c r="AB22">
        <v>0.636363636363636</v>
      </c>
      <c r="AC22">
        <v>0.666666666666667</v>
      </c>
      <c r="AD22">
        <v>0.3</v>
      </c>
      <c r="AE22">
        <v>0.3</v>
      </c>
    </row>
    <row r="23" spans="1:31">
      <c r="A23" s="5">
        <v>40</v>
      </c>
      <c r="B23">
        <v>17</v>
      </c>
      <c r="C23">
        <v>3</v>
      </c>
      <c r="D23">
        <v>10</v>
      </c>
      <c r="E23">
        <v>10</v>
      </c>
      <c r="F23">
        <v>9</v>
      </c>
      <c r="G23">
        <v>1</v>
      </c>
      <c r="H23">
        <v>8</v>
      </c>
      <c r="I23">
        <v>2</v>
      </c>
      <c r="J23">
        <v>0.85</v>
      </c>
      <c r="K23" s="4">
        <v>8.01934051513672</v>
      </c>
      <c r="L23" s="9">
        <v>1.82939147949219</v>
      </c>
      <c r="M23">
        <v>1.49921607971191</v>
      </c>
      <c r="N23">
        <v>6.08656692504883</v>
      </c>
      <c r="O23">
        <v>6</v>
      </c>
      <c r="P23">
        <v>6</v>
      </c>
      <c r="Q23">
        <v>15</v>
      </c>
      <c r="R23" s="15">
        <v>0.4</v>
      </c>
      <c r="S23" s="15">
        <f t="shared" si="1"/>
        <v>0.6</v>
      </c>
      <c r="T23">
        <v>3.05672454833984</v>
      </c>
      <c r="U23">
        <v>2.80530095100403</v>
      </c>
      <c r="V23">
        <v>2.71086621284485</v>
      </c>
      <c r="W23" s="11">
        <v>0.0944347381591797</v>
      </c>
      <c r="X23">
        <v>0.345858335494995</v>
      </c>
      <c r="Y23">
        <v>0.345858335494995</v>
      </c>
      <c r="Z23">
        <v>0.6</v>
      </c>
      <c r="AA23">
        <v>0.9</v>
      </c>
      <c r="AB23">
        <v>0.6</v>
      </c>
      <c r="AC23">
        <v>0.72</v>
      </c>
      <c r="AD23">
        <v>0.1</v>
      </c>
      <c r="AE23">
        <v>0.3</v>
      </c>
    </row>
    <row r="24" spans="1:31">
      <c r="A24" s="5">
        <v>44</v>
      </c>
      <c r="B24">
        <v>18</v>
      </c>
      <c r="C24">
        <v>2</v>
      </c>
      <c r="D24">
        <v>10</v>
      </c>
      <c r="E24">
        <v>10</v>
      </c>
      <c r="F24">
        <v>10</v>
      </c>
      <c r="G24">
        <v>0</v>
      </c>
      <c r="H24">
        <v>8</v>
      </c>
      <c r="I24">
        <v>2</v>
      </c>
      <c r="J24">
        <v>0.9</v>
      </c>
      <c r="K24" s="4">
        <v>7.05508804321289</v>
      </c>
      <c r="L24" s="9">
        <v>1.89373970031738</v>
      </c>
      <c r="M24">
        <v>1.69791793823242</v>
      </c>
      <c r="N24">
        <v>5.47259330749512</v>
      </c>
      <c r="O24">
        <v>6</v>
      </c>
      <c r="P24">
        <v>6</v>
      </c>
      <c r="Q24">
        <v>16</v>
      </c>
      <c r="R24" s="15">
        <v>0.375</v>
      </c>
      <c r="S24" s="15">
        <f t="shared" si="1"/>
        <v>0.6</v>
      </c>
      <c r="T24">
        <v>3.63743019104004</v>
      </c>
      <c r="U24">
        <v>3.36262583732605</v>
      </c>
      <c r="V24">
        <v>3.23361253738403</v>
      </c>
      <c r="W24" s="11">
        <v>0.129013299942017</v>
      </c>
      <c r="X24">
        <v>0.403817653656006</v>
      </c>
      <c r="Y24">
        <v>0.403817653656006</v>
      </c>
      <c r="Z24">
        <v>0.6</v>
      </c>
      <c r="AA24">
        <v>1</v>
      </c>
      <c r="AB24">
        <v>0.625</v>
      </c>
      <c r="AC24">
        <v>0.769230769230769</v>
      </c>
      <c r="AD24">
        <v>0</v>
      </c>
      <c r="AE24">
        <v>0.4</v>
      </c>
    </row>
    <row r="25" s="1" customFormat="1" spans="1:31">
      <c r="A25" s="5">
        <v>214</v>
      </c>
      <c r="B25">
        <v>17</v>
      </c>
      <c r="C25">
        <v>3</v>
      </c>
      <c r="D25">
        <v>10</v>
      </c>
      <c r="E25">
        <v>10</v>
      </c>
      <c r="F25">
        <v>10</v>
      </c>
      <c r="G25">
        <v>0</v>
      </c>
      <c r="H25">
        <v>7</v>
      </c>
      <c r="I25">
        <v>3</v>
      </c>
      <c r="J25">
        <v>0.85</v>
      </c>
      <c r="K25" s="4">
        <v>6.30545997619629</v>
      </c>
      <c r="L25" s="9">
        <v>1.81940078735352</v>
      </c>
      <c r="M25">
        <v>1.30501747131348</v>
      </c>
      <c r="N25">
        <v>4.69405364990234</v>
      </c>
      <c r="O25">
        <v>5</v>
      </c>
      <c r="P25">
        <v>5</v>
      </c>
      <c r="Q25">
        <v>13</v>
      </c>
      <c r="R25" s="15">
        <v>0.3846</v>
      </c>
      <c r="S25" s="15">
        <f t="shared" si="1"/>
        <v>0.5</v>
      </c>
      <c r="T25">
        <v>3.16875076293945</v>
      </c>
      <c r="U25">
        <v>2.91451048851013</v>
      </c>
      <c r="V25">
        <v>2.77915716171265</v>
      </c>
      <c r="W25" s="11">
        <v>0.135353326797485</v>
      </c>
      <c r="X25">
        <v>0.389593601226807</v>
      </c>
      <c r="Y25">
        <v>0.389593601226807</v>
      </c>
      <c r="Z25">
        <v>0.5</v>
      </c>
      <c r="AA25">
        <v>0.8</v>
      </c>
      <c r="AB25">
        <v>0.615384615384615</v>
      </c>
      <c r="AC25">
        <v>0.695652173913043</v>
      </c>
      <c r="AD25">
        <v>0.2</v>
      </c>
      <c r="AE25">
        <v>0.3</v>
      </c>
    </row>
    <row r="26" s="4" customFormat="1" spans="11:31">
      <c r="K26" s="12" t="s">
        <v>29</v>
      </c>
      <c r="L26" s="9">
        <f>AVERAGE(L2:L25)</f>
        <v>1.35674961407979</v>
      </c>
      <c r="W26" s="11">
        <f t="shared" ref="W26:AE26" si="2">AVERAGE(W2:W25)</f>
        <v>0.0830172697703043</v>
      </c>
      <c r="Z26" s="4">
        <f t="shared" si="2"/>
        <v>0.641666666666666</v>
      </c>
      <c r="AA26" s="4">
        <f t="shared" si="2"/>
        <v>0.925</v>
      </c>
      <c r="AB26" s="4">
        <f t="shared" si="2"/>
        <v>0.593548717078129</v>
      </c>
      <c r="AC26" s="4">
        <f t="shared" si="2"/>
        <v>0.720341917207859</v>
      </c>
      <c r="AD26" s="4">
        <f t="shared" si="2"/>
        <v>0.075</v>
      </c>
      <c r="AE26" s="4">
        <f t="shared" si="2"/>
        <v>0.283333333333333</v>
      </c>
    </row>
    <row r="27" s="4" customFormat="1" spans="11:31">
      <c r="K27" s="13" t="s">
        <v>30</v>
      </c>
      <c r="L27" s="9">
        <f>MAX(L2:L25)</f>
        <v>1.89373970031738</v>
      </c>
      <c r="W27" s="11">
        <f t="shared" ref="W27:AE27" si="3">MAX(W2:W25)</f>
        <v>0.184765338897705</v>
      </c>
      <c r="Z27" s="4">
        <f t="shared" si="3"/>
        <v>1</v>
      </c>
      <c r="AA27" s="4">
        <f t="shared" si="3"/>
        <v>1</v>
      </c>
      <c r="AB27" s="4">
        <f t="shared" si="3"/>
        <v>0.666666666666667</v>
      </c>
      <c r="AC27" s="4">
        <f t="shared" si="3"/>
        <v>0.8</v>
      </c>
      <c r="AD27" s="4">
        <f t="shared" si="3"/>
        <v>0.3</v>
      </c>
      <c r="AE27" s="4">
        <f t="shared" si="3"/>
        <v>0.5</v>
      </c>
    </row>
    <row r="28" s="4" customFormat="1" spans="12:31">
      <c r="L28" s="9">
        <f>MIN(L2:L25)</f>
        <v>0.829212188720703</v>
      </c>
      <c r="W28" s="11">
        <f t="shared" ref="W28:AE28" si="4">MIN(W2:W25)</f>
        <v>0.0256879329681396</v>
      </c>
      <c r="Z28" s="4">
        <f t="shared" si="4"/>
        <v>0.4</v>
      </c>
      <c r="AA28" s="4">
        <f t="shared" si="4"/>
        <v>0.7</v>
      </c>
      <c r="AB28" s="4">
        <f t="shared" si="4"/>
        <v>0.5</v>
      </c>
      <c r="AC28" s="4">
        <f t="shared" si="4"/>
        <v>0.666666666666667</v>
      </c>
      <c r="AD28" s="4">
        <f t="shared" si="4"/>
        <v>0</v>
      </c>
      <c r="AE28" s="4">
        <f t="shared" si="4"/>
        <v>0</v>
      </c>
    </row>
    <row r="29" spans="11:23">
      <c r="K29" s="4"/>
      <c r="L29" s="9"/>
      <c r="M29">
        <v>0.194</v>
      </c>
      <c r="O29" s="4" t="s">
        <v>70</v>
      </c>
      <c r="P29" s="4"/>
      <c r="Q29" s="4"/>
      <c r="R29" s="4"/>
      <c r="W29" s="11"/>
    </row>
    <row r="30" spans="11:23">
      <c r="K30" s="4"/>
      <c r="L30" s="9"/>
      <c r="M30">
        <v>0.129</v>
      </c>
      <c r="O30" s="4">
        <v>0.2</v>
      </c>
      <c r="P30" s="4">
        <v>-160</v>
      </c>
      <c r="Q30" s="4">
        <v>640</v>
      </c>
      <c r="R30" s="4">
        <v>32</v>
      </c>
      <c r="W30" s="11"/>
    </row>
    <row r="31" spans="11:23">
      <c r="K31" s="4"/>
      <c r="L31" s="9"/>
      <c r="O31" s="4">
        <v>0.4</v>
      </c>
      <c r="P31" s="4">
        <v>-320</v>
      </c>
      <c r="Q31" s="4">
        <v>480</v>
      </c>
      <c r="R31" s="4">
        <v>24</v>
      </c>
      <c r="W31" s="11"/>
    </row>
    <row r="32" spans="11:23">
      <c r="K32" s="4" t="s">
        <v>31</v>
      </c>
      <c r="L32" s="4" t="s">
        <v>32</v>
      </c>
      <c r="O32" s="4">
        <v>0.45</v>
      </c>
      <c r="P32" s="4">
        <v>-360</v>
      </c>
      <c r="Q32" s="4">
        <v>440</v>
      </c>
      <c r="R32" s="4">
        <v>22</v>
      </c>
      <c r="W32" s="11"/>
    </row>
    <row r="33" spans="11:23">
      <c r="K33" s="4"/>
      <c r="L33" s="4"/>
      <c r="O33" s="4">
        <v>0.49</v>
      </c>
      <c r="P33" s="4">
        <v>-392</v>
      </c>
      <c r="Q33" s="4">
        <v>408</v>
      </c>
      <c r="R33" s="4">
        <v>20.4</v>
      </c>
      <c r="W33" s="11"/>
    </row>
    <row r="34" s="1" customFormat="1" spans="11:23">
      <c r="K34" s="14" t="s">
        <v>49</v>
      </c>
      <c r="L34" s="14">
        <f>COUNTIF(L2:L25,"&lt;0.507")-COUNTIF(L2:L25,"&lt;0.378")</f>
        <v>0</v>
      </c>
      <c r="P34" s="14">
        <v>-380</v>
      </c>
      <c r="Q34" s="14">
        <v>420</v>
      </c>
      <c r="R34" s="14">
        <v>21</v>
      </c>
      <c r="W34" s="14"/>
    </row>
    <row r="35" s="1" customFormat="1" spans="11:23">
      <c r="K35" s="14" t="s">
        <v>50</v>
      </c>
      <c r="L35" s="14">
        <f>COUNTIF(L2:L25,"&lt;0.636")-COUNTIF(L2:L25,"&lt;0.507")</f>
        <v>0</v>
      </c>
      <c r="W35" s="14"/>
    </row>
    <row r="36" s="1" customFormat="1" spans="11:23">
      <c r="K36" s="14" t="s">
        <v>51</v>
      </c>
      <c r="L36" s="14">
        <f>COUNTIF(L2:L25,"&lt;0.765")-COUNTIF(L2:L25,"&lt;0.636")</f>
        <v>0</v>
      </c>
      <c r="W36" s="14"/>
    </row>
    <row r="37" s="20" customFormat="1" spans="11:23">
      <c r="K37" s="22" t="s">
        <v>81</v>
      </c>
      <c r="L37" s="22">
        <f>COUNTIF(L2:L25,"&lt;1.055")-COUNTIF(L2:L25,"&lt;0.765")</f>
        <v>6</v>
      </c>
      <c r="M37" s="22">
        <v>8</v>
      </c>
      <c r="W37" s="22"/>
    </row>
    <row r="38" s="1" customFormat="1" spans="11:23">
      <c r="K38" s="14" t="s">
        <v>82</v>
      </c>
      <c r="L38" s="14">
        <f>COUNTIF(L2:L25,"&lt;1.345")-COUNTIF(L2:L25,"&lt;1.055")</f>
        <v>6</v>
      </c>
      <c r="M38" s="14">
        <v>8</v>
      </c>
      <c r="W38" s="14"/>
    </row>
    <row r="39" s="1" customFormat="1" spans="11:23">
      <c r="K39" s="14" t="s">
        <v>83</v>
      </c>
      <c r="L39" s="14">
        <f>COUNTIF(L2:L25,"&lt;1.635")-COUNTIF(L2:L25,"&lt;1.345")</f>
        <v>6</v>
      </c>
      <c r="M39" s="14">
        <v>8</v>
      </c>
      <c r="W39" s="14"/>
    </row>
    <row r="40" s="20" customFormat="1" spans="11:23">
      <c r="K40" s="22" t="s">
        <v>84</v>
      </c>
      <c r="L40" s="22">
        <f>COUNTIF(L2:L25,"&lt;1.925")-COUNTIF(L2:L25,"&lt;1.635")</f>
        <v>6</v>
      </c>
      <c r="M40" s="22">
        <v>8</v>
      </c>
      <c r="W40" s="22"/>
    </row>
    <row r="41" s="1" customFormat="1" spans="11:23">
      <c r="K41" s="14" t="s">
        <v>56</v>
      </c>
      <c r="L41" s="14">
        <v>0</v>
      </c>
      <c r="W41" s="14"/>
    </row>
    <row r="42" s="1" customFormat="1" spans="11:23">
      <c r="K42" s="14" t="s">
        <v>57</v>
      </c>
      <c r="L42" s="14">
        <v>0</v>
      </c>
      <c r="W42" s="14"/>
    </row>
    <row r="43" s="1" customFormat="1" spans="11:23">
      <c r="K43" s="14" t="s">
        <v>58</v>
      </c>
      <c r="L43" s="14">
        <v>0</v>
      </c>
      <c r="W43" s="14"/>
    </row>
    <row r="44" s="1" customFormat="1" spans="11:23">
      <c r="K44" s="14" t="s">
        <v>59</v>
      </c>
      <c r="L44" s="14">
        <v>0</v>
      </c>
      <c r="W44" s="14"/>
    </row>
    <row r="45" s="1" customFormat="1" spans="11:23">
      <c r="K45" s="14" t="s">
        <v>60</v>
      </c>
      <c r="L45" s="14">
        <v>0</v>
      </c>
      <c r="M45" s="14"/>
      <c r="W45" s="14"/>
    </row>
    <row r="46" s="1" customFormat="1" spans="11:23">
      <c r="K46" s="14" t="s">
        <v>61</v>
      </c>
      <c r="L46" s="14">
        <v>0</v>
      </c>
      <c r="W46" s="14"/>
    </row>
    <row r="47" s="1" customFormat="1" spans="11:23">
      <c r="K47" s="14" t="s">
        <v>62</v>
      </c>
      <c r="L47" s="14">
        <v>0</v>
      </c>
      <c r="W47" s="14"/>
    </row>
    <row r="48" s="1" customFormat="1" spans="11:23">
      <c r="K48" s="14" t="s">
        <v>63</v>
      </c>
      <c r="L48" s="14">
        <f>COUNTIF(L2:L25,"&lt;2.313")-COUNTIF(L2:L25,"&lt;2.184")</f>
        <v>0</v>
      </c>
      <c r="W48" s="14"/>
    </row>
    <row r="49" s="1" customFormat="1" spans="11:23">
      <c r="K49" s="14" t="s">
        <v>64</v>
      </c>
      <c r="L49" s="14">
        <f>COUNTIF(L2:L25,"&lt;2.442")-COUNTIF(L2:L25,"&lt;2.313")</f>
        <v>0</v>
      </c>
      <c r="W49" s="14"/>
    </row>
    <row r="50" s="1" customFormat="1" spans="11:12">
      <c r="K50" s="14" t="s">
        <v>65</v>
      </c>
      <c r="L50" s="14">
        <f>COUNTIF(L2:L25,"&lt;2.571")-COUNTIF(L2:L25,"&lt;2.442")</f>
        <v>0</v>
      </c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s="1" customFormat="1" spans="11:15">
      <c r="K52" s="14" t="s">
        <v>67</v>
      </c>
      <c r="L52" s="14">
        <f>COUNTIF(L2:L25,"&lt;2.829")-COUNTIF(L2:L25,"&lt;2.7")</f>
        <v>0</v>
      </c>
      <c r="N52" s="1">
        <v>0.378</v>
      </c>
      <c r="O52" s="1">
        <v>3.094</v>
      </c>
    </row>
    <row r="53" s="1" customFormat="1" spans="11:15">
      <c r="K53" s="14" t="s">
        <v>68</v>
      </c>
      <c r="L53" s="14">
        <f>COUNTIF(L2:L25,"&lt;2.958")-COUNTIF(L2:L25,"&lt;2.829")</f>
        <v>0</v>
      </c>
      <c r="N53" s="1">
        <v>21</v>
      </c>
      <c r="O53" s="1">
        <v>0.129</v>
      </c>
    </row>
    <row r="54" s="1" customFormat="1" spans="11:12">
      <c r="K54" s="14" t="s">
        <v>69</v>
      </c>
      <c r="L54" s="14">
        <f>COUNTIF(L2:L25,"&lt;3.087")-COUNTIF(L2:L25,"&lt;2.958")</f>
        <v>0</v>
      </c>
    </row>
    <row r="57" spans="14:16">
      <c r="N57">
        <v>0.954</v>
      </c>
      <c r="O57">
        <v>0.378</v>
      </c>
      <c r="P57">
        <v>1.539</v>
      </c>
    </row>
    <row r="58" spans="16:16">
      <c r="P58">
        <v>0.232</v>
      </c>
    </row>
    <row r="60" spans="15:16">
      <c r="O60">
        <v>0.765</v>
      </c>
      <c r="P60">
        <v>1.926</v>
      </c>
    </row>
    <row r="61" spans="16:16">
      <c r="P61">
        <v>0.29</v>
      </c>
    </row>
  </sheetData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9"/>
  <sheetViews>
    <sheetView topLeftCell="F22" workbookViewId="0">
      <selection activeCell="O27" sqref="O27:R32"/>
    </sheetView>
  </sheetViews>
  <sheetFormatPr defaultColWidth="8.88888888888889" defaultRowHeight="14.4"/>
  <cols>
    <col min="11" max="12" width="18.5555555555556" customWidth="1"/>
    <col min="13" max="14" width="12.8888888888889"/>
    <col min="20" max="22" width="12.8888888888889"/>
    <col min="23" max="23" width="16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79</v>
      </c>
      <c r="B2">
        <v>20</v>
      </c>
      <c r="C2">
        <v>0</v>
      </c>
      <c r="D2">
        <v>10</v>
      </c>
      <c r="E2">
        <v>10</v>
      </c>
      <c r="F2">
        <v>10</v>
      </c>
      <c r="G2">
        <v>0</v>
      </c>
      <c r="H2">
        <v>10</v>
      </c>
      <c r="I2">
        <v>0</v>
      </c>
      <c r="J2">
        <v>1</v>
      </c>
      <c r="K2" s="4">
        <v>9999</v>
      </c>
      <c r="L2" s="9">
        <v>0.904653549194336</v>
      </c>
      <c r="M2">
        <v>9999</v>
      </c>
      <c r="N2">
        <v>9999</v>
      </c>
      <c r="O2">
        <v>7</v>
      </c>
      <c r="P2">
        <v>7</v>
      </c>
      <c r="Q2">
        <v>16</v>
      </c>
      <c r="R2" s="15">
        <v>0.4375</v>
      </c>
      <c r="S2" s="15">
        <f t="shared" ref="S2:S24" si="0">O2/E2</f>
        <v>0.7</v>
      </c>
      <c r="T2">
        <v>4.4958438873291</v>
      </c>
      <c r="U2">
        <v>4.18574857711792</v>
      </c>
      <c r="V2">
        <v>4.04067134857178</v>
      </c>
      <c r="W2" s="11">
        <v>0.145077228546143</v>
      </c>
      <c r="X2">
        <v>0.455172538757324</v>
      </c>
      <c r="Y2">
        <v>0.455172538757324</v>
      </c>
      <c r="Z2">
        <v>0.7</v>
      </c>
      <c r="AA2">
        <v>0.9</v>
      </c>
      <c r="AB2">
        <v>0.5625</v>
      </c>
      <c r="AC2">
        <v>0.692307692307692</v>
      </c>
      <c r="AD2">
        <v>0.1</v>
      </c>
      <c r="AE2">
        <v>0.2</v>
      </c>
    </row>
    <row r="3" spans="1:31">
      <c r="A3" s="18">
        <v>58</v>
      </c>
      <c r="B3" s="1">
        <v>20</v>
      </c>
      <c r="C3" s="1">
        <v>0</v>
      </c>
      <c r="D3" s="1">
        <v>10</v>
      </c>
      <c r="E3" s="1">
        <v>10</v>
      </c>
      <c r="F3" s="1">
        <v>10</v>
      </c>
      <c r="G3" s="1">
        <v>0</v>
      </c>
      <c r="H3" s="1">
        <v>10</v>
      </c>
      <c r="I3" s="1">
        <v>0</v>
      </c>
      <c r="J3" s="1">
        <v>1</v>
      </c>
      <c r="K3" s="14">
        <v>9999</v>
      </c>
      <c r="L3" s="14">
        <v>0.892644882202148</v>
      </c>
      <c r="M3" s="1">
        <v>9999</v>
      </c>
      <c r="N3" s="1">
        <v>9999</v>
      </c>
      <c r="O3" s="1">
        <v>7</v>
      </c>
      <c r="P3" s="1">
        <v>7</v>
      </c>
      <c r="Q3" s="1">
        <v>17</v>
      </c>
      <c r="R3" s="19">
        <v>0.4118</v>
      </c>
      <c r="S3" s="19">
        <f t="shared" si="0"/>
        <v>0.7</v>
      </c>
      <c r="T3" s="1">
        <v>4.25502014160156</v>
      </c>
      <c r="U3" s="1">
        <v>3.97127270698547</v>
      </c>
      <c r="V3" s="1">
        <v>3.8246111869812</v>
      </c>
      <c r="W3" s="14">
        <v>0.146661520004272</v>
      </c>
      <c r="X3" s="1">
        <v>0.430408954620361</v>
      </c>
      <c r="Y3" s="1">
        <v>0.430408954620361</v>
      </c>
      <c r="Z3" s="1">
        <v>0.7</v>
      </c>
      <c r="AA3" s="1">
        <v>1</v>
      </c>
      <c r="AB3" s="1">
        <v>0.588235294117647</v>
      </c>
      <c r="AC3" s="1">
        <v>0.740740740740741</v>
      </c>
      <c r="AD3" s="1">
        <v>0</v>
      </c>
      <c r="AE3" s="1">
        <v>0.3</v>
      </c>
    </row>
    <row r="4" spans="1:31">
      <c r="A4" s="5">
        <v>41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11.0247116088867</v>
      </c>
      <c r="L4" s="9">
        <v>0.829212188720703</v>
      </c>
      <c r="M4">
        <v>0.615507125854492</v>
      </c>
      <c r="N4">
        <v>9.19135475158691</v>
      </c>
      <c r="O4">
        <v>7</v>
      </c>
      <c r="P4">
        <v>7</v>
      </c>
      <c r="Q4">
        <v>17</v>
      </c>
      <c r="R4" s="15">
        <v>0.4118</v>
      </c>
      <c r="S4" s="15">
        <f t="shared" si="0"/>
        <v>0.7</v>
      </c>
      <c r="T4">
        <v>4.78162574768066</v>
      </c>
      <c r="U4">
        <v>4.41128349304199</v>
      </c>
      <c r="V4">
        <v>4.25963163375854</v>
      </c>
      <c r="W4" s="11">
        <v>0.151651859283447</v>
      </c>
      <c r="X4">
        <v>0.521994113922119</v>
      </c>
      <c r="Y4">
        <v>0.521994113922119</v>
      </c>
      <c r="Z4">
        <v>0.7</v>
      </c>
      <c r="AA4">
        <v>1</v>
      </c>
      <c r="AB4">
        <v>0.588235294117647</v>
      </c>
      <c r="AC4">
        <v>0.740740740740741</v>
      </c>
      <c r="AD4">
        <v>0</v>
      </c>
      <c r="AE4">
        <v>0.3</v>
      </c>
    </row>
    <row r="5" spans="1:31">
      <c r="A5" s="5">
        <v>204</v>
      </c>
      <c r="B5">
        <v>20</v>
      </c>
      <c r="C5">
        <v>0</v>
      </c>
      <c r="D5">
        <v>10</v>
      </c>
      <c r="E5">
        <v>10</v>
      </c>
      <c r="F5">
        <v>10</v>
      </c>
      <c r="G5">
        <v>0</v>
      </c>
      <c r="H5">
        <v>10</v>
      </c>
      <c r="I5">
        <v>0</v>
      </c>
      <c r="J5">
        <v>1</v>
      </c>
      <c r="K5" s="4">
        <v>9999</v>
      </c>
      <c r="L5" s="9">
        <v>0.93437385559082</v>
      </c>
      <c r="M5">
        <v>9999</v>
      </c>
      <c r="N5">
        <v>9999</v>
      </c>
      <c r="O5">
        <v>7</v>
      </c>
      <c r="P5">
        <v>7</v>
      </c>
      <c r="Q5">
        <v>17</v>
      </c>
      <c r="R5" s="15">
        <v>0.4118</v>
      </c>
      <c r="S5" s="15">
        <f t="shared" si="0"/>
        <v>0.7</v>
      </c>
      <c r="T5">
        <v>4.56262969970703</v>
      </c>
      <c r="U5">
        <v>4.25880813598633</v>
      </c>
      <c r="V5">
        <v>4.08786678314209</v>
      </c>
      <c r="W5" s="11">
        <v>0.170941352844238</v>
      </c>
      <c r="X5">
        <v>0.474762916564941</v>
      </c>
      <c r="Y5">
        <v>0.474762916564941</v>
      </c>
      <c r="Z5">
        <v>0.7</v>
      </c>
      <c r="AA5">
        <v>1</v>
      </c>
      <c r="AB5">
        <v>0.588235294117647</v>
      </c>
      <c r="AC5">
        <v>0.740740740740741</v>
      </c>
      <c r="AD5">
        <v>0</v>
      </c>
      <c r="AE5">
        <v>0.3</v>
      </c>
    </row>
    <row r="6" s="20" customFormat="1" spans="1:31">
      <c r="A6" s="21">
        <v>53</v>
      </c>
      <c r="B6" s="20">
        <v>20</v>
      </c>
      <c r="C6" s="20">
        <v>0</v>
      </c>
      <c r="D6" s="20">
        <v>10</v>
      </c>
      <c r="E6" s="20">
        <v>10</v>
      </c>
      <c r="F6" s="20">
        <v>10</v>
      </c>
      <c r="G6" s="20">
        <v>0</v>
      </c>
      <c r="H6" s="20">
        <v>10</v>
      </c>
      <c r="I6" s="20">
        <v>0</v>
      </c>
      <c r="J6" s="20">
        <v>1</v>
      </c>
      <c r="K6" s="22">
        <v>9999</v>
      </c>
      <c r="L6" s="22">
        <v>0.862852096557617</v>
      </c>
      <c r="M6" s="20">
        <v>9999</v>
      </c>
      <c r="N6" s="20">
        <v>9999</v>
      </c>
      <c r="O6" s="20">
        <v>6</v>
      </c>
      <c r="P6" s="20">
        <v>6</v>
      </c>
      <c r="Q6" s="20">
        <v>15</v>
      </c>
      <c r="R6" s="23">
        <v>0.4</v>
      </c>
      <c r="S6" s="23">
        <f t="shared" si="0"/>
        <v>0.6</v>
      </c>
      <c r="T6" s="20">
        <v>4.4928092956543</v>
      </c>
      <c r="U6" s="20">
        <v>4.20266008377075</v>
      </c>
      <c r="V6" s="20">
        <v>4.01789474487305</v>
      </c>
      <c r="W6" s="22">
        <v>0.184765338897705</v>
      </c>
      <c r="X6" s="20">
        <v>0.47491455078125</v>
      </c>
      <c r="Y6" s="20">
        <v>0.47491455078125</v>
      </c>
      <c r="Z6" s="20">
        <v>0.6</v>
      </c>
      <c r="AA6" s="20">
        <v>0.9</v>
      </c>
      <c r="AB6" s="20">
        <v>0.6</v>
      </c>
      <c r="AC6" s="20">
        <v>0.72</v>
      </c>
      <c r="AD6" s="20">
        <v>0.1</v>
      </c>
      <c r="AE6" s="20">
        <v>0.3</v>
      </c>
    </row>
    <row r="7" spans="1:31">
      <c r="A7" s="5">
        <v>139</v>
      </c>
      <c r="B7">
        <v>18</v>
      </c>
      <c r="C7">
        <v>2</v>
      </c>
      <c r="D7">
        <v>10</v>
      </c>
      <c r="E7">
        <v>10</v>
      </c>
      <c r="F7">
        <v>10</v>
      </c>
      <c r="G7">
        <v>0</v>
      </c>
      <c r="H7">
        <v>8</v>
      </c>
      <c r="I7">
        <v>2</v>
      </c>
      <c r="J7">
        <v>0.9</v>
      </c>
      <c r="K7" s="4">
        <v>6.70574378967285</v>
      </c>
      <c r="L7" s="9">
        <v>1.09640121459961</v>
      </c>
      <c r="M7">
        <v>0.971408843994141</v>
      </c>
      <c r="N7">
        <v>6.38672637939453</v>
      </c>
      <c r="O7">
        <v>8</v>
      </c>
      <c r="P7">
        <v>8</v>
      </c>
      <c r="Q7">
        <v>18</v>
      </c>
      <c r="R7" s="15">
        <v>0.4444</v>
      </c>
      <c r="S7" s="15">
        <f t="shared" si="0"/>
        <v>0.8</v>
      </c>
      <c r="T7">
        <v>3.72480773925781</v>
      </c>
      <c r="U7">
        <v>3.37749862670898</v>
      </c>
      <c r="V7">
        <v>3.34930109977722</v>
      </c>
      <c r="W7" s="11">
        <v>0.0281975269317627</v>
      </c>
      <c r="X7">
        <v>0.375506639480591</v>
      </c>
      <c r="Y7">
        <v>0.375506639480591</v>
      </c>
      <c r="Z7">
        <v>0.8</v>
      </c>
      <c r="AA7">
        <v>1</v>
      </c>
      <c r="AB7">
        <v>0.555555555555556</v>
      </c>
      <c r="AC7">
        <v>0.714285714285714</v>
      </c>
      <c r="AD7">
        <v>0</v>
      </c>
      <c r="AE7">
        <v>0.2</v>
      </c>
    </row>
    <row r="8" spans="1:31">
      <c r="A8" s="5">
        <v>92</v>
      </c>
      <c r="B8">
        <v>18</v>
      </c>
      <c r="C8">
        <v>2</v>
      </c>
      <c r="D8">
        <v>10</v>
      </c>
      <c r="E8">
        <v>10</v>
      </c>
      <c r="F8">
        <v>10</v>
      </c>
      <c r="G8">
        <v>0</v>
      </c>
      <c r="H8">
        <v>8</v>
      </c>
      <c r="I8">
        <v>2</v>
      </c>
      <c r="J8">
        <v>0.9</v>
      </c>
      <c r="K8" s="4">
        <v>7.06573867797852</v>
      </c>
      <c r="L8" s="9">
        <v>1.13097763061523</v>
      </c>
      <c r="M8">
        <v>1.01388359069824</v>
      </c>
      <c r="N8">
        <v>6.83296966552734</v>
      </c>
      <c r="O8">
        <v>6</v>
      </c>
      <c r="P8">
        <v>6</v>
      </c>
      <c r="Q8">
        <v>14</v>
      </c>
      <c r="R8" s="15">
        <v>0.4286</v>
      </c>
      <c r="S8" s="15">
        <f t="shared" si="0"/>
        <v>0.6</v>
      </c>
      <c r="T8">
        <v>3.97513961791992</v>
      </c>
      <c r="U8">
        <v>3.59908699989319</v>
      </c>
      <c r="V8">
        <v>3.57068681716919</v>
      </c>
      <c r="W8" s="11">
        <v>0.028400182723999</v>
      </c>
      <c r="X8">
        <v>0.404452800750732</v>
      </c>
      <c r="Y8">
        <v>0.404452800750732</v>
      </c>
      <c r="Z8">
        <v>0.6</v>
      </c>
      <c r="AA8">
        <v>0.8</v>
      </c>
      <c r="AB8">
        <v>0.571428571428571</v>
      </c>
      <c r="AC8">
        <v>0.666666666666667</v>
      </c>
      <c r="AD8">
        <v>0.2</v>
      </c>
      <c r="AE8">
        <v>0.2</v>
      </c>
    </row>
    <row r="9" spans="1:31">
      <c r="A9" s="5">
        <v>45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8.37756729125977</v>
      </c>
      <c r="L9" s="9">
        <v>1.22539138793945</v>
      </c>
      <c r="M9">
        <v>1.17762565612793</v>
      </c>
      <c r="N9">
        <v>7.46917343139648</v>
      </c>
      <c r="O9">
        <v>8</v>
      </c>
      <c r="P9">
        <v>8</v>
      </c>
      <c r="Q9">
        <v>18</v>
      </c>
      <c r="R9" s="15">
        <v>0.4444</v>
      </c>
      <c r="S9" s="15">
        <f t="shared" si="0"/>
        <v>0.8</v>
      </c>
      <c r="T9">
        <v>3.24771308898926</v>
      </c>
      <c r="U9">
        <v>3.00037550926208</v>
      </c>
      <c r="V9">
        <v>2.95997405052185</v>
      </c>
      <c r="W9" s="11">
        <v>0.0404014587402344</v>
      </c>
      <c r="X9">
        <v>0.287739038467407</v>
      </c>
      <c r="Y9">
        <v>0.287739038467407</v>
      </c>
      <c r="Z9">
        <v>0.8</v>
      </c>
      <c r="AA9">
        <v>1</v>
      </c>
      <c r="AB9">
        <v>0.555555555555556</v>
      </c>
      <c r="AC9">
        <v>0.714285714285714</v>
      </c>
      <c r="AD9">
        <v>0</v>
      </c>
      <c r="AE9">
        <v>0.2</v>
      </c>
    </row>
    <row r="10" spans="1:31">
      <c r="A10" s="5">
        <v>7</v>
      </c>
      <c r="B10">
        <v>17</v>
      </c>
      <c r="C10">
        <v>3</v>
      </c>
      <c r="D10">
        <v>10</v>
      </c>
      <c r="E10">
        <v>10</v>
      </c>
      <c r="F10">
        <v>10</v>
      </c>
      <c r="G10">
        <v>0</v>
      </c>
      <c r="H10">
        <v>7</v>
      </c>
      <c r="I10">
        <v>3</v>
      </c>
      <c r="J10">
        <v>0.85</v>
      </c>
      <c r="K10" s="4">
        <v>6.0123176574707</v>
      </c>
      <c r="L10" s="9">
        <v>1.34359741210937</v>
      </c>
      <c r="M10">
        <v>1.06707000732422</v>
      </c>
      <c r="N10">
        <v>5.74783706665039</v>
      </c>
      <c r="O10">
        <v>7</v>
      </c>
      <c r="P10">
        <v>7</v>
      </c>
      <c r="Q10">
        <v>16</v>
      </c>
      <c r="R10" s="15">
        <v>0.4375</v>
      </c>
      <c r="S10" s="15">
        <f t="shared" si="0"/>
        <v>0.7</v>
      </c>
      <c r="T10">
        <v>3.01629066467285</v>
      </c>
      <c r="U10">
        <v>2.70718932151794</v>
      </c>
      <c r="V10">
        <v>2.66651511192322</v>
      </c>
      <c r="W10" s="11">
        <v>0.0406742095947266</v>
      </c>
      <c r="X10">
        <v>0.349775552749634</v>
      </c>
      <c r="Y10">
        <v>0.349775552749634</v>
      </c>
      <c r="Z10">
        <v>0.7</v>
      </c>
      <c r="AA10">
        <v>0.9</v>
      </c>
      <c r="AB10">
        <v>0.5625</v>
      </c>
      <c r="AC10">
        <v>0.692307692307692</v>
      </c>
      <c r="AD10">
        <v>0.1</v>
      </c>
      <c r="AE10">
        <v>0.2</v>
      </c>
    </row>
    <row r="11" spans="1:31">
      <c r="A11" s="5">
        <v>73</v>
      </c>
      <c r="B11">
        <v>16</v>
      </c>
      <c r="C11">
        <v>4</v>
      </c>
      <c r="D11">
        <v>10</v>
      </c>
      <c r="E11">
        <v>10</v>
      </c>
      <c r="F11">
        <v>10</v>
      </c>
      <c r="G11">
        <v>0</v>
      </c>
      <c r="H11">
        <v>6</v>
      </c>
      <c r="I11">
        <v>4</v>
      </c>
      <c r="J11">
        <v>0.8</v>
      </c>
      <c r="K11" s="4">
        <v>6.37898635864258</v>
      </c>
      <c r="L11" s="9">
        <v>1.3029842376709</v>
      </c>
      <c r="M11">
        <v>0.837583541870117</v>
      </c>
      <c r="N11">
        <v>7.2965145111084</v>
      </c>
      <c r="O11">
        <v>6</v>
      </c>
      <c r="P11">
        <v>6</v>
      </c>
      <c r="Q11">
        <v>16</v>
      </c>
      <c r="R11" s="15">
        <v>0.375</v>
      </c>
      <c r="S11" s="15">
        <f t="shared" si="0"/>
        <v>0.6</v>
      </c>
      <c r="T11">
        <v>3.37005996704102</v>
      </c>
      <c r="U11">
        <v>2.91171383857727</v>
      </c>
      <c r="V11">
        <v>2.95935487747192</v>
      </c>
      <c r="W11" s="11">
        <v>0.0476410388946533</v>
      </c>
      <c r="X11">
        <v>0.410705089569092</v>
      </c>
      <c r="Y11">
        <v>0.410705089569092</v>
      </c>
      <c r="Z11">
        <v>0.6</v>
      </c>
      <c r="AA11">
        <v>1</v>
      </c>
      <c r="AB11">
        <v>0.625</v>
      </c>
      <c r="AC11">
        <v>0.769230769230769</v>
      </c>
      <c r="AD11">
        <v>0</v>
      </c>
      <c r="AE11">
        <v>0.4</v>
      </c>
    </row>
    <row r="12" customFormat="1" spans="1:31">
      <c r="A12" s="21">
        <v>33</v>
      </c>
      <c r="B12" s="20">
        <v>17</v>
      </c>
      <c r="C12" s="20">
        <v>3</v>
      </c>
      <c r="D12" s="20">
        <v>10</v>
      </c>
      <c r="E12" s="20">
        <v>10</v>
      </c>
      <c r="F12" s="20">
        <v>10</v>
      </c>
      <c r="G12" s="20">
        <v>0</v>
      </c>
      <c r="H12" s="20">
        <v>7</v>
      </c>
      <c r="I12" s="20">
        <v>3</v>
      </c>
      <c r="J12" s="20">
        <v>0.85</v>
      </c>
      <c r="K12" s="22">
        <v>5.81960868835449</v>
      </c>
      <c r="L12" s="22">
        <v>1.34465789794922</v>
      </c>
      <c r="M12" s="20">
        <v>0.934164047241211</v>
      </c>
      <c r="N12" s="20">
        <v>5.02447509765625</v>
      </c>
      <c r="O12" s="20">
        <v>5</v>
      </c>
      <c r="P12" s="20">
        <v>5</v>
      </c>
      <c r="Q12" s="20">
        <v>15</v>
      </c>
      <c r="R12" s="23">
        <v>0.3333</v>
      </c>
      <c r="S12" s="23">
        <f t="shared" si="0"/>
        <v>0.5</v>
      </c>
      <c r="T12" s="20">
        <v>3.2437686920166</v>
      </c>
      <c r="U12" s="20">
        <v>2.93474769592285</v>
      </c>
      <c r="V12" s="20">
        <v>2.86672186851501</v>
      </c>
      <c r="W12" s="22">
        <v>0.0680258274078369</v>
      </c>
      <c r="X12" s="20">
        <v>0.377046823501587</v>
      </c>
      <c r="Y12" s="20">
        <v>0.377046823501587</v>
      </c>
      <c r="Z12" s="20">
        <v>0.5</v>
      </c>
      <c r="AA12" s="20">
        <v>1</v>
      </c>
      <c r="AB12" s="20">
        <v>0.666666666666667</v>
      </c>
      <c r="AC12" s="20">
        <v>0.8</v>
      </c>
      <c r="AD12" s="20">
        <v>0</v>
      </c>
      <c r="AE12" s="20">
        <v>0.5</v>
      </c>
    </row>
    <row r="13" spans="1:31">
      <c r="A13" s="5">
        <v>115</v>
      </c>
      <c r="B13">
        <v>16</v>
      </c>
      <c r="C13">
        <v>4</v>
      </c>
      <c r="D13">
        <v>10</v>
      </c>
      <c r="E13">
        <v>10</v>
      </c>
      <c r="F13">
        <v>10</v>
      </c>
      <c r="G13">
        <v>0</v>
      </c>
      <c r="H13">
        <v>6</v>
      </c>
      <c r="I13">
        <v>4</v>
      </c>
      <c r="J13">
        <v>0.8</v>
      </c>
      <c r="K13" s="4">
        <v>6.71426963806152</v>
      </c>
      <c r="L13" s="9">
        <v>1.49112319946289</v>
      </c>
      <c r="M13">
        <v>0.618156433105469</v>
      </c>
      <c r="N13">
        <v>6.52282333374023</v>
      </c>
      <c r="O13">
        <v>6</v>
      </c>
      <c r="P13">
        <v>6</v>
      </c>
      <c r="Q13">
        <v>16</v>
      </c>
      <c r="R13" s="15">
        <v>0.375</v>
      </c>
      <c r="S13" s="15">
        <f t="shared" si="0"/>
        <v>0.6</v>
      </c>
      <c r="T13">
        <v>2.93527793884277</v>
      </c>
      <c r="U13">
        <v>2.57135272026062</v>
      </c>
      <c r="V13">
        <v>2.54566478729248</v>
      </c>
      <c r="W13" s="11">
        <v>0.0256879329681396</v>
      </c>
      <c r="X13">
        <v>0.389613151550293</v>
      </c>
      <c r="Y13">
        <v>0.389613151550293</v>
      </c>
      <c r="Z13">
        <v>0.6</v>
      </c>
      <c r="AA13">
        <v>1</v>
      </c>
      <c r="AB13">
        <v>0.625</v>
      </c>
      <c r="AC13">
        <v>0.769230769230769</v>
      </c>
      <c r="AD13">
        <v>0</v>
      </c>
      <c r="AE13">
        <v>0.4</v>
      </c>
    </row>
    <row r="14" spans="1:31">
      <c r="A14" s="5">
        <v>111</v>
      </c>
      <c r="B14">
        <v>16</v>
      </c>
      <c r="C14">
        <v>4</v>
      </c>
      <c r="D14">
        <v>10</v>
      </c>
      <c r="E14">
        <v>10</v>
      </c>
      <c r="F14">
        <v>9</v>
      </c>
      <c r="G14">
        <v>1</v>
      </c>
      <c r="H14">
        <v>7</v>
      </c>
      <c r="I14">
        <v>3</v>
      </c>
      <c r="J14">
        <v>0.8</v>
      </c>
      <c r="K14" s="4">
        <v>5.90119934082031</v>
      </c>
      <c r="L14" s="9">
        <v>1.46022987365723</v>
      </c>
      <c r="M14">
        <v>1.03746795654297</v>
      </c>
      <c r="N14">
        <v>4.93503952026367</v>
      </c>
      <c r="O14">
        <v>5</v>
      </c>
      <c r="P14">
        <v>5</v>
      </c>
      <c r="Q14">
        <v>13</v>
      </c>
      <c r="R14" s="15">
        <v>0.3846</v>
      </c>
      <c r="S14" s="15">
        <f t="shared" si="0"/>
        <v>0.5</v>
      </c>
      <c r="T14">
        <v>2.83156013488769</v>
      </c>
      <c r="U14">
        <v>2.55749702453613</v>
      </c>
      <c r="V14">
        <v>2.5282130241394</v>
      </c>
      <c r="W14" s="11">
        <v>0.0292840003967285</v>
      </c>
      <c r="X14">
        <v>0.303347110748291</v>
      </c>
      <c r="Y14">
        <v>0.303347110748291</v>
      </c>
      <c r="Z14">
        <v>0.5</v>
      </c>
      <c r="AA14">
        <v>0.8</v>
      </c>
      <c r="AB14">
        <v>0.615384615384615</v>
      </c>
      <c r="AC14">
        <v>0.695652173913043</v>
      </c>
      <c r="AD14">
        <v>0.2</v>
      </c>
      <c r="AE14">
        <v>0.3</v>
      </c>
    </row>
    <row r="15" spans="1:31">
      <c r="A15" s="5">
        <v>148</v>
      </c>
      <c r="B15">
        <v>16</v>
      </c>
      <c r="C15">
        <v>4</v>
      </c>
      <c r="D15">
        <v>10</v>
      </c>
      <c r="E15">
        <v>10</v>
      </c>
      <c r="F15">
        <v>10</v>
      </c>
      <c r="G15">
        <v>0</v>
      </c>
      <c r="H15">
        <v>6</v>
      </c>
      <c r="I15">
        <v>4</v>
      </c>
      <c r="J15">
        <v>0.8</v>
      </c>
      <c r="K15" s="4">
        <v>5.98124694824219</v>
      </c>
      <c r="L15" s="9">
        <v>1.4102840423584</v>
      </c>
      <c r="M15">
        <v>0.666097640991211</v>
      </c>
      <c r="N15">
        <v>5.7578067779541</v>
      </c>
      <c r="O15">
        <v>5</v>
      </c>
      <c r="P15">
        <v>5</v>
      </c>
      <c r="Q15">
        <v>14</v>
      </c>
      <c r="R15" s="15">
        <v>0.3571</v>
      </c>
      <c r="S15" s="15">
        <f t="shared" si="0"/>
        <v>0.5</v>
      </c>
      <c r="T15">
        <v>3.24358749389648</v>
      </c>
      <c r="U15">
        <v>2.86260199546814</v>
      </c>
      <c r="V15">
        <v>2.83324432373047</v>
      </c>
      <c r="W15" s="11">
        <v>0.0293576717376709</v>
      </c>
      <c r="X15">
        <v>0.410343170166016</v>
      </c>
      <c r="Y15">
        <v>0.410343170166016</v>
      </c>
      <c r="Z15">
        <v>0.5</v>
      </c>
      <c r="AA15">
        <v>0.9</v>
      </c>
      <c r="AB15">
        <v>0.642857142857143</v>
      </c>
      <c r="AC15">
        <v>0.75</v>
      </c>
      <c r="AD15">
        <v>0.1</v>
      </c>
      <c r="AE15">
        <v>0.4</v>
      </c>
    </row>
    <row r="16" spans="1:31">
      <c r="A16" s="18">
        <v>245</v>
      </c>
      <c r="B16" s="1">
        <v>17</v>
      </c>
      <c r="C16" s="1">
        <v>3</v>
      </c>
      <c r="D16" s="1">
        <v>10</v>
      </c>
      <c r="E16" s="1">
        <v>10</v>
      </c>
      <c r="F16" s="1">
        <v>10</v>
      </c>
      <c r="G16" s="1">
        <v>0</v>
      </c>
      <c r="H16" s="1">
        <v>7</v>
      </c>
      <c r="I16" s="1">
        <v>3</v>
      </c>
      <c r="J16" s="1">
        <v>0.85</v>
      </c>
      <c r="K16" s="14">
        <v>8.33490562438965</v>
      </c>
      <c r="L16" s="14">
        <v>1.40991401672363</v>
      </c>
      <c r="M16" s="1">
        <v>0.874618530273437</v>
      </c>
      <c r="N16" s="1">
        <v>8.10853576660156</v>
      </c>
      <c r="O16" s="1">
        <v>7</v>
      </c>
      <c r="P16" s="1">
        <v>7</v>
      </c>
      <c r="Q16" s="1">
        <v>17</v>
      </c>
      <c r="R16" s="19">
        <v>0.4118</v>
      </c>
      <c r="S16" s="19">
        <f t="shared" si="0"/>
        <v>0.7</v>
      </c>
      <c r="T16" s="1">
        <v>3.7317008972168</v>
      </c>
      <c r="U16" s="1">
        <v>3.30350494384766</v>
      </c>
      <c r="V16" s="1">
        <v>3.27032136917114</v>
      </c>
      <c r="W16" s="14">
        <v>0.0331835746765137</v>
      </c>
      <c r="X16" s="1">
        <v>0.461379528045654</v>
      </c>
      <c r="Y16" s="1">
        <v>0.461379528045654</v>
      </c>
      <c r="Z16" s="1">
        <v>0.7</v>
      </c>
      <c r="AA16" s="1">
        <v>1</v>
      </c>
      <c r="AB16" s="1">
        <v>0.588235294117647</v>
      </c>
      <c r="AC16" s="1">
        <v>0.740740740740741</v>
      </c>
      <c r="AD16" s="1">
        <v>0</v>
      </c>
      <c r="AE16" s="1">
        <v>0.3</v>
      </c>
    </row>
    <row r="17" spans="1:31">
      <c r="A17" s="5">
        <v>88</v>
      </c>
      <c r="B17">
        <v>16</v>
      </c>
      <c r="C17">
        <v>4</v>
      </c>
      <c r="D17">
        <v>10</v>
      </c>
      <c r="E17">
        <v>10</v>
      </c>
      <c r="F17">
        <v>9</v>
      </c>
      <c r="G17">
        <v>1</v>
      </c>
      <c r="H17">
        <v>7</v>
      </c>
      <c r="I17">
        <v>3</v>
      </c>
      <c r="J17">
        <v>0.8</v>
      </c>
      <c r="K17" s="4">
        <v>6.7324047088623</v>
      </c>
      <c r="L17" s="9">
        <v>1.61456680297852</v>
      </c>
      <c r="M17">
        <v>1.08119773864746</v>
      </c>
      <c r="N17">
        <v>5.53327941894531</v>
      </c>
      <c r="O17">
        <v>5</v>
      </c>
      <c r="P17">
        <v>5</v>
      </c>
      <c r="Q17">
        <v>13</v>
      </c>
      <c r="R17" s="15">
        <v>0.3846</v>
      </c>
      <c r="S17" s="15">
        <f t="shared" si="0"/>
        <v>0.5</v>
      </c>
      <c r="T17">
        <v>3.23104858398437</v>
      </c>
      <c r="U17">
        <v>2.92253375053406</v>
      </c>
      <c r="V17">
        <v>2.8886866569519</v>
      </c>
      <c r="W17" s="11">
        <v>0.0338470935821533</v>
      </c>
      <c r="X17">
        <v>0.342361927032471</v>
      </c>
      <c r="Y17">
        <v>0.342361927032471</v>
      </c>
      <c r="Z17">
        <v>0.5</v>
      </c>
      <c r="AA17">
        <v>0.8</v>
      </c>
      <c r="AB17">
        <v>0.615384615384615</v>
      </c>
      <c r="AC17">
        <v>0.695652173913043</v>
      </c>
      <c r="AD17">
        <v>0.2</v>
      </c>
      <c r="AE17">
        <v>0.3</v>
      </c>
    </row>
    <row r="18" s="20" customFormat="1" spans="1:31">
      <c r="A18" s="21">
        <v>147</v>
      </c>
      <c r="B18" s="20">
        <v>18</v>
      </c>
      <c r="C18" s="20">
        <v>2</v>
      </c>
      <c r="D18" s="20">
        <v>10</v>
      </c>
      <c r="E18" s="20">
        <v>10</v>
      </c>
      <c r="F18" s="20">
        <v>10</v>
      </c>
      <c r="G18" s="20">
        <v>0</v>
      </c>
      <c r="H18" s="20">
        <v>8</v>
      </c>
      <c r="I18" s="20">
        <v>2</v>
      </c>
      <c r="J18" s="20">
        <v>0.9</v>
      </c>
      <c r="K18" s="22">
        <v>6.612060546875</v>
      </c>
      <c r="L18" s="22">
        <v>1.60484886169434</v>
      </c>
      <c r="M18" s="20">
        <v>1.57463836669922</v>
      </c>
      <c r="N18" s="20">
        <v>6.10797309875488</v>
      </c>
      <c r="O18" s="20">
        <v>8</v>
      </c>
      <c r="P18" s="20">
        <v>8</v>
      </c>
      <c r="Q18" s="20">
        <v>17</v>
      </c>
      <c r="R18" s="23">
        <v>0.4706</v>
      </c>
      <c r="S18" s="23">
        <f t="shared" si="0"/>
        <v>0.8</v>
      </c>
      <c r="T18" s="20">
        <v>3.09134292602539</v>
      </c>
      <c r="U18" s="20">
        <v>2.82251119613647</v>
      </c>
      <c r="V18" s="20">
        <v>2.7755024433136</v>
      </c>
      <c r="W18" s="22">
        <v>0.047008752822876</v>
      </c>
      <c r="X18" s="20">
        <v>0.315840482711792</v>
      </c>
      <c r="Y18" s="20">
        <v>0.315840482711792</v>
      </c>
      <c r="Z18" s="20">
        <v>0.8</v>
      </c>
      <c r="AA18" s="20">
        <v>0.9</v>
      </c>
      <c r="AB18" s="20">
        <v>0.529411764705882</v>
      </c>
      <c r="AC18" s="20">
        <v>0.666666666666667</v>
      </c>
      <c r="AD18" s="20">
        <v>0.1</v>
      </c>
      <c r="AE18" s="20">
        <v>0.1</v>
      </c>
    </row>
    <row r="19" spans="1:31">
      <c r="A19" s="5">
        <v>14</v>
      </c>
      <c r="B19">
        <v>19</v>
      </c>
      <c r="C19">
        <v>1</v>
      </c>
      <c r="D19">
        <v>10</v>
      </c>
      <c r="E19">
        <v>10</v>
      </c>
      <c r="F19">
        <v>10</v>
      </c>
      <c r="G19">
        <v>0</v>
      </c>
      <c r="H19">
        <v>9</v>
      </c>
      <c r="I19">
        <v>1</v>
      </c>
      <c r="J19">
        <v>0.95</v>
      </c>
      <c r="K19" s="4">
        <v>10.0921478271484</v>
      </c>
      <c r="L19" s="9">
        <v>1.65734672546387</v>
      </c>
      <c r="M19">
        <v>1.5528678894043</v>
      </c>
      <c r="N19">
        <v>8.32724761962891</v>
      </c>
      <c r="O19">
        <v>7</v>
      </c>
      <c r="P19">
        <v>7</v>
      </c>
      <c r="Q19">
        <v>17</v>
      </c>
      <c r="R19" s="15">
        <v>0.4118</v>
      </c>
      <c r="S19" s="15">
        <f t="shared" si="0"/>
        <v>0.7</v>
      </c>
      <c r="T19">
        <v>3.50043296813965</v>
      </c>
      <c r="U19">
        <v>3.26690196990967</v>
      </c>
      <c r="V19">
        <v>3.13181495666504</v>
      </c>
      <c r="W19" s="11">
        <v>0.135087013244629</v>
      </c>
      <c r="X19">
        <v>0.368618011474609</v>
      </c>
      <c r="Y19">
        <v>0.368618011474609</v>
      </c>
      <c r="Z19">
        <v>0.7</v>
      </c>
      <c r="AA19">
        <v>1</v>
      </c>
      <c r="AB19">
        <v>0.588235294117647</v>
      </c>
      <c r="AC19">
        <v>0.740740740740741</v>
      </c>
      <c r="AD19">
        <v>0</v>
      </c>
      <c r="AE19">
        <v>0.3</v>
      </c>
    </row>
    <row r="20" s="1" customFormat="1" spans="1:31">
      <c r="A20" s="18">
        <v>4</v>
      </c>
      <c r="B20" s="1">
        <v>18</v>
      </c>
      <c r="C20" s="1">
        <v>2</v>
      </c>
      <c r="D20" s="1">
        <v>10</v>
      </c>
      <c r="E20" s="1">
        <v>10</v>
      </c>
      <c r="F20" s="1">
        <v>10</v>
      </c>
      <c r="G20" s="1">
        <v>0</v>
      </c>
      <c r="H20" s="1">
        <v>8</v>
      </c>
      <c r="I20" s="1">
        <v>2</v>
      </c>
      <c r="J20" s="1">
        <v>0.9</v>
      </c>
      <c r="K20" s="14">
        <v>6.64651870727539</v>
      </c>
      <c r="L20" s="14">
        <v>1.76815605163574</v>
      </c>
      <c r="M20" s="1">
        <v>1.73186683654785</v>
      </c>
      <c r="N20" s="1">
        <v>5.91652679443359</v>
      </c>
      <c r="O20" s="1">
        <v>6</v>
      </c>
      <c r="P20" s="1">
        <v>6</v>
      </c>
      <c r="Q20" s="1">
        <v>15</v>
      </c>
      <c r="R20" s="19">
        <v>0.4</v>
      </c>
      <c r="S20" s="19">
        <f t="shared" si="0"/>
        <v>0.6</v>
      </c>
      <c r="T20" s="1">
        <v>3.24323081970215</v>
      </c>
      <c r="U20" s="1">
        <v>2.9600522518158</v>
      </c>
      <c r="V20" s="1">
        <v>2.89533853530884</v>
      </c>
      <c r="W20" s="14">
        <v>0.064713716506958</v>
      </c>
      <c r="X20" s="1">
        <v>0.34789228439331</v>
      </c>
      <c r="Y20" s="1">
        <v>0.34789228439331</v>
      </c>
      <c r="Z20" s="1">
        <v>0.6</v>
      </c>
      <c r="AA20" s="1">
        <v>0.9</v>
      </c>
      <c r="AB20" s="1">
        <v>0.6</v>
      </c>
      <c r="AC20" s="1">
        <v>0.72</v>
      </c>
      <c r="AD20" s="1">
        <v>0.1</v>
      </c>
      <c r="AE20" s="1">
        <v>0.3</v>
      </c>
    </row>
    <row r="21" spans="1:31">
      <c r="A21" s="5">
        <v>40</v>
      </c>
      <c r="B21">
        <v>17</v>
      </c>
      <c r="C21">
        <v>3</v>
      </c>
      <c r="D21">
        <v>10</v>
      </c>
      <c r="E21">
        <v>10</v>
      </c>
      <c r="F21">
        <v>9</v>
      </c>
      <c r="G21">
        <v>1</v>
      </c>
      <c r="H21">
        <v>8</v>
      </c>
      <c r="I21">
        <v>2</v>
      </c>
      <c r="J21">
        <v>0.85</v>
      </c>
      <c r="K21" s="4">
        <v>8.01934051513672</v>
      </c>
      <c r="L21" s="9">
        <v>1.82939147949219</v>
      </c>
      <c r="M21">
        <v>1.49921607971191</v>
      </c>
      <c r="N21">
        <v>6.08656692504883</v>
      </c>
      <c r="O21">
        <v>6</v>
      </c>
      <c r="P21">
        <v>6</v>
      </c>
      <c r="Q21">
        <v>15</v>
      </c>
      <c r="R21" s="15">
        <v>0.4</v>
      </c>
      <c r="S21" s="15">
        <f t="shared" si="0"/>
        <v>0.6</v>
      </c>
      <c r="T21">
        <v>3.05672454833984</v>
      </c>
      <c r="U21">
        <v>2.80530095100403</v>
      </c>
      <c r="V21">
        <v>2.71086621284485</v>
      </c>
      <c r="W21" s="11">
        <v>0.0944347381591797</v>
      </c>
      <c r="X21">
        <v>0.345858335494995</v>
      </c>
      <c r="Y21">
        <v>0.345858335494995</v>
      </c>
      <c r="Z21">
        <v>0.6</v>
      </c>
      <c r="AA21">
        <v>0.9</v>
      </c>
      <c r="AB21">
        <v>0.6</v>
      </c>
      <c r="AC21">
        <v>0.72</v>
      </c>
      <c r="AD21">
        <v>0.1</v>
      </c>
      <c r="AE21">
        <v>0.3</v>
      </c>
    </row>
    <row r="22" spans="1:31">
      <c r="A22" s="5">
        <v>44</v>
      </c>
      <c r="B22">
        <v>18</v>
      </c>
      <c r="C22">
        <v>2</v>
      </c>
      <c r="D22">
        <v>10</v>
      </c>
      <c r="E22">
        <v>10</v>
      </c>
      <c r="F22">
        <v>10</v>
      </c>
      <c r="G22">
        <v>0</v>
      </c>
      <c r="H22">
        <v>8</v>
      </c>
      <c r="I22">
        <v>2</v>
      </c>
      <c r="J22">
        <v>0.9</v>
      </c>
      <c r="K22" s="4">
        <v>7.05508804321289</v>
      </c>
      <c r="L22" s="9">
        <v>1.89373970031738</v>
      </c>
      <c r="M22">
        <v>1.69791793823242</v>
      </c>
      <c r="N22">
        <v>5.47259330749512</v>
      </c>
      <c r="O22">
        <v>6</v>
      </c>
      <c r="P22">
        <v>6</v>
      </c>
      <c r="Q22">
        <v>16</v>
      </c>
      <c r="R22" s="15">
        <v>0.375</v>
      </c>
      <c r="S22" s="15">
        <f t="shared" si="0"/>
        <v>0.6</v>
      </c>
      <c r="T22">
        <v>3.63743019104004</v>
      </c>
      <c r="U22">
        <v>3.36262583732605</v>
      </c>
      <c r="V22">
        <v>3.23361253738403</v>
      </c>
      <c r="W22" s="11">
        <v>0.129013299942017</v>
      </c>
      <c r="X22">
        <v>0.403817653656006</v>
      </c>
      <c r="Y22">
        <v>0.403817653656006</v>
      </c>
      <c r="Z22">
        <v>0.6</v>
      </c>
      <c r="AA22">
        <v>1</v>
      </c>
      <c r="AB22">
        <v>0.625</v>
      </c>
      <c r="AC22">
        <v>0.769230769230769</v>
      </c>
      <c r="AD22">
        <v>0</v>
      </c>
      <c r="AE22">
        <v>0.4</v>
      </c>
    </row>
    <row r="23" s="1" customFormat="1" spans="1:31">
      <c r="A23" s="5">
        <v>214</v>
      </c>
      <c r="B23">
        <v>17</v>
      </c>
      <c r="C23">
        <v>3</v>
      </c>
      <c r="D23">
        <v>10</v>
      </c>
      <c r="E23">
        <v>10</v>
      </c>
      <c r="F23">
        <v>10</v>
      </c>
      <c r="G23">
        <v>0</v>
      </c>
      <c r="H23">
        <v>7</v>
      </c>
      <c r="I23">
        <v>3</v>
      </c>
      <c r="J23">
        <v>0.85</v>
      </c>
      <c r="K23" s="4">
        <v>6.30545997619629</v>
      </c>
      <c r="L23" s="9">
        <v>1.81940078735352</v>
      </c>
      <c r="M23">
        <v>1.30501747131348</v>
      </c>
      <c r="N23">
        <v>4.69405364990234</v>
      </c>
      <c r="O23">
        <v>5</v>
      </c>
      <c r="P23">
        <v>5</v>
      </c>
      <c r="Q23">
        <v>13</v>
      </c>
      <c r="R23" s="15">
        <v>0.3846</v>
      </c>
      <c r="S23" s="15">
        <f t="shared" si="0"/>
        <v>0.5</v>
      </c>
      <c r="T23">
        <v>3.16875076293945</v>
      </c>
      <c r="U23">
        <v>2.91451048851013</v>
      </c>
      <c r="V23">
        <v>2.77915716171265</v>
      </c>
      <c r="W23" s="11">
        <v>0.135353326797485</v>
      </c>
      <c r="X23">
        <v>0.389593601226807</v>
      </c>
      <c r="Y23">
        <v>0.389593601226807</v>
      </c>
      <c r="Z23">
        <v>0.5</v>
      </c>
      <c r="AA23">
        <v>0.8</v>
      </c>
      <c r="AB23">
        <v>0.615384615384615</v>
      </c>
      <c r="AC23">
        <v>0.695652173913043</v>
      </c>
      <c r="AD23">
        <v>0.2</v>
      </c>
      <c r="AE23">
        <v>0.3</v>
      </c>
    </row>
    <row r="24" s="4" customFormat="1" spans="11:31">
      <c r="K24" s="12" t="s">
        <v>29</v>
      </c>
      <c r="L24" s="9">
        <f>AVERAGE(L2:L23)</f>
        <v>1.35576126792214</v>
      </c>
      <c r="W24" s="11">
        <f t="shared" ref="W24:AE24" si="1">AVERAGE(W2:W23)</f>
        <v>0.0822458483956077</v>
      </c>
      <c r="Z24" s="4">
        <f t="shared" si="1"/>
        <v>0.636363636363636</v>
      </c>
      <c r="AA24" s="4">
        <f t="shared" si="1"/>
        <v>0.931818181818182</v>
      </c>
      <c r="AB24" s="4">
        <f t="shared" si="1"/>
        <v>0.595854798795975</v>
      </c>
      <c r="AC24" s="4">
        <f t="shared" si="1"/>
        <v>0.725221485438877</v>
      </c>
      <c r="AD24" s="4">
        <f t="shared" si="1"/>
        <v>0.0681818181818182</v>
      </c>
      <c r="AE24" s="4">
        <f t="shared" si="1"/>
        <v>0.295454545454545</v>
      </c>
    </row>
    <row r="25" s="4" customFormat="1" spans="11:31">
      <c r="K25" s="13" t="s">
        <v>30</v>
      </c>
      <c r="L25" s="9">
        <f>MAX(L2:L23)</f>
        <v>1.89373970031738</v>
      </c>
      <c r="W25" s="11">
        <f t="shared" ref="W25:AE25" si="2">MAX(W2:W23)</f>
        <v>0.184765338897705</v>
      </c>
      <c r="Z25" s="4">
        <f t="shared" si="2"/>
        <v>0.8</v>
      </c>
      <c r="AA25" s="4">
        <f t="shared" si="2"/>
        <v>1</v>
      </c>
      <c r="AB25" s="4">
        <f t="shared" si="2"/>
        <v>0.666666666666667</v>
      </c>
      <c r="AC25" s="4">
        <f t="shared" si="2"/>
        <v>0.8</v>
      </c>
      <c r="AD25" s="4">
        <f t="shared" si="2"/>
        <v>0.2</v>
      </c>
      <c r="AE25" s="4">
        <f t="shared" si="2"/>
        <v>0.5</v>
      </c>
    </row>
    <row r="26" s="4" customFormat="1" spans="12:31">
      <c r="L26" s="9">
        <f>MIN(L2:L23)</f>
        <v>0.829212188720703</v>
      </c>
      <c r="W26" s="11">
        <f t="shared" ref="W26:AE26" si="3">MIN(W2:W23)</f>
        <v>0.0256879329681396</v>
      </c>
      <c r="Z26" s="4">
        <f t="shared" si="3"/>
        <v>0.5</v>
      </c>
      <c r="AA26" s="4">
        <f t="shared" si="3"/>
        <v>0.8</v>
      </c>
      <c r="AB26" s="4">
        <f t="shared" si="3"/>
        <v>0.529411764705882</v>
      </c>
      <c r="AC26" s="4">
        <f t="shared" si="3"/>
        <v>0.666666666666667</v>
      </c>
      <c r="AD26" s="4">
        <f t="shared" si="3"/>
        <v>0</v>
      </c>
      <c r="AE26" s="4">
        <f t="shared" si="3"/>
        <v>0.1</v>
      </c>
    </row>
    <row r="27" spans="11:23">
      <c r="K27" s="4"/>
      <c r="L27" s="9"/>
      <c r="M27">
        <v>0.194</v>
      </c>
      <c r="O27" s="4" t="s">
        <v>70</v>
      </c>
      <c r="P27" s="4"/>
      <c r="Q27" s="4"/>
      <c r="R27" s="4"/>
      <c r="W27" s="11"/>
    </row>
    <row r="28" spans="11:23">
      <c r="K28" s="4"/>
      <c r="L28" s="9"/>
      <c r="M28">
        <v>0.129</v>
      </c>
      <c r="O28" s="4">
        <v>0.2</v>
      </c>
      <c r="P28" s="4">
        <v>-160</v>
      </c>
      <c r="Q28" s="4">
        <v>640</v>
      </c>
      <c r="R28" s="4">
        <v>32</v>
      </c>
      <c r="W28" s="11"/>
    </row>
    <row r="29" spans="11:23">
      <c r="K29" s="4"/>
      <c r="L29" s="9"/>
      <c r="O29" s="4">
        <v>0.4</v>
      </c>
      <c r="P29" s="4">
        <v>-320</v>
      </c>
      <c r="Q29" s="4">
        <v>480</v>
      </c>
      <c r="R29" s="4">
        <v>24</v>
      </c>
      <c r="W29" s="11"/>
    </row>
    <row r="30" spans="11:23">
      <c r="K30" s="4" t="s">
        <v>31</v>
      </c>
      <c r="L30" s="4" t="s">
        <v>32</v>
      </c>
      <c r="O30" s="4">
        <v>0.45</v>
      </c>
      <c r="P30" s="4">
        <v>-360</v>
      </c>
      <c r="Q30" s="4">
        <v>440</v>
      </c>
      <c r="R30" s="4">
        <v>22</v>
      </c>
      <c r="W30" s="11"/>
    </row>
    <row r="31" spans="11:23">
      <c r="K31" s="4"/>
      <c r="L31" s="4"/>
      <c r="O31" s="4">
        <v>0.49</v>
      </c>
      <c r="P31" s="4">
        <v>-392</v>
      </c>
      <c r="Q31" s="4">
        <v>408</v>
      </c>
      <c r="R31" s="4">
        <v>20.4</v>
      </c>
      <c r="W31" s="11"/>
    </row>
    <row r="32" s="1" customFormat="1" spans="11:23">
      <c r="K32" s="14" t="s">
        <v>49</v>
      </c>
      <c r="L32" s="14">
        <f>COUNTIF(L2:L23,"&lt;0.507")-COUNTIF(L2:L23,"&lt;0.378")</f>
        <v>0</v>
      </c>
      <c r="P32" s="14">
        <v>-380</v>
      </c>
      <c r="Q32" s="14">
        <v>420</v>
      </c>
      <c r="R32" s="14">
        <v>21</v>
      </c>
      <c r="W32" s="14"/>
    </row>
    <row r="33" s="1" customFormat="1" spans="11:23">
      <c r="K33" s="14" t="s">
        <v>50</v>
      </c>
      <c r="L33" s="14">
        <f>COUNTIF(L2:L23,"&lt;0.636")-COUNTIF(L2:L23,"&lt;0.507")</f>
        <v>0</v>
      </c>
      <c r="W33" s="14"/>
    </row>
    <row r="34" s="1" customFormat="1" spans="11:23">
      <c r="K34" s="14" t="s">
        <v>51</v>
      </c>
      <c r="L34" s="14">
        <f>COUNTIF(L2:L23,"&lt;0.765")-COUNTIF(L2:L23,"&lt;0.636")</f>
        <v>0</v>
      </c>
      <c r="W34" s="14"/>
    </row>
    <row r="35" s="20" customFormat="1" spans="11:23">
      <c r="K35" s="22" t="s">
        <v>85</v>
      </c>
      <c r="L35" s="22">
        <f>COUNTIF(L2:L23,"&lt;1.345")-COUNTIF(L2:L23,"&lt;0.765")</f>
        <v>11</v>
      </c>
      <c r="M35" s="22">
        <v>11</v>
      </c>
      <c r="W35" s="22"/>
    </row>
    <row r="36" s="20" customFormat="1" spans="11:23">
      <c r="K36" s="22" t="s">
        <v>86</v>
      </c>
      <c r="L36" s="22">
        <f>COUNTIF(L2:L23,"&lt;1.925")-COUNTIF(L2:L23,"&lt;1.345")</f>
        <v>11</v>
      </c>
      <c r="M36" s="22">
        <v>11</v>
      </c>
      <c r="W36" s="22"/>
    </row>
    <row r="37" s="1" customFormat="1" spans="11:23">
      <c r="K37" s="14" t="s">
        <v>83</v>
      </c>
      <c r="L37" s="14">
        <v>0</v>
      </c>
      <c r="M37" s="14">
        <v>0</v>
      </c>
      <c r="W37" s="14"/>
    </row>
    <row r="38" s="1" customFormat="1" spans="11:23">
      <c r="K38" s="14" t="s">
        <v>84</v>
      </c>
      <c r="L38" s="14">
        <v>0</v>
      </c>
      <c r="M38" s="14">
        <v>0</v>
      </c>
      <c r="W38" s="14"/>
    </row>
    <row r="39" s="1" customFormat="1" spans="11:23">
      <c r="K39" s="14" t="s">
        <v>56</v>
      </c>
      <c r="L39" s="14">
        <v>0</v>
      </c>
      <c r="W39" s="14"/>
    </row>
    <row r="40" s="1" customFormat="1" spans="11:23">
      <c r="K40" s="14" t="s">
        <v>57</v>
      </c>
      <c r="L40" s="14">
        <v>0</v>
      </c>
      <c r="W40" s="14"/>
    </row>
    <row r="41" s="1" customFormat="1" spans="11:23">
      <c r="K41" s="14" t="s">
        <v>58</v>
      </c>
      <c r="L41" s="14">
        <v>0</v>
      </c>
      <c r="W41" s="14"/>
    </row>
    <row r="42" s="1" customFormat="1" spans="11:23">
      <c r="K42" s="14" t="s">
        <v>59</v>
      </c>
      <c r="L42" s="14">
        <v>0</v>
      </c>
      <c r="W42" s="14"/>
    </row>
    <row r="43" s="1" customFormat="1" spans="11:23">
      <c r="K43" s="14" t="s">
        <v>60</v>
      </c>
      <c r="L43" s="14">
        <v>0</v>
      </c>
      <c r="M43" s="14"/>
      <c r="W43" s="14"/>
    </row>
    <row r="44" s="1" customFormat="1" spans="11:23">
      <c r="K44" s="14" t="s">
        <v>61</v>
      </c>
      <c r="L44" s="14">
        <v>0</v>
      </c>
      <c r="W44" s="14"/>
    </row>
    <row r="45" s="1" customFormat="1" spans="11:23">
      <c r="K45" s="14" t="s">
        <v>62</v>
      </c>
      <c r="L45" s="14">
        <v>0</v>
      </c>
      <c r="W45" s="14"/>
    </row>
    <row r="46" s="1" customFormat="1" spans="11:23">
      <c r="K46" s="14" t="s">
        <v>63</v>
      </c>
      <c r="L46" s="14">
        <f>COUNTIF(L2:L23,"&lt;2.313")-COUNTIF(L2:L23,"&lt;2.184")</f>
        <v>0</v>
      </c>
      <c r="W46" s="14"/>
    </row>
    <row r="47" s="1" customFormat="1" spans="11:23">
      <c r="K47" s="14" t="s">
        <v>64</v>
      </c>
      <c r="L47" s="14">
        <f>COUNTIF(L2:L23,"&lt;2.442")-COUNTIF(L2:L23,"&lt;2.313")</f>
        <v>0</v>
      </c>
      <c r="W47" s="14"/>
    </row>
    <row r="48" s="1" customFormat="1" spans="11:12">
      <c r="K48" s="14" t="s">
        <v>65</v>
      </c>
      <c r="L48" s="14">
        <f>COUNTIF(L2:L23,"&lt;2.571")-COUNTIF(L2:L23,"&lt;2.442")</f>
        <v>0</v>
      </c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s="1" customFormat="1" spans="11:15">
      <c r="K50" s="14" t="s">
        <v>67</v>
      </c>
      <c r="L50" s="14">
        <f>COUNTIF(L2:L23,"&lt;2.829")-COUNTIF(L2:L23,"&lt;2.7")</f>
        <v>0</v>
      </c>
      <c r="N50" s="1">
        <v>0.378</v>
      </c>
      <c r="O50" s="1">
        <v>3.094</v>
      </c>
    </row>
    <row r="51" s="1" customFormat="1" spans="11:15">
      <c r="K51" s="14" t="s">
        <v>68</v>
      </c>
      <c r="L51" s="14">
        <f>COUNTIF(L2:L23,"&lt;2.958")-COUNTIF(L2:L23,"&lt;2.829")</f>
        <v>0</v>
      </c>
      <c r="N51" s="1">
        <v>21</v>
      </c>
      <c r="O51" s="1">
        <v>0.129</v>
      </c>
    </row>
    <row r="52" s="1" customFormat="1" spans="11:12">
      <c r="K52" s="14" t="s">
        <v>69</v>
      </c>
      <c r="L52" s="14">
        <f>COUNTIF(L2:L23,"&lt;3.087")-COUNTIF(L2:L23,"&lt;2.958")</f>
        <v>0</v>
      </c>
    </row>
    <row r="55" spans="14:16">
      <c r="N55">
        <v>0.954</v>
      </c>
      <c r="O55">
        <v>0.378</v>
      </c>
      <c r="P55">
        <v>1.539</v>
      </c>
    </row>
    <row r="56" spans="16:16">
      <c r="P56">
        <v>0.232</v>
      </c>
    </row>
    <row r="58" spans="15:16">
      <c r="O58">
        <v>0.765</v>
      </c>
      <c r="P58">
        <v>1.926</v>
      </c>
    </row>
    <row r="59" spans="16:16">
      <c r="P59">
        <v>0.29</v>
      </c>
    </row>
  </sheetData>
  <pageMargins left="0.75" right="0.75" top="1" bottom="1" header="0.5" footer="0.5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1"/>
  <sheetViews>
    <sheetView topLeftCell="I43" workbookViewId="0">
      <selection activeCell="I1" sqref="$A1:$XFD61"/>
    </sheetView>
  </sheetViews>
  <sheetFormatPr defaultColWidth="8.88888888888889" defaultRowHeight="14.4"/>
  <cols>
    <col min="11" max="12" width="20.1111111111111" customWidth="1"/>
    <col min="13" max="14" width="12.8888888888889"/>
    <col min="20" max="22" width="12.8888888888889"/>
    <col min="23" max="23" width="17.6666666666667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234</v>
      </c>
      <c r="B2">
        <v>20</v>
      </c>
      <c r="C2">
        <v>0</v>
      </c>
      <c r="D2">
        <v>10</v>
      </c>
      <c r="E2">
        <v>10</v>
      </c>
      <c r="F2">
        <v>10</v>
      </c>
      <c r="G2">
        <v>0</v>
      </c>
      <c r="H2">
        <v>10</v>
      </c>
      <c r="I2">
        <v>0</v>
      </c>
      <c r="J2">
        <v>1</v>
      </c>
      <c r="K2" s="4">
        <v>9999</v>
      </c>
      <c r="L2" s="9">
        <v>0.98687744140625</v>
      </c>
      <c r="M2">
        <v>9999</v>
      </c>
      <c r="N2">
        <v>9999</v>
      </c>
      <c r="O2">
        <v>10</v>
      </c>
      <c r="P2">
        <v>10</v>
      </c>
      <c r="Q2">
        <v>20</v>
      </c>
      <c r="R2" s="15">
        <v>0.5</v>
      </c>
      <c r="S2" s="15">
        <f t="shared" ref="S2:S22" si="0">O2/E2</f>
        <v>1</v>
      </c>
      <c r="T2">
        <v>4.50434112548828</v>
      </c>
      <c r="U2">
        <v>4.15515184402466</v>
      </c>
      <c r="V2">
        <v>4.08800077438354</v>
      </c>
      <c r="W2" s="11">
        <v>0.0671510696411133</v>
      </c>
      <c r="X2">
        <v>0.416340351104736</v>
      </c>
      <c r="Y2">
        <v>0.416340351104736</v>
      </c>
      <c r="Z2">
        <v>1</v>
      </c>
      <c r="AA2">
        <v>1</v>
      </c>
      <c r="AB2">
        <v>0.5</v>
      </c>
      <c r="AC2">
        <v>0.666666666666667</v>
      </c>
      <c r="AD2">
        <v>0</v>
      </c>
      <c r="AE2">
        <v>0</v>
      </c>
    </row>
    <row r="3" spans="1:31">
      <c r="A3" s="5">
        <v>11</v>
      </c>
      <c r="B3">
        <v>18</v>
      </c>
      <c r="C3">
        <v>2</v>
      </c>
      <c r="D3">
        <v>10</v>
      </c>
      <c r="E3">
        <v>10</v>
      </c>
      <c r="F3">
        <v>10</v>
      </c>
      <c r="G3">
        <v>0</v>
      </c>
      <c r="H3">
        <v>8</v>
      </c>
      <c r="I3">
        <v>2</v>
      </c>
      <c r="J3">
        <v>0.9</v>
      </c>
      <c r="K3" s="4">
        <v>6.78566932678223</v>
      </c>
      <c r="L3" s="9">
        <v>1.0232105255127</v>
      </c>
      <c r="M3">
        <v>0.788984298706055</v>
      </c>
      <c r="N3">
        <v>6.03194808959961</v>
      </c>
      <c r="O3">
        <v>6</v>
      </c>
      <c r="P3">
        <v>6</v>
      </c>
      <c r="Q3">
        <v>14</v>
      </c>
      <c r="R3" s="15">
        <v>0.4286</v>
      </c>
      <c r="S3" s="15">
        <f t="shared" si="0"/>
        <v>0.6</v>
      </c>
      <c r="T3">
        <v>3.36816215515137</v>
      </c>
      <c r="U3">
        <v>3.07924389839172</v>
      </c>
      <c r="V3">
        <v>3.0114803314209</v>
      </c>
      <c r="W3" s="11">
        <v>0.0677635669708252</v>
      </c>
      <c r="X3">
        <v>0.356681823730469</v>
      </c>
      <c r="Y3">
        <v>0.356681823730469</v>
      </c>
      <c r="Z3">
        <v>0.6</v>
      </c>
      <c r="AA3">
        <v>0.8</v>
      </c>
      <c r="AB3">
        <v>0.571428571428571</v>
      </c>
      <c r="AC3">
        <v>0.666666666666667</v>
      </c>
      <c r="AD3">
        <v>0.2</v>
      </c>
      <c r="AE3">
        <v>0.2</v>
      </c>
    </row>
    <row r="4" spans="1:31">
      <c r="A4" s="5">
        <v>152</v>
      </c>
      <c r="B4">
        <v>16</v>
      </c>
      <c r="C4">
        <v>4</v>
      </c>
      <c r="D4">
        <v>10</v>
      </c>
      <c r="E4">
        <v>10</v>
      </c>
      <c r="F4">
        <v>10</v>
      </c>
      <c r="G4">
        <v>0</v>
      </c>
      <c r="H4">
        <v>6</v>
      </c>
      <c r="I4">
        <v>4</v>
      </c>
      <c r="J4">
        <v>0.8</v>
      </c>
      <c r="K4" s="4">
        <v>4.94554901123047</v>
      </c>
      <c r="L4" s="9">
        <v>1.0341854095459</v>
      </c>
      <c r="M4">
        <v>0.984106063842773</v>
      </c>
      <c r="N4">
        <v>6.39373588562012</v>
      </c>
      <c r="O4">
        <v>6</v>
      </c>
      <c r="P4">
        <v>6</v>
      </c>
      <c r="Q4">
        <v>14</v>
      </c>
      <c r="R4" s="15">
        <v>0.4286</v>
      </c>
      <c r="S4" s="15">
        <f t="shared" si="0"/>
        <v>0.6</v>
      </c>
      <c r="T4">
        <v>3.15190505981445</v>
      </c>
      <c r="U4">
        <v>2.76458716392517</v>
      </c>
      <c r="V4">
        <v>2.83633708953857</v>
      </c>
      <c r="W4" s="11">
        <v>0.0717499256134033</v>
      </c>
      <c r="X4">
        <v>0.315567970275879</v>
      </c>
      <c r="Y4">
        <v>0.315567970275879</v>
      </c>
      <c r="Z4">
        <v>0.6</v>
      </c>
      <c r="AA4">
        <v>0.8</v>
      </c>
      <c r="AB4">
        <v>0.571428571428571</v>
      </c>
      <c r="AC4">
        <v>0.666666666666667</v>
      </c>
      <c r="AD4">
        <v>0.2</v>
      </c>
      <c r="AE4">
        <v>0.2</v>
      </c>
    </row>
    <row r="5" spans="1:31">
      <c r="A5" s="5">
        <v>26</v>
      </c>
      <c r="B5">
        <v>18</v>
      </c>
      <c r="C5">
        <v>2</v>
      </c>
      <c r="D5">
        <v>10</v>
      </c>
      <c r="E5">
        <v>10</v>
      </c>
      <c r="F5">
        <v>10</v>
      </c>
      <c r="G5">
        <v>0</v>
      </c>
      <c r="H5">
        <v>8</v>
      </c>
      <c r="I5">
        <v>2</v>
      </c>
      <c r="J5">
        <v>0.9</v>
      </c>
      <c r="K5" s="4">
        <v>7.20049858093262</v>
      </c>
      <c r="L5" s="9">
        <v>0.931381225585937</v>
      </c>
      <c r="M5">
        <v>0.624353408813477</v>
      </c>
      <c r="N5">
        <v>6.30125427246094</v>
      </c>
      <c r="O5">
        <v>6</v>
      </c>
      <c r="P5">
        <v>6</v>
      </c>
      <c r="Q5">
        <v>15</v>
      </c>
      <c r="R5" s="15">
        <v>0.4</v>
      </c>
      <c r="S5" s="15">
        <f t="shared" si="0"/>
        <v>0.6</v>
      </c>
      <c r="T5">
        <v>3.92199516296387</v>
      </c>
      <c r="U5">
        <v>3.57343816757202</v>
      </c>
      <c r="V5">
        <v>3.50098347663879</v>
      </c>
      <c r="W5" s="11">
        <v>0.0724546909332275</v>
      </c>
      <c r="X5">
        <v>0.421011686325073</v>
      </c>
      <c r="Y5">
        <v>0.421011686325073</v>
      </c>
      <c r="Z5">
        <v>0.6</v>
      </c>
      <c r="AA5">
        <v>0.9</v>
      </c>
      <c r="AB5">
        <v>0.6</v>
      </c>
      <c r="AC5">
        <v>0.72</v>
      </c>
      <c r="AD5">
        <v>0.1</v>
      </c>
      <c r="AE5">
        <v>0.3</v>
      </c>
    </row>
    <row r="6" spans="1:31">
      <c r="A6" s="5">
        <v>122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10.5021839141846</v>
      </c>
      <c r="L6" s="9">
        <v>0.790449142456055</v>
      </c>
      <c r="M6">
        <v>0.682891845703125</v>
      </c>
      <c r="N6">
        <v>9.7152214050293</v>
      </c>
      <c r="O6">
        <v>9</v>
      </c>
      <c r="P6">
        <v>9</v>
      </c>
      <c r="Q6">
        <v>19</v>
      </c>
      <c r="R6" s="15">
        <v>0.4737</v>
      </c>
      <c r="S6" s="15">
        <f t="shared" si="0"/>
        <v>0.9</v>
      </c>
      <c r="T6">
        <v>4.5552921295166</v>
      </c>
      <c r="U6">
        <v>4.16144227981567</v>
      </c>
      <c r="V6">
        <v>4.08422088623047</v>
      </c>
      <c r="W6" s="11">
        <v>0.0772213935852051</v>
      </c>
      <c r="X6">
        <v>0.471071243286133</v>
      </c>
      <c r="Y6">
        <v>0.471071243286133</v>
      </c>
      <c r="Z6">
        <v>0.9</v>
      </c>
      <c r="AA6">
        <v>1</v>
      </c>
      <c r="AB6">
        <v>0.526315789473684</v>
      </c>
      <c r="AC6">
        <v>0.689655172413793</v>
      </c>
      <c r="AD6">
        <v>0</v>
      </c>
      <c r="AE6">
        <v>0.1</v>
      </c>
    </row>
    <row r="7" spans="1:31">
      <c r="A7" s="5">
        <v>187</v>
      </c>
      <c r="B7">
        <v>18</v>
      </c>
      <c r="C7">
        <v>2</v>
      </c>
      <c r="D7">
        <v>10</v>
      </c>
      <c r="E7">
        <v>10</v>
      </c>
      <c r="F7">
        <v>10</v>
      </c>
      <c r="G7">
        <v>0</v>
      </c>
      <c r="H7">
        <v>8</v>
      </c>
      <c r="I7">
        <v>2</v>
      </c>
      <c r="J7">
        <v>0.9</v>
      </c>
      <c r="K7" s="4">
        <v>7.71948623657227</v>
      </c>
      <c r="L7" s="9">
        <v>0.999673843383789</v>
      </c>
      <c r="M7">
        <v>0.699689865112305</v>
      </c>
      <c r="N7">
        <v>6.89983558654785</v>
      </c>
      <c r="O7">
        <v>7</v>
      </c>
      <c r="P7">
        <v>7</v>
      </c>
      <c r="Q7">
        <v>17</v>
      </c>
      <c r="R7" s="15">
        <v>0.4118</v>
      </c>
      <c r="S7" s="15">
        <f t="shared" si="0"/>
        <v>0.7</v>
      </c>
      <c r="T7">
        <v>3.41684341430664</v>
      </c>
      <c r="U7">
        <v>3.10786461830139</v>
      </c>
      <c r="V7">
        <v>3.02955842018127</v>
      </c>
      <c r="W7" s="11">
        <v>0.0783061981201172</v>
      </c>
      <c r="X7">
        <v>0.387284994125366</v>
      </c>
      <c r="Y7">
        <v>0.387284994125366</v>
      </c>
      <c r="Z7">
        <v>0.7</v>
      </c>
      <c r="AA7">
        <v>1</v>
      </c>
      <c r="AB7">
        <v>0.588235294117647</v>
      </c>
      <c r="AC7">
        <v>0.740740740740741</v>
      </c>
      <c r="AD7">
        <v>0</v>
      </c>
      <c r="AE7">
        <v>0.3</v>
      </c>
    </row>
    <row r="8" s="20" customFormat="1" spans="1:31">
      <c r="A8" s="21">
        <v>208</v>
      </c>
      <c r="B8" s="20">
        <v>19</v>
      </c>
      <c r="C8" s="20">
        <v>1</v>
      </c>
      <c r="D8" s="20">
        <v>10</v>
      </c>
      <c r="E8" s="20">
        <v>10</v>
      </c>
      <c r="F8" s="20">
        <v>10</v>
      </c>
      <c r="G8" s="20">
        <v>0</v>
      </c>
      <c r="H8" s="20">
        <v>9</v>
      </c>
      <c r="I8" s="20">
        <v>1</v>
      </c>
      <c r="J8" s="20">
        <v>0.95</v>
      </c>
      <c r="K8" s="22">
        <v>9.6657829284668</v>
      </c>
      <c r="L8" s="22">
        <v>1.09473419189453</v>
      </c>
      <c r="M8" s="20">
        <v>1.02000617980957</v>
      </c>
      <c r="N8" s="20">
        <v>8.77612686157227</v>
      </c>
      <c r="O8" s="20">
        <v>8</v>
      </c>
      <c r="P8" s="20">
        <v>8</v>
      </c>
      <c r="Q8" s="20">
        <v>18</v>
      </c>
      <c r="R8" s="23">
        <v>0.4444</v>
      </c>
      <c r="S8" s="23">
        <f t="shared" si="0"/>
        <v>0.8</v>
      </c>
      <c r="T8" s="20">
        <v>3.69164657592773</v>
      </c>
      <c r="U8" s="20">
        <v>3.39793086051941</v>
      </c>
      <c r="V8" s="20">
        <v>3.31535196304321</v>
      </c>
      <c r="W8" s="22">
        <v>0.0825788974761963</v>
      </c>
      <c r="X8" s="20">
        <v>0.376294612884521</v>
      </c>
      <c r="Y8" s="20">
        <v>0.376294612884521</v>
      </c>
      <c r="Z8" s="20">
        <v>0.8</v>
      </c>
      <c r="AA8" s="20">
        <v>1</v>
      </c>
      <c r="AB8" s="20">
        <v>0.555555555555556</v>
      </c>
      <c r="AC8" s="20">
        <v>0.714285714285714</v>
      </c>
      <c r="AD8" s="20">
        <v>0</v>
      </c>
      <c r="AE8" s="20">
        <v>0.2</v>
      </c>
    </row>
    <row r="9" spans="1:31">
      <c r="A9" s="5">
        <v>120</v>
      </c>
      <c r="B9">
        <v>18</v>
      </c>
      <c r="C9">
        <v>2</v>
      </c>
      <c r="D9">
        <v>10</v>
      </c>
      <c r="E9">
        <v>10</v>
      </c>
      <c r="F9">
        <v>10</v>
      </c>
      <c r="G9">
        <v>0</v>
      </c>
      <c r="H9">
        <v>8</v>
      </c>
      <c r="I9">
        <v>2</v>
      </c>
      <c r="J9">
        <v>0.9</v>
      </c>
      <c r="K9" s="4">
        <v>6.93556594848633</v>
      </c>
      <c r="L9" s="9">
        <v>1.24688911437988</v>
      </c>
      <c r="M9">
        <v>1.02820205688477</v>
      </c>
      <c r="N9">
        <v>6.01740264892578</v>
      </c>
      <c r="O9">
        <v>8</v>
      </c>
      <c r="P9">
        <v>8</v>
      </c>
      <c r="Q9">
        <v>18</v>
      </c>
      <c r="R9" s="15">
        <v>0.4444</v>
      </c>
      <c r="S9" s="15">
        <f t="shared" si="0"/>
        <v>0.8</v>
      </c>
      <c r="T9">
        <v>3.63002395629883</v>
      </c>
      <c r="U9">
        <v>3.32382535934448</v>
      </c>
      <c r="V9">
        <v>3.24284887313843</v>
      </c>
      <c r="W9" s="11">
        <v>0.0809764862060547</v>
      </c>
      <c r="X9">
        <v>0.3871750831604</v>
      </c>
      <c r="Y9">
        <v>0.3871750831604</v>
      </c>
      <c r="Z9">
        <v>0.8</v>
      </c>
      <c r="AA9">
        <v>1</v>
      </c>
      <c r="AB9">
        <v>0.555555555555556</v>
      </c>
      <c r="AC9">
        <v>0.714285714285714</v>
      </c>
      <c r="AD9">
        <v>0</v>
      </c>
      <c r="AE9">
        <v>0.2</v>
      </c>
    </row>
    <row r="10" spans="1:31">
      <c r="A10" s="5">
        <v>195</v>
      </c>
      <c r="B10">
        <v>18</v>
      </c>
      <c r="C10">
        <v>2</v>
      </c>
      <c r="D10">
        <v>10</v>
      </c>
      <c r="E10">
        <v>10</v>
      </c>
      <c r="F10">
        <v>10</v>
      </c>
      <c r="G10">
        <v>0</v>
      </c>
      <c r="H10">
        <v>8</v>
      </c>
      <c r="I10">
        <v>2</v>
      </c>
      <c r="J10">
        <v>0.9</v>
      </c>
      <c r="K10" s="4">
        <v>6.02360534667969</v>
      </c>
      <c r="L10" s="9">
        <v>1.21777153015137</v>
      </c>
      <c r="M10">
        <v>1.0475025177002</v>
      </c>
      <c r="N10">
        <v>5.15594482421875</v>
      </c>
      <c r="O10">
        <v>5</v>
      </c>
      <c r="P10">
        <v>5</v>
      </c>
      <c r="Q10">
        <v>14</v>
      </c>
      <c r="R10" s="15">
        <v>0.3571</v>
      </c>
      <c r="S10" s="15">
        <f t="shared" si="0"/>
        <v>0.5</v>
      </c>
      <c r="T10">
        <v>2.83910751342773</v>
      </c>
      <c r="U10">
        <v>2.61378049850464</v>
      </c>
      <c r="V10">
        <v>2.52981948852539</v>
      </c>
      <c r="W10" s="11">
        <v>0.083961009979248</v>
      </c>
      <c r="X10">
        <v>0.309288024902344</v>
      </c>
      <c r="Y10">
        <v>0.309288024902344</v>
      </c>
      <c r="Z10">
        <v>0.5</v>
      </c>
      <c r="AA10">
        <v>0.9</v>
      </c>
      <c r="AB10">
        <v>0.642857142857143</v>
      </c>
      <c r="AC10">
        <v>0.75</v>
      </c>
      <c r="AD10">
        <v>0.1</v>
      </c>
      <c r="AE10">
        <v>0.4</v>
      </c>
    </row>
    <row r="11" spans="1:31">
      <c r="A11" s="5">
        <v>35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10.0861263275147</v>
      </c>
      <c r="L11" s="9">
        <v>1.25870513916016</v>
      </c>
      <c r="M11">
        <v>1.19042015075684</v>
      </c>
      <c r="N11">
        <v>9.12538146972656</v>
      </c>
      <c r="O11">
        <v>9</v>
      </c>
      <c r="P11">
        <v>9</v>
      </c>
      <c r="Q11">
        <v>18</v>
      </c>
      <c r="R11" s="15">
        <v>0.5</v>
      </c>
      <c r="S11" s="15">
        <f t="shared" si="0"/>
        <v>0.9</v>
      </c>
      <c r="T11">
        <v>3.88026809692383</v>
      </c>
      <c r="U11">
        <v>3.56421184539795</v>
      </c>
      <c r="V11">
        <v>3.4779007434845</v>
      </c>
      <c r="W11" s="11">
        <v>0.0863111019134521</v>
      </c>
      <c r="X11">
        <v>0.402367353439331</v>
      </c>
      <c r="Y11">
        <v>0.402367353439331</v>
      </c>
      <c r="Z11">
        <v>0.9</v>
      </c>
      <c r="AA11">
        <v>0.9</v>
      </c>
      <c r="AB11">
        <v>0.5</v>
      </c>
      <c r="AC11">
        <v>0.642857142857143</v>
      </c>
      <c r="AD11">
        <v>0.1</v>
      </c>
      <c r="AE11">
        <v>0</v>
      </c>
    </row>
    <row r="12" spans="1:31">
      <c r="A12" s="5">
        <v>242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6.32823753356934</v>
      </c>
      <c r="L12" s="9">
        <v>1.22046852111816</v>
      </c>
      <c r="M12">
        <v>1.00446891784668</v>
      </c>
      <c r="N12">
        <v>5.30471992492676</v>
      </c>
      <c r="O12">
        <v>6</v>
      </c>
      <c r="P12">
        <v>6</v>
      </c>
      <c r="Q12">
        <v>14</v>
      </c>
      <c r="R12" s="15">
        <v>0.4286</v>
      </c>
      <c r="S12" s="15">
        <f t="shared" si="0"/>
        <v>0.6</v>
      </c>
      <c r="T12">
        <v>3.06415939331055</v>
      </c>
      <c r="U12">
        <v>2.81667304039001</v>
      </c>
      <c r="V12">
        <v>2.72687673568726</v>
      </c>
      <c r="W12" s="11">
        <v>0.0897963047027588</v>
      </c>
      <c r="X12">
        <v>0.337282657623291</v>
      </c>
      <c r="Y12">
        <v>0.337282657623291</v>
      </c>
      <c r="Z12">
        <v>0.6</v>
      </c>
      <c r="AA12">
        <v>0.8</v>
      </c>
      <c r="AB12">
        <v>0.571428571428571</v>
      </c>
      <c r="AC12">
        <v>0.666666666666667</v>
      </c>
      <c r="AD12">
        <v>0.2</v>
      </c>
      <c r="AE12">
        <v>0.2</v>
      </c>
    </row>
    <row r="13" spans="1:31">
      <c r="A13" s="5">
        <v>205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7.59420585632324</v>
      </c>
      <c r="L13" s="9">
        <v>1.31899452209473</v>
      </c>
      <c r="M13">
        <v>1.07002258300781</v>
      </c>
      <c r="N13">
        <v>6.59915542602539</v>
      </c>
      <c r="O13">
        <v>7</v>
      </c>
      <c r="P13">
        <v>7</v>
      </c>
      <c r="Q13">
        <v>16</v>
      </c>
      <c r="R13" s="15">
        <v>0.4375</v>
      </c>
      <c r="S13" s="15">
        <f t="shared" si="0"/>
        <v>0.7</v>
      </c>
      <c r="T13">
        <v>3.75983238220215</v>
      </c>
      <c r="U13">
        <v>3.43183302879333</v>
      </c>
      <c r="V13">
        <v>3.34061288833618</v>
      </c>
      <c r="W13" s="11">
        <v>0.0912201404571533</v>
      </c>
      <c r="X13">
        <v>0.419219493865967</v>
      </c>
      <c r="Y13">
        <v>0.419219493865967</v>
      </c>
      <c r="Z13">
        <v>0.7</v>
      </c>
      <c r="AA13">
        <v>0.9</v>
      </c>
      <c r="AB13">
        <v>0.5625</v>
      </c>
      <c r="AC13">
        <v>0.692307692307692</v>
      </c>
      <c r="AD13">
        <v>0.1</v>
      </c>
      <c r="AE13">
        <v>0.2</v>
      </c>
    </row>
    <row r="14" spans="1:31">
      <c r="A14" s="5">
        <v>70</v>
      </c>
      <c r="B14">
        <v>17</v>
      </c>
      <c r="C14">
        <v>3</v>
      </c>
      <c r="D14">
        <v>10</v>
      </c>
      <c r="E14">
        <v>10</v>
      </c>
      <c r="F14">
        <v>10</v>
      </c>
      <c r="G14">
        <v>0</v>
      </c>
      <c r="H14">
        <v>7</v>
      </c>
      <c r="I14">
        <v>3</v>
      </c>
      <c r="J14">
        <v>0.85</v>
      </c>
      <c r="K14" s="4">
        <v>6.20821762084961</v>
      </c>
      <c r="L14" s="9">
        <v>1.50602722167969</v>
      </c>
      <c r="M14">
        <v>1.01017951965332</v>
      </c>
      <c r="N14">
        <v>5.0645694732666</v>
      </c>
      <c r="O14">
        <v>4</v>
      </c>
      <c r="P14">
        <v>4</v>
      </c>
      <c r="Q14">
        <v>12</v>
      </c>
      <c r="R14" s="15">
        <v>0.3333</v>
      </c>
      <c r="S14" s="15">
        <f t="shared" si="0"/>
        <v>0.4</v>
      </c>
      <c r="T14">
        <v>3.08554649353027</v>
      </c>
      <c r="U14">
        <v>2.82622003555298</v>
      </c>
      <c r="V14">
        <v>2.7313539981842</v>
      </c>
      <c r="W14" s="11">
        <v>0.0948660373687744</v>
      </c>
      <c r="X14">
        <v>0.354192495346069</v>
      </c>
      <c r="Y14">
        <v>0.354192495346069</v>
      </c>
      <c r="Z14">
        <v>0.4</v>
      </c>
      <c r="AA14">
        <v>0.8</v>
      </c>
      <c r="AB14">
        <v>0.666666666666667</v>
      </c>
      <c r="AC14">
        <v>0.727272727272727</v>
      </c>
      <c r="AD14">
        <v>0.2</v>
      </c>
      <c r="AE14">
        <v>0.4</v>
      </c>
    </row>
    <row r="15" s="20" customFormat="1" spans="1:31">
      <c r="A15" s="21">
        <v>168</v>
      </c>
      <c r="B15" s="20">
        <v>18</v>
      </c>
      <c r="C15" s="20">
        <v>2</v>
      </c>
      <c r="D15" s="20">
        <v>10</v>
      </c>
      <c r="E15" s="20">
        <v>10</v>
      </c>
      <c r="F15" s="20">
        <v>10</v>
      </c>
      <c r="G15" s="20">
        <v>0</v>
      </c>
      <c r="H15" s="20">
        <v>8</v>
      </c>
      <c r="I15" s="20">
        <v>2</v>
      </c>
      <c r="J15" s="20">
        <v>0.9</v>
      </c>
      <c r="K15" s="22">
        <v>6.87069702148437</v>
      </c>
      <c r="L15" s="22">
        <v>1.41816520690918</v>
      </c>
      <c r="M15" s="20">
        <v>1.21541595458984</v>
      </c>
      <c r="N15" s="20">
        <v>5.80192565917969</v>
      </c>
      <c r="O15" s="20">
        <v>7</v>
      </c>
      <c r="P15" s="20">
        <v>7</v>
      </c>
      <c r="Q15" s="20">
        <v>16</v>
      </c>
      <c r="R15" s="23">
        <v>0.4375</v>
      </c>
      <c r="S15" s="23">
        <f t="shared" si="0"/>
        <v>0.7</v>
      </c>
      <c r="T15" s="20">
        <v>3.46154975891113</v>
      </c>
      <c r="U15" s="20">
        <v>3.16635799407959</v>
      </c>
      <c r="V15" s="20">
        <v>3.07130002975464</v>
      </c>
      <c r="W15" s="22">
        <v>0.0950579643249512</v>
      </c>
      <c r="X15" s="20">
        <v>0.390249729156494</v>
      </c>
      <c r="Y15" s="20">
        <v>0.390249729156494</v>
      </c>
      <c r="Z15" s="20">
        <v>0.7</v>
      </c>
      <c r="AA15" s="20">
        <v>0.9</v>
      </c>
      <c r="AB15" s="20">
        <v>0.5625</v>
      </c>
      <c r="AC15" s="20">
        <v>0.692307692307692</v>
      </c>
      <c r="AD15" s="20">
        <v>0.1</v>
      </c>
      <c r="AE15" s="20">
        <v>0.2</v>
      </c>
    </row>
    <row r="16" spans="1:31">
      <c r="A16" s="18">
        <v>4</v>
      </c>
      <c r="B16" s="1">
        <v>18</v>
      </c>
      <c r="C16" s="1">
        <v>2</v>
      </c>
      <c r="D16" s="1">
        <v>10</v>
      </c>
      <c r="E16" s="1">
        <v>10</v>
      </c>
      <c r="F16" s="1">
        <v>10</v>
      </c>
      <c r="G16" s="1">
        <v>0</v>
      </c>
      <c r="H16" s="1">
        <v>8</v>
      </c>
      <c r="I16" s="1">
        <v>2</v>
      </c>
      <c r="J16" s="1">
        <v>0.9</v>
      </c>
      <c r="K16" s="14">
        <v>6.64651870727539</v>
      </c>
      <c r="L16" s="14">
        <v>1.76815605163574</v>
      </c>
      <c r="M16" s="1">
        <v>1.73186683654785</v>
      </c>
      <c r="N16" s="1">
        <v>5.91652679443359</v>
      </c>
      <c r="O16" s="1">
        <v>6</v>
      </c>
      <c r="P16" s="1">
        <v>6</v>
      </c>
      <c r="Q16" s="1">
        <v>15</v>
      </c>
      <c r="R16" s="19">
        <v>0.4</v>
      </c>
      <c r="S16" s="19">
        <f t="shared" si="0"/>
        <v>0.6</v>
      </c>
      <c r="T16" s="1">
        <v>3.24323081970215</v>
      </c>
      <c r="U16" s="1">
        <v>2.9600522518158</v>
      </c>
      <c r="V16" s="1">
        <v>2.89533853530884</v>
      </c>
      <c r="W16" s="14">
        <v>0.064713716506958</v>
      </c>
      <c r="X16" s="1">
        <v>0.34789228439331</v>
      </c>
      <c r="Y16" s="1">
        <v>0.34789228439331</v>
      </c>
      <c r="Z16" s="1">
        <v>0.6</v>
      </c>
      <c r="AA16" s="1">
        <v>0.9</v>
      </c>
      <c r="AB16" s="1">
        <v>0.6</v>
      </c>
      <c r="AC16" s="1">
        <v>0.72</v>
      </c>
      <c r="AD16" s="1">
        <v>0.1</v>
      </c>
      <c r="AE16" s="1">
        <v>0.3</v>
      </c>
    </row>
    <row r="17" spans="1:31">
      <c r="A17" s="5">
        <v>28</v>
      </c>
      <c r="B17">
        <v>17</v>
      </c>
      <c r="C17">
        <v>3</v>
      </c>
      <c r="D17">
        <v>10</v>
      </c>
      <c r="E17">
        <v>10</v>
      </c>
      <c r="F17">
        <v>9</v>
      </c>
      <c r="G17">
        <v>1</v>
      </c>
      <c r="H17">
        <v>8</v>
      </c>
      <c r="I17">
        <v>2</v>
      </c>
      <c r="J17">
        <v>0.85</v>
      </c>
      <c r="K17" s="4">
        <v>7.65665245056152</v>
      </c>
      <c r="L17" s="9">
        <v>1.70526885986328</v>
      </c>
      <c r="M17">
        <v>1.47204208374023</v>
      </c>
      <c r="N17">
        <v>6.27309989929199</v>
      </c>
      <c r="O17">
        <v>4</v>
      </c>
      <c r="P17">
        <v>4</v>
      </c>
      <c r="Q17">
        <v>11</v>
      </c>
      <c r="R17" s="15">
        <v>0.3636</v>
      </c>
      <c r="S17" s="15">
        <f t="shared" si="0"/>
        <v>0.4</v>
      </c>
      <c r="T17">
        <v>2.46031761169434</v>
      </c>
      <c r="U17">
        <v>2.26619172096252</v>
      </c>
      <c r="V17">
        <v>2.19670438766479</v>
      </c>
      <c r="W17" s="11">
        <v>0.0694873332977295</v>
      </c>
      <c r="X17">
        <v>0.263613224029541</v>
      </c>
      <c r="Y17">
        <v>0.263613224029541</v>
      </c>
      <c r="Z17">
        <v>0.4</v>
      </c>
      <c r="AA17">
        <v>0.7</v>
      </c>
      <c r="AB17">
        <v>0.636363636363636</v>
      </c>
      <c r="AC17">
        <v>0.666666666666667</v>
      </c>
      <c r="AD17">
        <v>0.3</v>
      </c>
      <c r="AE17">
        <v>0.3</v>
      </c>
    </row>
    <row r="18" spans="1:31">
      <c r="A18" s="5">
        <v>89</v>
      </c>
      <c r="B18">
        <v>18</v>
      </c>
      <c r="C18">
        <v>2</v>
      </c>
      <c r="D18">
        <v>10</v>
      </c>
      <c r="E18">
        <v>10</v>
      </c>
      <c r="F18">
        <v>10</v>
      </c>
      <c r="G18">
        <v>0</v>
      </c>
      <c r="H18">
        <v>8</v>
      </c>
      <c r="I18">
        <v>2</v>
      </c>
      <c r="J18">
        <v>0.9</v>
      </c>
      <c r="K18" s="4">
        <v>6.97077560424805</v>
      </c>
      <c r="L18" s="9">
        <v>1.72053337097168</v>
      </c>
      <c r="M18">
        <v>1.60125923156738</v>
      </c>
      <c r="N18">
        <v>5.9664134979248</v>
      </c>
      <c r="O18">
        <v>7</v>
      </c>
      <c r="P18">
        <v>7</v>
      </c>
      <c r="Q18">
        <v>16</v>
      </c>
      <c r="R18" s="15">
        <v>0.4375</v>
      </c>
      <c r="S18" s="15">
        <f t="shared" si="0"/>
        <v>0.7</v>
      </c>
      <c r="T18">
        <v>3.80342292785644</v>
      </c>
      <c r="U18">
        <v>3.48171353340149</v>
      </c>
      <c r="V18">
        <v>3.39324641227722</v>
      </c>
      <c r="W18" s="11">
        <v>0.0884671211242676</v>
      </c>
      <c r="X18">
        <v>0.410176515579224</v>
      </c>
      <c r="Y18">
        <v>0.410176515579224</v>
      </c>
      <c r="Z18">
        <v>0.7</v>
      </c>
      <c r="AA18">
        <v>0.9</v>
      </c>
      <c r="AB18">
        <v>0.5625</v>
      </c>
      <c r="AC18">
        <v>0.692307692307692</v>
      </c>
      <c r="AD18">
        <v>0.1</v>
      </c>
      <c r="AE18">
        <v>0.2</v>
      </c>
    </row>
    <row r="19" s="1" customFormat="1" spans="1:31">
      <c r="A19" s="5">
        <v>17</v>
      </c>
      <c r="B19">
        <v>16</v>
      </c>
      <c r="C19">
        <v>4</v>
      </c>
      <c r="D19">
        <v>10</v>
      </c>
      <c r="E19">
        <v>10</v>
      </c>
      <c r="F19">
        <v>10</v>
      </c>
      <c r="G19">
        <v>0</v>
      </c>
      <c r="H19">
        <v>6</v>
      </c>
      <c r="I19">
        <v>4</v>
      </c>
      <c r="J19">
        <v>0.8</v>
      </c>
      <c r="K19" s="4">
        <v>6.62918663024902</v>
      </c>
      <c r="L19" s="9">
        <v>1.7640323638916</v>
      </c>
      <c r="M19">
        <v>0.7838134765625</v>
      </c>
      <c r="N19">
        <v>5.65805053710937</v>
      </c>
      <c r="O19">
        <v>5</v>
      </c>
      <c r="P19">
        <v>5</v>
      </c>
      <c r="Q19">
        <v>15</v>
      </c>
      <c r="R19" s="15">
        <v>0.3333</v>
      </c>
      <c r="S19" s="15">
        <f t="shared" si="0"/>
        <v>0.5</v>
      </c>
      <c r="T19">
        <v>3.02310943603516</v>
      </c>
      <c r="U19">
        <v>2.70834422111511</v>
      </c>
      <c r="V19">
        <v>2.61939764022827</v>
      </c>
      <c r="W19" s="11">
        <v>0.0889465808868408</v>
      </c>
      <c r="X19">
        <v>0.403711795806885</v>
      </c>
      <c r="Y19">
        <v>0.403711795806885</v>
      </c>
      <c r="Z19">
        <v>0.5</v>
      </c>
      <c r="AA19">
        <v>1</v>
      </c>
      <c r="AB19">
        <v>0.666666666666667</v>
      </c>
      <c r="AC19">
        <v>0.8</v>
      </c>
      <c r="AD19">
        <v>0</v>
      </c>
      <c r="AE19">
        <v>0.5</v>
      </c>
    </row>
    <row r="20" spans="1:31">
      <c r="A20" s="5">
        <v>40</v>
      </c>
      <c r="B20">
        <v>17</v>
      </c>
      <c r="C20">
        <v>3</v>
      </c>
      <c r="D20">
        <v>10</v>
      </c>
      <c r="E20">
        <v>10</v>
      </c>
      <c r="F20">
        <v>9</v>
      </c>
      <c r="G20">
        <v>1</v>
      </c>
      <c r="H20">
        <v>8</v>
      </c>
      <c r="I20">
        <v>2</v>
      </c>
      <c r="J20">
        <v>0.85</v>
      </c>
      <c r="K20" s="4">
        <v>8.01934051513672</v>
      </c>
      <c r="L20" s="9">
        <v>1.82939147949219</v>
      </c>
      <c r="M20">
        <v>1.49921607971191</v>
      </c>
      <c r="N20">
        <v>6.08656692504883</v>
      </c>
      <c r="O20">
        <v>6</v>
      </c>
      <c r="P20">
        <v>6</v>
      </c>
      <c r="Q20">
        <v>15</v>
      </c>
      <c r="R20" s="15">
        <v>0.4</v>
      </c>
      <c r="S20" s="15">
        <f t="shared" si="0"/>
        <v>0.6</v>
      </c>
      <c r="T20">
        <v>3.05672454833984</v>
      </c>
      <c r="U20">
        <v>2.80530095100403</v>
      </c>
      <c r="V20">
        <v>2.71086621284485</v>
      </c>
      <c r="W20" s="11">
        <v>0.0944347381591797</v>
      </c>
      <c r="X20">
        <v>0.345858335494995</v>
      </c>
      <c r="Y20">
        <v>0.345858335494995</v>
      </c>
      <c r="Z20">
        <v>0.6</v>
      </c>
      <c r="AA20">
        <v>0.9</v>
      </c>
      <c r="AB20">
        <v>0.6</v>
      </c>
      <c r="AC20">
        <v>0.72</v>
      </c>
      <c r="AD20">
        <v>0.1</v>
      </c>
      <c r="AE20">
        <v>0.3</v>
      </c>
    </row>
    <row r="21" spans="1:31">
      <c r="A21" s="5">
        <v>206</v>
      </c>
      <c r="B21">
        <v>17</v>
      </c>
      <c r="C21">
        <v>3</v>
      </c>
      <c r="D21">
        <v>10</v>
      </c>
      <c r="E21">
        <v>10</v>
      </c>
      <c r="F21">
        <v>10</v>
      </c>
      <c r="G21">
        <v>0</v>
      </c>
      <c r="H21">
        <v>7</v>
      </c>
      <c r="I21">
        <v>3</v>
      </c>
      <c r="J21">
        <v>0.85</v>
      </c>
      <c r="K21" s="4">
        <v>6.37397003173828</v>
      </c>
      <c r="L21" s="9">
        <v>1.73198318481445</v>
      </c>
      <c r="M21">
        <v>1.36330223083496</v>
      </c>
      <c r="N21">
        <v>5.40246200561523</v>
      </c>
      <c r="O21">
        <v>5</v>
      </c>
      <c r="P21">
        <v>5</v>
      </c>
      <c r="Q21">
        <v>14</v>
      </c>
      <c r="R21" s="15">
        <v>0.3571</v>
      </c>
      <c r="S21" s="15">
        <f t="shared" si="0"/>
        <v>0.5</v>
      </c>
      <c r="T21">
        <v>3.02554321289062</v>
      </c>
      <c r="U21">
        <v>2.78245902061462</v>
      </c>
      <c r="V21">
        <v>2.70634937286377</v>
      </c>
      <c r="W21" s="11">
        <v>0.0761096477508545</v>
      </c>
      <c r="X21">
        <v>0.319193840026856</v>
      </c>
      <c r="Y21">
        <v>0.319193840026856</v>
      </c>
      <c r="Z21">
        <v>0.5</v>
      </c>
      <c r="AA21">
        <v>0.9</v>
      </c>
      <c r="AB21">
        <v>0.642857142857143</v>
      </c>
      <c r="AC21">
        <v>0.75</v>
      </c>
      <c r="AD21">
        <v>0.1</v>
      </c>
      <c r="AE21">
        <v>0.4</v>
      </c>
    </row>
    <row r="22" spans="1:31">
      <c r="A22" s="5">
        <v>44</v>
      </c>
      <c r="B22">
        <v>18</v>
      </c>
      <c r="C22">
        <v>2</v>
      </c>
      <c r="D22">
        <v>10</v>
      </c>
      <c r="E22">
        <v>10</v>
      </c>
      <c r="F22">
        <v>10</v>
      </c>
      <c r="G22">
        <v>0</v>
      </c>
      <c r="H22">
        <v>8</v>
      </c>
      <c r="I22">
        <v>2</v>
      </c>
      <c r="J22">
        <v>0.9</v>
      </c>
      <c r="K22" s="4">
        <v>7.05508804321289</v>
      </c>
      <c r="L22" s="9">
        <v>1.89373970031738</v>
      </c>
      <c r="M22">
        <v>1.69791793823242</v>
      </c>
      <c r="N22">
        <v>5.47259330749512</v>
      </c>
      <c r="O22">
        <v>6</v>
      </c>
      <c r="P22">
        <v>6</v>
      </c>
      <c r="Q22">
        <v>16</v>
      </c>
      <c r="R22" s="15">
        <v>0.375</v>
      </c>
      <c r="S22" s="15">
        <f t="shared" si="0"/>
        <v>0.6</v>
      </c>
      <c r="T22">
        <v>3.63743019104004</v>
      </c>
      <c r="U22">
        <v>3.36262583732605</v>
      </c>
      <c r="V22">
        <v>3.23361253738403</v>
      </c>
      <c r="W22" s="11">
        <v>0.129013299942017</v>
      </c>
      <c r="X22">
        <v>0.403817653656006</v>
      </c>
      <c r="Y22">
        <v>0.403817653656006</v>
      </c>
      <c r="Z22">
        <v>0.6</v>
      </c>
      <c r="AA22">
        <v>1</v>
      </c>
      <c r="AB22">
        <v>0.625</v>
      </c>
      <c r="AC22">
        <v>0.769230769230769</v>
      </c>
      <c r="AD22">
        <v>0</v>
      </c>
      <c r="AE22">
        <v>0.4</v>
      </c>
    </row>
    <row r="23" s="4" customFormat="1" spans="11:31">
      <c r="K23" s="12" t="s">
        <v>29</v>
      </c>
      <c r="L23" s="9">
        <f>AVERAGE(L2:L22)</f>
        <v>1.35526847839355</v>
      </c>
      <c r="W23" s="11">
        <f t="shared" ref="W23:AE23" si="1">AVERAGE(W2:W22)</f>
        <v>0.0833612964266823</v>
      </c>
      <c r="Z23" s="4">
        <f t="shared" si="1"/>
        <v>0.652380952380952</v>
      </c>
      <c r="AA23" s="4">
        <f t="shared" si="1"/>
        <v>0.904761904761905</v>
      </c>
      <c r="AB23" s="4">
        <f t="shared" si="1"/>
        <v>0.586088531638067</v>
      </c>
      <c r="AC23" s="4">
        <f t="shared" si="1"/>
        <v>0.708027828159191</v>
      </c>
      <c r="AD23" s="4">
        <f t="shared" si="1"/>
        <v>0.0952380952380953</v>
      </c>
      <c r="AE23" s="4">
        <f t="shared" si="1"/>
        <v>0.252380952380952</v>
      </c>
    </row>
    <row r="24" s="4" customFormat="1" spans="11:31">
      <c r="K24" s="13" t="s">
        <v>30</v>
      </c>
      <c r="L24" s="9">
        <f>MAX(L2:L22)</f>
        <v>1.89373970031738</v>
      </c>
      <c r="W24" s="11">
        <f t="shared" ref="W24:AE24" si="2">MAX(W2:W22)</f>
        <v>0.129013299942017</v>
      </c>
      <c r="Z24" s="4">
        <f t="shared" si="2"/>
        <v>1</v>
      </c>
      <c r="AA24" s="4">
        <f t="shared" si="2"/>
        <v>1</v>
      </c>
      <c r="AB24" s="4">
        <f t="shared" si="2"/>
        <v>0.666666666666667</v>
      </c>
      <c r="AC24" s="4">
        <f t="shared" si="2"/>
        <v>0.8</v>
      </c>
      <c r="AD24" s="4">
        <f t="shared" si="2"/>
        <v>0.3</v>
      </c>
      <c r="AE24" s="4">
        <f t="shared" si="2"/>
        <v>0.5</v>
      </c>
    </row>
    <row r="25" s="4" customFormat="1" spans="12:31">
      <c r="L25" s="9">
        <f>MIN(L2:L22)</f>
        <v>0.790449142456055</v>
      </c>
      <c r="W25" s="11">
        <f t="shared" ref="W25:AE25" si="3">MIN(W2:W22)</f>
        <v>0.064713716506958</v>
      </c>
      <c r="Z25" s="4">
        <f t="shared" si="3"/>
        <v>0.4</v>
      </c>
      <c r="AA25" s="4">
        <f t="shared" si="3"/>
        <v>0.7</v>
      </c>
      <c r="AB25" s="4">
        <f t="shared" si="3"/>
        <v>0.5</v>
      </c>
      <c r="AC25" s="4">
        <f t="shared" si="3"/>
        <v>0.642857142857143</v>
      </c>
      <c r="AD25" s="4">
        <f t="shared" si="3"/>
        <v>0</v>
      </c>
      <c r="AE25" s="4">
        <f t="shared" si="3"/>
        <v>0</v>
      </c>
    </row>
    <row r="26" spans="11:23">
      <c r="K26" s="4"/>
      <c r="L26" s="9"/>
      <c r="M26">
        <v>0.194</v>
      </c>
      <c r="W26" s="11"/>
    </row>
    <row r="27" spans="11:23">
      <c r="K27" s="4"/>
      <c r="L27" s="9"/>
      <c r="M27">
        <v>0.129</v>
      </c>
      <c r="W27" s="11"/>
    </row>
    <row r="28" spans="11:23">
      <c r="K28" s="4"/>
      <c r="L28" s="9"/>
      <c r="W28" s="11"/>
    </row>
    <row r="29" spans="11:23">
      <c r="K29" s="4" t="s">
        <v>31</v>
      </c>
      <c r="L29" s="4" t="s">
        <v>32</v>
      </c>
      <c r="O29" s="4" t="s">
        <v>70</v>
      </c>
      <c r="P29" s="4"/>
      <c r="Q29" s="4"/>
      <c r="R29" s="4"/>
      <c r="W29" s="11"/>
    </row>
    <row r="30" spans="11:23">
      <c r="K30" s="4"/>
      <c r="L30" s="4"/>
      <c r="O30" s="4">
        <v>0.2</v>
      </c>
      <c r="P30" s="4">
        <v>-160</v>
      </c>
      <c r="Q30" s="4">
        <v>640</v>
      </c>
      <c r="R30" s="4">
        <v>32</v>
      </c>
      <c r="W30" s="11"/>
    </row>
    <row r="31" s="1" customFormat="1" spans="11:23">
      <c r="K31" s="14" t="s">
        <v>49</v>
      </c>
      <c r="L31" s="14">
        <f>COUNTIF(L2:L22,"&lt;0.507")-COUNTIF(L2:L22,"&lt;0.378")</f>
        <v>0</v>
      </c>
      <c r="O31" s="4">
        <v>0.4</v>
      </c>
      <c r="P31" s="4">
        <v>-320</v>
      </c>
      <c r="Q31" s="4">
        <v>480</v>
      </c>
      <c r="R31" s="4">
        <v>24</v>
      </c>
      <c r="W31" s="14"/>
    </row>
    <row r="32" s="1" customFormat="1" spans="11:23">
      <c r="K32" s="14" t="s">
        <v>50</v>
      </c>
      <c r="L32" s="14">
        <f>COUNTIF(L2:L22,"&lt;0.636")-COUNTIF(L2:L22,"&lt;0.507")</f>
        <v>0</v>
      </c>
      <c r="O32" s="4">
        <v>0.45</v>
      </c>
      <c r="P32" s="4">
        <v>-360</v>
      </c>
      <c r="Q32" s="4">
        <v>440</v>
      </c>
      <c r="R32" s="4">
        <v>22</v>
      </c>
      <c r="W32" s="14"/>
    </row>
    <row r="33" s="1" customFormat="1" spans="11:23">
      <c r="K33" s="14" t="s">
        <v>51</v>
      </c>
      <c r="L33" s="14">
        <f>COUNTIF(L2:L22,"&lt;0.765")-COUNTIF(L2:L22,"&lt;0.636")</f>
        <v>0</v>
      </c>
      <c r="O33" s="4">
        <v>0.49</v>
      </c>
      <c r="P33" s="4">
        <v>-392</v>
      </c>
      <c r="Q33" s="4">
        <v>408</v>
      </c>
      <c r="R33" s="4">
        <v>20.4</v>
      </c>
      <c r="W33" s="14"/>
    </row>
    <row r="34" s="20" customFormat="1" spans="11:23">
      <c r="K34" s="22" t="s">
        <v>87</v>
      </c>
      <c r="L34" s="22">
        <f>COUNTIF(L2:L22,"&lt;1.152")-COUNTIF(L2:L22,"&lt;0.765")</f>
        <v>7</v>
      </c>
      <c r="M34" s="22">
        <v>7</v>
      </c>
      <c r="P34" s="22">
        <v>-380</v>
      </c>
      <c r="Q34" s="22">
        <v>420</v>
      </c>
      <c r="R34" s="22">
        <v>21</v>
      </c>
      <c r="W34" s="22"/>
    </row>
    <row r="35" s="1" customFormat="1" spans="11:23">
      <c r="K35" s="14" t="s">
        <v>88</v>
      </c>
      <c r="L35" s="14">
        <f>COUNTIF(L2:L22,"&lt;1.539")-COUNTIF(L2:L22,"&lt;1.152")</f>
        <v>7</v>
      </c>
      <c r="M35" s="14">
        <v>7</v>
      </c>
      <c r="W35" s="14"/>
    </row>
    <row r="36" s="20" customFormat="1" spans="11:23">
      <c r="K36" s="22" t="s">
        <v>78</v>
      </c>
      <c r="L36" s="22">
        <f>COUNTIF(L2:L22,"&lt;1.926")-COUNTIF(L2:L22,"&lt;1.539")</f>
        <v>7</v>
      </c>
      <c r="M36" s="22">
        <v>7</v>
      </c>
      <c r="W36" s="22"/>
    </row>
    <row r="37" s="1" customFormat="1" spans="11:23">
      <c r="K37" s="14" t="s">
        <v>89</v>
      </c>
      <c r="L37" s="14">
        <f>COUNTIF(L2:L22,"&lt;2.313")-COUNTIF(L2:L22,"&lt;1.926")</f>
        <v>0</v>
      </c>
      <c r="W37" s="14"/>
    </row>
    <row r="38" s="1" customFormat="1" spans="11:23">
      <c r="K38" s="14" t="s">
        <v>56</v>
      </c>
      <c r="L38" s="14">
        <v>0</v>
      </c>
      <c r="W38" s="14"/>
    </row>
    <row r="39" s="1" customFormat="1" spans="11:23">
      <c r="K39" s="14" t="s">
        <v>57</v>
      </c>
      <c r="L39" s="14">
        <v>0</v>
      </c>
      <c r="W39" s="14"/>
    </row>
    <row r="40" s="1" customFormat="1" spans="11:23">
      <c r="K40" s="14" t="s">
        <v>58</v>
      </c>
      <c r="L40" s="14">
        <v>0</v>
      </c>
      <c r="W40" s="14"/>
    </row>
    <row r="41" s="1" customFormat="1" spans="11:23">
      <c r="K41" s="14" t="s">
        <v>59</v>
      </c>
      <c r="L41" s="14">
        <v>0</v>
      </c>
      <c r="W41" s="14"/>
    </row>
    <row r="42" s="20" customFormat="1" spans="11:23">
      <c r="K42" s="22" t="s">
        <v>60</v>
      </c>
      <c r="L42" s="22">
        <v>0</v>
      </c>
      <c r="M42" s="22"/>
      <c r="W42" s="22"/>
    </row>
    <row r="43" s="1" customFormat="1" spans="11:23">
      <c r="K43" s="14" t="s">
        <v>61</v>
      </c>
      <c r="L43" s="14">
        <f>COUNTIF(L2:L22,"&lt;2.055")-COUNTIF(L2:L22,"&lt;1.926")</f>
        <v>0</v>
      </c>
      <c r="W43" s="14"/>
    </row>
    <row r="44" s="1" customFormat="1" spans="11:23">
      <c r="K44" s="14" t="s">
        <v>62</v>
      </c>
      <c r="L44" s="14">
        <f>COUNTIF(L2:L22,"&lt;2.184")-COUNTIF(L2:L22,"&lt;2.055")</f>
        <v>0</v>
      </c>
      <c r="W44" s="14"/>
    </row>
    <row r="45" s="1" customFormat="1" spans="11:23">
      <c r="K45" s="14" t="s">
        <v>63</v>
      </c>
      <c r="L45" s="14">
        <f>COUNTIF(L2:L22,"&lt;2.313")-COUNTIF(L2:L22,"&lt;2.184")</f>
        <v>0</v>
      </c>
      <c r="W45" s="14"/>
    </row>
    <row r="46" s="1" customFormat="1" spans="11:23">
      <c r="K46" s="14" t="s">
        <v>64</v>
      </c>
      <c r="L46" s="14">
        <f>COUNTIF(L2:L22,"&lt;2.442")-COUNTIF(L2:L22,"&lt;2.313")</f>
        <v>0</v>
      </c>
      <c r="W46" s="14"/>
    </row>
    <row r="47" s="1" customFormat="1" spans="11:12">
      <c r="K47" s="14" t="s">
        <v>65</v>
      </c>
      <c r="L47" s="14">
        <f>COUNTIF(L2:L22,"&lt;2.571")-COUNTIF(L2:L22,"&lt;2.442")</f>
        <v>0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s="1" customFormat="1" spans="11:15">
      <c r="K49" s="14" t="s">
        <v>67</v>
      </c>
      <c r="L49" s="14">
        <f>COUNTIF(L2:L22,"&lt;2.829")-COUNTIF(L2:L22,"&lt;2.7")</f>
        <v>0</v>
      </c>
      <c r="N49" s="1">
        <v>0.378</v>
      </c>
      <c r="O49" s="1">
        <v>3.094</v>
      </c>
    </row>
    <row r="50" s="1" customFormat="1" spans="11:15">
      <c r="K50" s="14" t="s">
        <v>68</v>
      </c>
      <c r="L50" s="14">
        <f>COUNTIF(L2:L22,"&lt;2.958")-COUNTIF(L2:L22,"&lt;2.829")</f>
        <v>0</v>
      </c>
      <c r="N50" s="1">
        <v>21</v>
      </c>
      <c r="O50" s="1">
        <v>0.129</v>
      </c>
    </row>
    <row r="51" s="1" customFormat="1" spans="11:12">
      <c r="K51" s="14" t="s">
        <v>69</v>
      </c>
      <c r="L51" s="14">
        <f>COUNTIF(L2:L22,"&lt;3.087")-COUNTIF(L2:L22,"&lt;2.958")</f>
        <v>0</v>
      </c>
    </row>
    <row r="54" spans="14:16">
      <c r="N54">
        <v>0.954</v>
      </c>
      <c r="O54">
        <v>0.378</v>
      </c>
      <c r="P54">
        <v>1.539</v>
      </c>
    </row>
    <row r="55" spans="16:16">
      <c r="P55">
        <v>0.232</v>
      </c>
    </row>
    <row r="59" spans="14:15">
      <c r="N59">
        <v>0.765</v>
      </c>
      <c r="O59">
        <v>1.926</v>
      </c>
    </row>
    <row r="60" spans="14:15">
      <c r="N60">
        <v>4</v>
      </c>
      <c r="O60">
        <v>0.29</v>
      </c>
    </row>
    <row r="61" spans="14:15">
      <c r="N61">
        <v>3</v>
      </c>
      <c r="O61">
        <v>0.387</v>
      </c>
    </row>
  </sheetData>
  <pageMargins left="0.75" right="0.75" top="1" bottom="1" header="0.5" footer="0.5"/>
  <headerFooter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2"/>
  <sheetViews>
    <sheetView topLeftCell="J34" workbookViewId="0">
      <selection activeCell="O42" sqref="O42:R42"/>
    </sheetView>
  </sheetViews>
  <sheetFormatPr defaultColWidth="8.88888888888889" defaultRowHeight="14.4"/>
  <cols>
    <col min="11" max="12" width="18.3333333333333" customWidth="1"/>
    <col min="13" max="14" width="12.8888888888889"/>
    <col min="20" max="22" width="12.8888888888889"/>
    <col min="23" max="23" width="20.7777777777778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240</v>
      </c>
      <c r="B2">
        <v>20</v>
      </c>
      <c r="C2">
        <v>0</v>
      </c>
      <c r="D2">
        <v>10</v>
      </c>
      <c r="E2">
        <v>10</v>
      </c>
      <c r="F2">
        <v>10</v>
      </c>
      <c r="G2">
        <v>0</v>
      </c>
      <c r="H2">
        <v>10</v>
      </c>
      <c r="I2">
        <v>0</v>
      </c>
      <c r="J2">
        <v>1</v>
      </c>
      <c r="K2" s="4">
        <v>9999</v>
      </c>
      <c r="L2" s="9">
        <v>1.02997398376465</v>
      </c>
      <c r="M2">
        <v>9999</v>
      </c>
      <c r="N2">
        <v>9999</v>
      </c>
      <c r="O2">
        <v>10</v>
      </c>
      <c r="P2">
        <v>10</v>
      </c>
      <c r="Q2">
        <v>20</v>
      </c>
      <c r="R2" s="15">
        <v>0.5</v>
      </c>
      <c r="S2" s="15">
        <f t="shared" ref="S2:S16" si="0">O2/E2</f>
        <v>1</v>
      </c>
      <c r="T2">
        <v>4.02554702758789</v>
      </c>
      <c r="U2">
        <v>3.74819111824036</v>
      </c>
      <c r="V2">
        <v>3.63467264175415</v>
      </c>
      <c r="W2" s="11">
        <v>0.113518476486206</v>
      </c>
      <c r="X2">
        <v>0.39087438583374</v>
      </c>
      <c r="Y2">
        <v>0.39087438583374</v>
      </c>
      <c r="Z2">
        <v>1</v>
      </c>
      <c r="AA2">
        <v>1</v>
      </c>
      <c r="AB2">
        <v>0.5</v>
      </c>
      <c r="AC2">
        <v>0.666666666666667</v>
      </c>
      <c r="AD2">
        <v>0</v>
      </c>
      <c r="AE2">
        <v>0</v>
      </c>
    </row>
    <row r="3" spans="1:31">
      <c r="A3" s="5">
        <v>241</v>
      </c>
      <c r="B3">
        <v>18</v>
      </c>
      <c r="C3">
        <v>2</v>
      </c>
      <c r="D3">
        <v>10</v>
      </c>
      <c r="E3">
        <v>10</v>
      </c>
      <c r="F3">
        <v>10</v>
      </c>
      <c r="G3">
        <v>0</v>
      </c>
      <c r="H3">
        <v>8</v>
      </c>
      <c r="I3">
        <v>2</v>
      </c>
      <c r="J3">
        <v>0.9</v>
      </c>
      <c r="K3" s="4">
        <v>7.1386833190918</v>
      </c>
      <c r="L3" s="9">
        <v>0.777395248413086</v>
      </c>
      <c r="M3">
        <v>0.925952911376953</v>
      </c>
      <c r="N3">
        <v>8.69438934326172</v>
      </c>
      <c r="O3">
        <v>8</v>
      </c>
      <c r="P3">
        <v>8</v>
      </c>
      <c r="Q3">
        <v>17</v>
      </c>
      <c r="R3" s="15">
        <v>0.4706</v>
      </c>
      <c r="S3" s="15">
        <f t="shared" si="0"/>
        <v>0.8</v>
      </c>
      <c r="T3">
        <v>4.19791030883789</v>
      </c>
      <c r="U3">
        <v>3.68321371078491</v>
      </c>
      <c r="V3">
        <v>3.81388401985168</v>
      </c>
      <c r="W3" s="11">
        <v>0.130670309066772</v>
      </c>
      <c r="X3">
        <v>0.384026288986206</v>
      </c>
      <c r="Y3">
        <v>0.384026288986206</v>
      </c>
      <c r="Z3">
        <v>0.8</v>
      </c>
      <c r="AA3">
        <v>0.9</v>
      </c>
      <c r="AB3">
        <v>0.529411764705882</v>
      </c>
      <c r="AC3">
        <v>0.666666666666667</v>
      </c>
      <c r="AD3">
        <v>0.1</v>
      </c>
      <c r="AE3">
        <v>0.1</v>
      </c>
    </row>
    <row r="4" spans="1:31">
      <c r="A4" s="5">
        <v>79</v>
      </c>
      <c r="B4">
        <v>20</v>
      </c>
      <c r="C4">
        <v>0</v>
      </c>
      <c r="D4">
        <v>10</v>
      </c>
      <c r="E4">
        <v>10</v>
      </c>
      <c r="F4">
        <v>10</v>
      </c>
      <c r="G4">
        <v>0</v>
      </c>
      <c r="H4">
        <v>10</v>
      </c>
      <c r="I4">
        <v>0</v>
      </c>
      <c r="J4">
        <v>1</v>
      </c>
      <c r="K4" s="4">
        <v>9999</v>
      </c>
      <c r="L4" s="9">
        <v>0.904653549194336</v>
      </c>
      <c r="M4">
        <v>9999</v>
      </c>
      <c r="N4">
        <v>9999</v>
      </c>
      <c r="O4">
        <v>7</v>
      </c>
      <c r="P4">
        <v>7</v>
      </c>
      <c r="Q4">
        <v>16</v>
      </c>
      <c r="R4" s="15">
        <v>0.4375</v>
      </c>
      <c r="S4" s="15">
        <f t="shared" si="0"/>
        <v>0.7</v>
      </c>
      <c r="T4">
        <v>4.4958438873291</v>
      </c>
      <c r="U4">
        <v>4.18574857711792</v>
      </c>
      <c r="V4">
        <v>4.04067134857178</v>
      </c>
      <c r="W4" s="11">
        <v>0.145077228546143</v>
      </c>
      <c r="X4">
        <v>0.455172538757324</v>
      </c>
      <c r="Y4">
        <v>0.455172538757324</v>
      </c>
      <c r="Z4">
        <v>0.7</v>
      </c>
      <c r="AA4">
        <v>0.9</v>
      </c>
      <c r="AB4">
        <v>0.5625</v>
      </c>
      <c r="AC4">
        <v>0.692307692307692</v>
      </c>
      <c r="AD4">
        <v>0.1</v>
      </c>
      <c r="AE4">
        <v>0.2</v>
      </c>
    </row>
    <row r="5" spans="1:31">
      <c r="A5" s="18">
        <v>58</v>
      </c>
      <c r="B5" s="1">
        <v>20</v>
      </c>
      <c r="C5" s="1">
        <v>0</v>
      </c>
      <c r="D5" s="1">
        <v>10</v>
      </c>
      <c r="E5" s="1">
        <v>10</v>
      </c>
      <c r="F5" s="1">
        <v>10</v>
      </c>
      <c r="G5" s="1">
        <v>0</v>
      </c>
      <c r="H5" s="1">
        <v>10</v>
      </c>
      <c r="I5" s="1">
        <v>0</v>
      </c>
      <c r="J5" s="1">
        <v>1</v>
      </c>
      <c r="K5" s="14">
        <v>9999</v>
      </c>
      <c r="L5" s="14">
        <v>0.892644882202148</v>
      </c>
      <c r="M5" s="1">
        <v>9999</v>
      </c>
      <c r="N5" s="1">
        <v>9999</v>
      </c>
      <c r="O5" s="1">
        <v>7</v>
      </c>
      <c r="P5" s="1">
        <v>7</v>
      </c>
      <c r="Q5" s="1">
        <v>17</v>
      </c>
      <c r="R5" s="19">
        <v>0.4118</v>
      </c>
      <c r="S5" s="19">
        <f t="shared" si="0"/>
        <v>0.7</v>
      </c>
      <c r="T5" s="1">
        <v>4.25502014160156</v>
      </c>
      <c r="U5" s="1">
        <v>3.97127270698547</v>
      </c>
      <c r="V5" s="1">
        <v>3.8246111869812</v>
      </c>
      <c r="W5" s="14">
        <v>0.146661520004272</v>
      </c>
      <c r="X5" s="1">
        <v>0.430408954620361</v>
      </c>
      <c r="Y5" s="1">
        <v>0.430408954620361</v>
      </c>
      <c r="Z5" s="1">
        <v>0.7</v>
      </c>
      <c r="AA5" s="1">
        <v>1</v>
      </c>
      <c r="AB5" s="1">
        <v>0.588235294117647</v>
      </c>
      <c r="AC5" s="1">
        <v>0.740740740740741</v>
      </c>
      <c r="AD5" s="1">
        <v>0</v>
      </c>
      <c r="AE5" s="1">
        <v>0.3</v>
      </c>
    </row>
    <row r="6" spans="1:31">
      <c r="A6" s="5">
        <v>74</v>
      </c>
      <c r="B6">
        <v>19</v>
      </c>
      <c r="C6">
        <v>1</v>
      </c>
      <c r="D6">
        <v>10</v>
      </c>
      <c r="E6">
        <v>10</v>
      </c>
      <c r="F6">
        <v>9</v>
      </c>
      <c r="G6">
        <v>1</v>
      </c>
      <c r="H6">
        <v>10</v>
      </c>
      <c r="I6">
        <v>0</v>
      </c>
      <c r="J6">
        <v>0.95</v>
      </c>
      <c r="K6" s="4">
        <v>9999</v>
      </c>
      <c r="L6" s="9">
        <v>0.927766799926758</v>
      </c>
      <c r="M6">
        <v>9999</v>
      </c>
      <c r="N6">
        <v>9999</v>
      </c>
      <c r="O6">
        <v>10</v>
      </c>
      <c r="P6">
        <v>10</v>
      </c>
      <c r="Q6">
        <v>18</v>
      </c>
      <c r="R6" s="15">
        <v>0.5556</v>
      </c>
      <c r="S6" s="15">
        <f t="shared" si="0"/>
        <v>1</v>
      </c>
      <c r="T6">
        <v>4.40181159973145</v>
      </c>
      <c r="U6">
        <v>3.95356178283691</v>
      </c>
      <c r="V6">
        <v>4.1050820350647</v>
      </c>
      <c r="W6" s="11">
        <v>0.151520252227783</v>
      </c>
      <c r="X6">
        <v>0.296729564666748</v>
      </c>
      <c r="Y6">
        <v>0.296729564666748</v>
      </c>
      <c r="Z6">
        <v>1</v>
      </c>
      <c r="AA6">
        <v>0.8</v>
      </c>
      <c r="AB6">
        <v>0.444444444444444</v>
      </c>
      <c r="AC6">
        <v>0.571428571428571</v>
      </c>
      <c r="AD6">
        <v>0.2</v>
      </c>
      <c r="AE6">
        <v>-0.2</v>
      </c>
    </row>
    <row r="7" spans="1:31">
      <c r="A7" s="5">
        <v>41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11.0247116088867</v>
      </c>
      <c r="L7" s="9">
        <v>0.829212188720703</v>
      </c>
      <c r="M7">
        <v>0.615507125854492</v>
      </c>
      <c r="N7">
        <v>9.19135475158691</v>
      </c>
      <c r="O7">
        <v>7</v>
      </c>
      <c r="P7">
        <v>7</v>
      </c>
      <c r="Q7">
        <v>17</v>
      </c>
      <c r="R7" s="15">
        <v>0.4118</v>
      </c>
      <c r="S7" s="15">
        <f t="shared" si="0"/>
        <v>0.7</v>
      </c>
      <c r="T7">
        <v>4.78162574768066</v>
      </c>
      <c r="U7">
        <v>4.41128349304199</v>
      </c>
      <c r="V7">
        <v>4.25963163375854</v>
      </c>
      <c r="W7" s="11">
        <v>0.151651859283447</v>
      </c>
      <c r="X7">
        <v>0.521994113922119</v>
      </c>
      <c r="Y7">
        <v>0.521994113922119</v>
      </c>
      <c r="Z7">
        <v>0.7</v>
      </c>
      <c r="AA7">
        <v>1</v>
      </c>
      <c r="AB7">
        <v>0.588235294117647</v>
      </c>
      <c r="AC7">
        <v>0.740740740740741</v>
      </c>
      <c r="AD7">
        <v>0</v>
      </c>
      <c r="AE7">
        <v>0.3</v>
      </c>
    </row>
    <row r="8" spans="1:31">
      <c r="A8" s="5">
        <v>204</v>
      </c>
      <c r="B8">
        <v>20</v>
      </c>
      <c r="C8">
        <v>0</v>
      </c>
      <c r="D8">
        <v>10</v>
      </c>
      <c r="E8">
        <v>10</v>
      </c>
      <c r="F8">
        <v>10</v>
      </c>
      <c r="G8">
        <v>0</v>
      </c>
      <c r="H8">
        <v>10</v>
      </c>
      <c r="I8">
        <v>0</v>
      </c>
      <c r="J8">
        <v>1</v>
      </c>
      <c r="K8" s="4">
        <v>9999</v>
      </c>
      <c r="L8" s="9">
        <v>0.93437385559082</v>
      </c>
      <c r="M8">
        <v>9999</v>
      </c>
      <c r="N8">
        <v>9999</v>
      </c>
      <c r="O8">
        <v>7</v>
      </c>
      <c r="P8">
        <v>7</v>
      </c>
      <c r="Q8">
        <v>17</v>
      </c>
      <c r="R8" s="15">
        <v>0.4118</v>
      </c>
      <c r="S8" s="15">
        <f t="shared" si="0"/>
        <v>0.7</v>
      </c>
      <c r="T8">
        <v>4.56262969970703</v>
      </c>
      <c r="U8">
        <v>4.25880813598633</v>
      </c>
      <c r="V8">
        <v>4.08786678314209</v>
      </c>
      <c r="W8" s="11">
        <v>0.170941352844238</v>
      </c>
      <c r="X8">
        <v>0.474762916564941</v>
      </c>
      <c r="Y8">
        <v>0.474762916564941</v>
      </c>
      <c r="Z8">
        <v>0.7</v>
      </c>
      <c r="AA8">
        <v>1</v>
      </c>
      <c r="AB8">
        <v>0.588235294117647</v>
      </c>
      <c r="AC8">
        <v>0.740740740740741</v>
      </c>
      <c r="AD8">
        <v>0</v>
      </c>
      <c r="AE8">
        <v>0.3</v>
      </c>
    </row>
    <row r="9" s="20" customFormat="1" spans="1:31">
      <c r="A9" s="21">
        <v>53</v>
      </c>
      <c r="B9" s="20">
        <v>20</v>
      </c>
      <c r="C9" s="20">
        <v>0</v>
      </c>
      <c r="D9" s="20">
        <v>10</v>
      </c>
      <c r="E9" s="20">
        <v>10</v>
      </c>
      <c r="F9" s="20">
        <v>10</v>
      </c>
      <c r="G9" s="20">
        <v>0</v>
      </c>
      <c r="H9" s="20">
        <v>10</v>
      </c>
      <c r="I9" s="20">
        <v>0</v>
      </c>
      <c r="J9" s="20">
        <v>1</v>
      </c>
      <c r="K9" s="22">
        <v>9999</v>
      </c>
      <c r="L9" s="22">
        <v>0.862852096557617</v>
      </c>
      <c r="M9" s="20">
        <v>9999</v>
      </c>
      <c r="N9" s="20">
        <v>9999</v>
      </c>
      <c r="O9" s="20">
        <v>6</v>
      </c>
      <c r="P9" s="20">
        <v>6</v>
      </c>
      <c r="Q9" s="20">
        <v>15</v>
      </c>
      <c r="R9" s="23">
        <v>0.4</v>
      </c>
      <c r="S9" s="23">
        <f t="shared" si="0"/>
        <v>0.6</v>
      </c>
      <c r="T9" s="20">
        <v>4.4928092956543</v>
      </c>
      <c r="U9" s="20">
        <v>4.20266008377075</v>
      </c>
      <c r="V9" s="20">
        <v>4.01789474487305</v>
      </c>
      <c r="W9" s="22">
        <v>0.184765338897705</v>
      </c>
      <c r="X9" s="20">
        <v>0.47491455078125</v>
      </c>
      <c r="Y9" s="20">
        <v>0.47491455078125</v>
      </c>
      <c r="Z9" s="20">
        <v>0.6</v>
      </c>
      <c r="AA9" s="20">
        <v>0.9</v>
      </c>
      <c r="AB9" s="20">
        <v>0.6</v>
      </c>
      <c r="AC9" s="20">
        <v>0.72</v>
      </c>
      <c r="AD9" s="20">
        <v>0.1</v>
      </c>
      <c r="AE9" s="20">
        <v>0.3</v>
      </c>
    </row>
    <row r="10" spans="1:31">
      <c r="A10" s="5">
        <v>54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9.97076606750488</v>
      </c>
      <c r="L10" s="9">
        <v>1.32061004638672</v>
      </c>
      <c r="M10">
        <v>1.17691421508789</v>
      </c>
      <c r="N10">
        <v>8.17433166503906</v>
      </c>
      <c r="O10">
        <v>7</v>
      </c>
      <c r="P10">
        <v>7</v>
      </c>
      <c r="Q10">
        <v>17</v>
      </c>
      <c r="R10" s="15">
        <v>0.4118</v>
      </c>
      <c r="S10" s="15">
        <f t="shared" si="0"/>
        <v>0.7</v>
      </c>
      <c r="T10">
        <v>3.92732238769531</v>
      </c>
      <c r="U10">
        <v>3.65288639068603</v>
      </c>
      <c r="V10">
        <v>3.50164794921875</v>
      </c>
      <c r="W10" s="11">
        <v>0.151238441467285</v>
      </c>
      <c r="X10">
        <v>0.425674438476562</v>
      </c>
      <c r="Y10">
        <v>0.425674438476562</v>
      </c>
      <c r="Z10">
        <v>0.7</v>
      </c>
      <c r="AA10">
        <v>1</v>
      </c>
      <c r="AB10">
        <v>0.588235294117647</v>
      </c>
      <c r="AC10">
        <v>0.740740740740741</v>
      </c>
      <c r="AD10">
        <v>0</v>
      </c>
      <c r="AE10">
        <v>0.3</v>
      </c>
    </row>
    <row r="11" spans="1:31">
      <c r="A11" s="5">
        <v>72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10.280424118042</v>
      </c>
      <c r="L11" s="9">
        <v>1.19344139099121</v>
      </c>
      <c r="M11">
        <v>1.01746940612793</v>
      </c>
      <c r="N11">
        <v>8.33690643310547</v>
      </c>
      <c r="O11">
        <v>7</v>
      </c>
      <c r="P11">
        <v>7</v>
      </c>
      <c r="Q11">
        <v>15</v>
      </c>
      <c r="R11" s="15">
        <v>0.4667</v>
      </c>
      <c r="S11" s="15">
        <f t="shared" si="0"/>
        <v>0.7</v>
      </c>
      <c r="T11">
        <v>4.19150733947754</v>
      </c>
      <c r="U11">
        <v>3.89750242233276</v>
      </c>
      <c r="V11">
        <v>3.73928308486938</v>
      </c>
      <c r="W11" s="11">
        <v>0.158219337463379</v>
      </c>
      <c r="X11">
        <v>0.452224254608154</v>
      </c>
      <c r="Y11">
        <v>0.452224254608154</v>
      </c>
      <c r="Z11">
        <v>0.7</v>
      </c>
      <c r="AA11">
        <v>0.8</v>
      </c>
      <c r="AB11">
        <v>0.533333333333333</v>
      </c>
      <c r="AC11">
        <v>0.64</v>
      </c>
      <c r="AD11">
        <v>0.2</v>
      </c>
      <c r="AE11">
        <v>0.1</v>
      </c>
    </row>
    <row r="12" spans="1:31">
      <c r="A12" s="5">
        <v>188</v>
      </c>
      <c r="B12">
        <v>20</v>
      </c>
      <c r="C12">
        <v>0</v>
      </c>
      <c r="D12">
        <v>10</v>
      </c>
      <c r="E12">
        <v>10</v>
      </c>
      <c r="F12">
        <v>10</v>
      </c>
      <c r="G12">
        <v>0</v>
      </c>
      <c r="H12">
        <v>10</v>
      </c>
      <c r="I12">
        <v>0</v>
      </c>
      <c r="J12">
        <v>1</v>
      </c>
      <c r="K12" s="4">
        <v>9999</v>
      </c>
      <c r="L12" s="9">
        <v>1.34126472473145</v>
      </c>
      <c r="M12">
        <v>9999</v>
      </c>
      <c r="N12">
        <v>9999</v>
      </c>
      <c r="O12">
        <v>8</v>
      </c>
      <c r="P12">
        <v>8</v>
      </c>
      <c r="Q12">
        <v>17</v>
      </c>
      <c r="R12" s="15">
        <v>0.4706</v>
      </c>
      <c r="S12" s="15">
        <f t="shared" si="0"/>
        <v>0.8</v>
      </c>
      <c r="T12">
        <v>3.77222633361816</v>
      </c>
      <c r="U12">
        <v>3.54594349861145</v>
      </c>
      <c r="V12">
        <v>3.38164401054382</v>
      </c>
      <c r="W12" s="11">
        <v>0.164299488067627</v>
      </c>
      <c r="X12">
        <v>0.390582323074341</v>
      </c>
      <c r="Y12">
        <v>0.390582323074341</v>
      </c>
      <c r="Z12">
        <v>0.8</v>
      </c>
      <c r="AA12">
        <v>0.9</v>
      </c>
      <c r="AB12">
        <v>0.529411764705882</v>
      </c>
      <c r="AC12">
        <v>0.666666666666667</v>
      </c>
      <c r="AD12">
        <v>0.1</v>
      </c>
      <c r="AE12">
        <v>0.1</v>
      </c>
    </row>
    <row r="13" spans="1:31">
      <c r="A13" s="5">
        <v>201</v>
      </c>
      <c r="B13">
        <v>19</v>
      </c>
      <c r="C13">
        <v>1</v>
      </c>
      <c r="D13">
        <v>10</v>
      </c>
      <c r="E13">
        <v>10</v>
      </c>
      <c r="F13">
        <v>10</v>
      </c>
      <c r="G13">
        <v>0</v>
      </c>
      <c r="H13">
        <v>9</v>
      </c>
      <c r="I13">
        <v>1</v>
      </c>
      <c r="J13">
        <v>0.95</v>
      </c>
      <c r="K13" s="4">
        <v>10.1663208007812</v>
      </c>
      <c r="L13" s="9">
        <v>1.26898002624512</v>
      </c>
      <c r="M13">
        <v>1.13109588623047</v>
      </c>
      <c r="N13">
        <v>8.50712966918945</v>
      </c>
      <c r="O13">
        <v>4</v>
      </c>
      <c r="P13">
        <v>4</v>
      </c>
      <c r="Q13">
        <v>13</v>
      </c>
      <c r="R13" s="15">
        <v>0.3077</v>
      </c>
      <c r="S13" s="15">
        <f t="shared" si="0"/>
        <v>0.4</v>
      </c>
      <c r="T13">
        <v>3.54694366455078</v>
      </c>
      <c r="U13">
        <v>3.30650043487549</v>
      </c>
      <c r="V13">
        <v>3.14219617843628</v>
      </c>
      <c r="W13" s="11">
        <v>0.164304256439209</v>
      </c>
      <c r="X13">
        <v>0.404747486114502</v>
      </c>
      <c r="Y13">
        <v>0.404747486114502</v>
      </c>
      <c r="Z13">
        <v>0.4</v>
      </c>
      <c r="AA13">
        <v>0.9</v>
      </c>
      <c r="AB13">
        <v>0.692307692307692</v>
      </c>
      <c r="AC13">
        <v>0.782608695652174</v>
      </c>
      <c r="AD13">
        <v>0.1</v>
      </c>
      <c r="AE13">
        <v>0.5</v>
      </c>
    </row>
    <row r="14" spans="1:31">
      <c r="A14" s="18">
        <v>91</v>
      </c>
      <c r="B14" s="1">
        <v>20</v>
      </c>
      <c r="C14" s="1">
        <v>0</v>
      </c>
      <c r="D14" s="1">
        <v>10</v>
      </c>
      <c r="E14" s="1">
        <v>10</v>
      </c>
      <c r="F14" s="1">
        <v>10</v>
      </c>
      <c r="G14" s="1">
        <v>0</v>
      </c>
      <c r="H14" s="1">
        <v>10</v>
      </c>
      <c r="I14" s="1">
        <v>0</v>
      </c>
      <c r="J14" s="1">
        <v>1</v>
      </c>
      <c r="K14" s="14">
        <v>9999</v>
      </c>
      <c r="L14" s="14">
        <v>1.27597808837891</v>
      </c>
      <c r="M14" s="1">
        <v>9999</v>
      </c>
      <c r="N14" s="1">
        <v>9999</v>
      </c>
      <c r="O14" s="1">
        <v>10</v>
      </c>
      <c r="P14" s="1">
        <v>10</v>
      </c>
      <c r="Q14" s="1">
        <v>20</v>
      </c>
      <c r="R14" s="19">
        <v>0.5</v>
      </c>
      <c r="S14" s="19">
        <f t="shared" si="0"/>
        <v>1</v>
      </c>
      <c r="T14" s="1">
        <v>4.20392990112305</v>
      </c>
      <c r="U14" s="1">
        <v>3.93733978271484</v>
      </c>
      <c r="V14" s="1">
        <v>3.76677012443542</v>
      </c>
      <c r="W14" s="14">
        <v>0.170569658279419</v>
      </c>
      <c r="X14" s="1">
        <v>0.437159776687622</v>
      </c>
      <c r="Y14" s="1">
        <v>0.437159776687622</v>
      </c>
      <c r="Z14" s="1">
        <v>1</v>
      </c>
      <c r="AA14" s="1">
        <v>1</v>
      </c>
      <c r="AB14" s="1">
        <v>0.5</v>
      </c>
      <c r="AC14" s="1">
        <v>0.666666666666667</v>
      </c>
      <c r="AD14" s="1">
        <v>0</v>
      </c>
      <c r="AE14" s="1">
        <v>0</v>
      </c>
    </row>
    <row r="15" spans="1:31">
      <c r="A15" s="5">
        <v>142</v>
      </c>
      <c r="B15">
        <v>20</v>
      </c>
      <c r="C15">
        <v>0</v>
      </c>
      <c r="D15">
        <v>10</v>
      </c>
      <c r="E15">
        <v>10</v>
      </c>
      <c r="F15">
        <v>10</v>
      </c>
      <c r="G15">
        <v>0</v>
      </c>
      <c r="H15">
        <v>10</v>
      </c>
      <c r="I15">
        <v>0</v>
      </c>
      <c r="J15">
        <v>1</v>
      </c>
      <c r="K15" s="4">
        <v>9999</v>
      </c>
      <c r="L15" s="9">
        <v>1.2095832824707</v>
      </c>
      <c r="M15">
        <v>9999</v>
      </c>
      <c r="N15">
        <v>9999</v>
      </c>
      <c r="O15">
        <v>8</v>
      </c>
      <c r="P15">
        <v>8</v>
      </c>
      <c r="Q15">
        <v>18</v>
      </c>
      <c r="R15" s="15">
        <v>0.4444</v>
      </c>
      <c r="S15" s="15">
        <f t="shared" si="0"/>
        <v>0.8</v>
      </c>
      <c r="T15">
        <v>4.09828186035156</v>
      </c>
      <c r="U15">
        <v>3.84790658950806</v>
      </c>
      <c r="V15">
        <v>3.66571497917175</v>
      </c>
      <c r="W15" s="11">
        <v>0.182191610336304</v>
      </c>
      <c r="X15">
        <v>0.43256688117981</v>
      </c>
      <c r="Y15">
        <v>0.43256688117981</v>
      </c>
      <c r="Z15">
        <v>0.8</v>
      </c>
      <c r="AA15">
        <v>1</v>
      </c>
      <c r="AB15">
        <v>0.555555555555556</v>
      </c>
      <c r="AC15">
        <v>0.714285714285714</v>
      </c>
      <c r="AD15">
        <v>0</v>
      </c>
      <c r="AE15">
        <v>0.2</v>
      </c>
    </row>
    <row r="16" spans="1:31">
      <c r="A16" s="5">
        <v>93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10.4066944122315</v>
      </c>
      <c r="L16" s="9">
        <v>1.28925704956055</v>
      </c>
      <c r="M16">
        <v>1.12779426574707</v>
      </c>
      <c r="N16">
        <v>8.51591873168945</v>
      </c>
      <c r="O16">
        <v>6</v>
      </c>
      <c r="P16">
        <v>6</v>
      </c>
      <c r="Q16">
        <v>16</v>
      </c>
      <c r="R16" s="15">
        <v>0.375</v>
      </c>
      <c r="S16" s="15">
        <f t="shared" si="0"/>
        <v>0.6</v>
      </c>
      <c r="T16">
        <v>3.78498268127441</v>
      </c>
      <c r="U16">
        <v>3.53165054321289</v>
      </c>
      <c r="V16">
        <v>3.34699487686157</v>
      </c>
      <c r="W16" s="11">
        <v>0.184655666351318</v>
      </c>
      <c r="X16">
        <v>0.437987804412842</v>
      </c>
      <c r="Y16">
        <v>0.437987804412842</v>
      </c>
      <c r="Z16">
        <v>0.6</v>
      </c>
      <c r="AA16">
        <v>1</v>
      </c>
      <c r="AB16">
        <v>0.625</v>
      </c>
      <c r="AC16">
        <v>0.769230769230769</v>
      </c>
      <c r="AD16">
        <v>0</v>
      </c>
      <c r="AE16">
        <v>0.4</v>
      </c>
    </row>
    <row r="17" s="20" customFormat="1" spans="1:31">
      <c r="A17" s="21">
        <v>161</v>
      </c>
      <c r="B17" s="20">
        <v>18</v>
      </c>
      <c r="C17" s="20">
        <v>2</v>
      </c>
      <c r="D17" s="20">
        <v>10</v>
      </c>
      <c r="E17" s="20">
        <v>10</v>
      </c>
      <c r="F17" s="20">
        <v>9</v>
      </c>
      <c r="G17" s="20">
        <v>1</v>
      </c>
      <c r="H17" s="20">
        <v>9</v>
      </c>
      <c r="I17" s="20">
        <v>1</v>
      </c>
      <c r="J17" s="20">
        <v>0.9</v>
      </c>
      <c r="K17" s="22">
        <v>9.90433120727539</v>
      </c>
      <c r="L17" s="22">
        <v>1.17045211791992</v>
      </c>
      <c r="M17" s="20">
        <v>1.12642097473145</v>
      </c>
      <c r="N17" s="20">
        <v>9.26404190063477</v>
      </c>
      <c r="O17" s="20">
        <v>8</v>
      </c>
      <c r="P17" s="20">
        <v>8</v>
      </c>
      <c r="Q17" s="20">
        <v>17</v>
      </c>
      <c r="R17" s="23">
        <v>0.4706</v>
      </c>
      <c r="S17" s="23">
        <f t="shared" ref="S17:S37" si="1">O17/E17</f>
        <v>0.8</v>
      </c>
      <c r="T17" s="20">
        <v>3.59035682678223</v>
      </c>
      <c r="U17" s="20">
        <v>3.26594281196594</v>
      </c>
      <c r="V17" s="20">
        <v>3.26703786849976</v>
      </c>
      <c r="W17" s="22">
        <v>0.00109505653381348</v>
      </c>
      <c r="X17" s="20">
        <v>0.323318958282471</v>
      </c>
      <c r="Y17" s="20">
        <v>0.323318958282471</v>
      </c>
      <c r="Z17" s="20">
        <v>0.8</v>
      </c>
      <c r="AA17" s="20">
        <v>0.9</v>
      </c>
      <c r="AB17" s="20">
        <v>0.529411764705882</v>
      </c>
      <c r="AC17" s="20">
        <v>0.666666666666667</v>
      </c>
      <c r="AD17" s="20">
        <v>0.1</v>
      </c>
      <c r="AE17" s="20">
        <v>0.1</v>
      </c>
    </row>
    <row r="18" spans="1:31">
      <c r="A18" s="5">
        <v>115</v>
      </c>
      <c r="B18">
        <v>16</v>
      </c>
      <c r="C18">
        <v>4</v>
      </c>
      <c r="D18">
        <v>10</v>
      </c>
      <c r="E18">
        <v>10</v>
      </c>
      <c r="F18">
        <v>10</v>
      </c>
      <c r="G18">
        <v>0</v>
      </c>
      <c r="H18">
        <v>6</v>
      </c>
      <c r="I18">
        <v>4</v>
      </c>
      <c r="J18">
        <v>0.8</v>
      </c>
      <c r="K18" s="4">
        <v>6.71426963806152</v>
      </c>
      <c r="L18" s="9">
        <v>1.49112319946289</v>
      </c>
      <c r="M18">
        <v>0.618156433105469</v>
      </c>
      <c r="N18">
        <v>6.52282333374023</v>
      </c>
      <c r="O18">
        <v>6</v>
      </c>
      <c r="P18">
        <v>6</v>
      </c>
      <c r="Q18">
        <v>16</v>
      </c>
      <c r="R18" s="15">
        <v>0.375</v>
      </c>
      <c r="S18" s="15">
        <f t="shared" si="1"/>
        <v>0.6</v>
      </c>
      <c r="T18">
        <v>2.93527793884277</v>
      </c>
      <c r="U18">
        <v>2.57135272026062</v>
      </c>
      <c r="V18">
        <v>2.54566478729248</v>
      </c>
      <c r="W18" s="11">
        <v>0.0256879329681396</v>
      </c>
      <c r="X18">
        <v>0.389613151550293</v>
      </c>
      <c r="Y18">
        <v>0.389613151550293</v>
      </c>
      <c r="Z18">
        <v>0.6</v>
      </c>
      <c r="AA18">
        <v>1</v>
      </c>
      <c r="AB18">
        <v>0.625</v>
      </c>
      <c r="AC18">
        <v>0.769230769230769</v>
      </c>
      <c r="AD18">
        <v>0</v>
      </c>
      <c r="AE18">
        <v>0.4</v>
      </c>
    </row>
    <row r="19" spans="1:31">
      <c r="A19" s="5">
        <v>111</v>
      </c>
      <c r="B19">
        <v>16</v>
      </c>
      <c r="C19">
        <v>4</v>
      </c>
      <c r="D19">
        <v>10</v>
      </c>
      <c r="E19">
        <v>10</v>
      </c>
      <c r="F19">
        <v>9</v>
      </c>
      <c r="G19">
        <v>1</v>
      </c>
      <c r="H19">
        <v>7</v>
      </c>
      <c r="I19">
        <v>3</v>
      </c>
      <c r="J19">
        <v>0.8</v>
      </c>
      <c r="K19" s="4">
        <v>5.90119934082031</v>
      </c>
      <c r="L19" s="9">
        <v>1.46022987365723</v>
      </c>
      <c r="M19">
        <v>1.03746795654297</v>
      </c>
      <c r="N19">
        <v>4.93503952026367</v>
      </c>
      <c r="O19">
        <v>5</v>
      </c>
      <c r="P19">
        <v>5</v>
      </c>
      <c r="Q19">
        <v>13</v>
      </c>
      <c r="R19" s="15">
        <v>0.3846</v>
      </c>
      <c r="S19" s="15">
        <f t="shared" si="1"/>
        <v>0.5</v>
      </c>
      <c r="T19">
        <v>2.83156013488769</v>
      </c>
      <c r="U19">
        <v>2.55749702453613</v>
      </c>
      <c r="V19">
        <v>2.5282130241394</v>
      </c>
      <c r="W19" s="11">
        <v>0.0292840003967285</v>
      </c>
      <c r="X19">
        <v>0.303347110748291</v>
      </c>
      <c r="Y19">
        <v>0.303347110748291</v>
      </c>
      <c r="Z19">
        <v>0.5</v>
      </c>
      <c r="AA19">
        <v>0.8</v>
      </c>
      <c r="AB19">
        <v>0.615384615384615</v>
      </c>
      <c r="AC19">
        <v>0.695652173913043</v>
      </c>
      <c r="AD19">
        <v>0.2</v>
      </c>
      <c r="AE19">
        <v>0.3</v>
      </c>
    </row>
    <row r="20" spans="1:31">
      <c r="A20" s="5">
        <v>148</v>
      </c>
      <c r="B20">
        <v>16</v>
      </c>
      <c r="C20">
        <v>4</v>
      </c>
      <c r="D20">
        <v>10</v>
      </c>
      <c r="E20">
        <v>10</v>
      </c>
      <c r="F20">
        <v>10</v>
      </c>
      <c r="G20">
        <v>0</v>
      </c>
      <c r="H20">
        <v>6</v>
      </c>
      <c r="I20">
        <v>4</v>
      </c>
      <c r="J20">
        <v>0.8</v>
      </c>
      <c r="K20" s="4">
        <v>5.98124694824219</v>
      </c>
      <c r="L20" s="9">
        <v>1.4102840423584</v>
      </c>
      <c r="M20">
        <v>0.666097640991211</v>
      </c>
      <c r="N20">
        <v>5.7578067779541</v>
      </c>
      <c r="O20">
        <v>5</v>
      </c>
      <c r="P20">
        <v>5</v>
      </c>
      <c r="Q20">
        <v>14</v>
      </c>
      <c r="R20" s="15">
        <v>0.3571</v>
      </c>
      <c r="S20" s="15">
        <f t="shared" si="1"/>
        <v>0.5</v>
      </c>
      <c r="T20">
        <v>3.24358749389648</v>
      </c>
      <c r="U20">
        <v>2.86260199546814</v>
      </c>
      <c r="V20">
        <v>2.83324432373047</v>
      </c>
      <c r="W20" s="11">
        <v>0.0293576717376709</v>
      </c>
      <c r="X20">
        <v>0.410343170166016</v>
      </c>
      <c r="Y20">
        <v>0.410343170166016</v>
      </c>
      <c r="Z20">
        <v>0.5</v>
      </c>
      <c r="AA20">
        <v>0.9</v>
      </c>
      <c r="AB20">
        <v>0.642857142857143</v>
      </c>
      <c r="AC20">
        <v>0.75</v>
      </c>
      <c r="AD20">
        <v>0.1</v>
      </c>
      <c r="AE20">
        <v>0.4</v>
      </c>
    </row>
    <row r="21" spans="1:31">
      <c r="A21" s="18">
        <v>245</v>
      </c>
      <c r="B21" s="1">
        <v>17</v>
      </c>
      <c r="C21" s="1">
        <v>3</v>
      </c>
      <c r="D21" s="1">
        <v>10</v>
      </c>
      <c r="E21" s="1">
        <v>10</v>
      </c>
      <c r="F21" s="1">
        <v>10</v>
      </c>
      <c r="G21" s="1">
        <v>0</v>
      </c>
      <c r="H21" s="1">
        <v>7</v>
      </c>
      <c r="I21" s="1">
        <v>3</v>
      </c>
      <c r="J21" s="1">
        <v>0.85</v>
      </c>
      <c r="K21" s="14">
        <v>8.33490562438965</v>
      </c>
      <c r="L21" s="14">
        <v>1.40991401672363</v>
      </c>
      <c r="M21" s="1">
        <v>0.874618530273437</v>
      </c>
      <c r="N21" s="1">
        <v>8.10853576660156</v>
      </c>
      <c r="O21" s="1">
        <v>7</v>
      </c>
      <c r="P21" s="1">
        <v>7</v>
      </c>
      <c r="Q21" s="1">
        <v>17</v>
      </c>
      <c r="R21" s="19">
        <v>0.4118</v>
      </c>
      <c r="S21" s="19">
        <f t="shared" si="1"/>
        <v>0.7</v>
      </c>
      <c r="T21" s="1">
        <v>3.7317008972168</v>
      </c>
      <c r="U21" s="1">
        <v>3.30350494384766</v>
      </c>
      <c r="V21" s="1">
        <v>3.27032136917114</v>
      </c>
      <c r="W21" s="14">
        <v>0.0331835746765137</v>
      </c>
      <c r="X21" s="1">
        <v>0.461379528045654</v>
      </c>
      <c r="Y21" s="1">
        <v>0.461379528045654</v>
      </c>
      <c r="Z21" s="1">
        <v>0.7</v>
      </c>
      <c r="AA21" s="1">
        <v>1</v>
      </c>
      <c r="AB21" s="1">
        <v>0.588235294117647</v>
      </c>
      <c r="AC21" s="1">
        <v>0.740740740740741</v>
      </c>
      <c r="AD21" s="1">
        <v>0</v>
      </c>
      <c r="AE21" s="1">
        <v>0.3</v>
      </c>
    </row>
    <row r="22" spans="1:31">
      <c r="A22" s="5">
        <v>81</v>
      </c>
      <c r="B22">
        <v>16</v>
      </c>
      <c r="C22">
        <v>4</v>
      </c>
      <c r="D22">
        <v>10</v>
      </c>
      <c r="E22">
        <v>10</v>
      </c>
      <c r="F22">
        <v>10</v>
      </c>
      <c r="G22">
        <v>0</v>
      </c>
      <c r="H22">
        <v>6</v>
      </c>
      <c r="I22">
        <v>4</v>
      </c>
      <c r="J22">
        <v>0.8</v>
      </c>
      <c r="K22" s="4">
        <v>5.22684097290039</v>
      </c>
      <c r="L22" s="9">
        <v>1.39222145080566</v>
      </c>
      <c r="M22">
        <v>1.2137393951416</v>
      </c>
      <c r="N22">
        <v>5.9448299407959</v>
      </c>
      <c r="O22">
        <v>5</v>
      </c>
      <c r="P22">
        <v>5</v>
      </c>
      <c r="Q22">
        <v>13</v>
      </c>
      <c r="R22" s="15">
        <v>0.3846</v>
      </c>
      <c r="S22" s="15">
        <f t="shared" si="1"/>
        <v>0.5</v>
      </c>
      <c r="T22">
        <v>3.06912994384766</v>
      </c>
      <c r="U22">
        <v>2.68255996704102</v>
      </c>
      <c r="V22">
        <v>2.71582293510437</v>
      </c>
      <c r="W22" s="11">
        <v>0.0332629680633545</v>
      </c>
      <c r="X22">
        <v>0.353307008743286</v>
      </c>
      <c r="Y22">
        <v>0.353307008743286</v>
      </c>
      <c r="Z22">
        <v>0.5</v>
      </c>
      <c r="AA22">
        <v>0.8</v>
      </c>
      <c r="AB22">
        <v>0.615384615384615</v>
      </c>
      <c r="AC22">
        <v>0.695652173913043</v>
      </c>
      <c r="AD22">
        <v>0.2</v>
      </c>
      <c r="AE22">
        <v>0.3</v>
      </c>
    </row>
    <row r="23" spans="1:31">
      <c r="A23" s="5">
        <v>88</v>
      </c>
      <c r="B23">
        <v>16</v>
      </c>
      <c r="C23">
        <v>4</v>
      </c>
      <c r="D23">
        <v>10</v>
      </c>
      <c r="E23">
        <v>10</v>
      </c>
      <c r="F23">
        <v>9</v>
      </c>
      <c r="G23">
        <v>1</v>
      </c>
      <c r="H23">
        <v>7</v>
      </c>
      <c r="I23">
        <v>3</v>
      </c>
      <c r="J23">
        <v>0.8</v>
      </c>
      <c r="K23" s="4">
        <v>6.7324047088623</v>
      </c>
      <c r="L23" s="9">
        <v>1.61456680297852</v>
      </c>
      <c r="M23">
        <v>1.08119773864746</v>
      </c>
      <c r="N23">
        <v>5.53327941894531</v>
      </c>
      <c r="O23">
        <v>5</v>
      </c>
      <c r="P23">
        <v>5</v>
      </c>
      <c r="Q23">
        <v>13</v>
      </c>
      <c r="R23" s="15">
        <v>0.3846</v>
      </c>
      <c r="S23" s="15">
        <f t="shared" si="1"/>
        <v>0.5</v>
      </c>
      <c r="T23">
        <v>3.23104858398437</v>
      </c>
      <c r="U23">
        <v>2.92253375053406</v>
      </c>
      <c r="V23">
        <v>2.8886866569519</v>
      </c>
      <c r="W23" s="11">
        <v>0.0338470935821533</v>
      </c>
      <c r="X23">
        <v>0.342361927032471</v>
      </c>
      <c r="Y23">
        <v>0.342361927032471</v>
      </c>
      <c r="Z23">
        <v>0.5</v>
      </c>
      <c r="AA23">
        <v>0.8</v>
      </c>
      <c r="AB23">
        <v>0.615384615384615</v>
      </c>
      <c r="AC23">
        <v>0.695652173913043</v>
      </c>
      <c r="AD23">
        <v>0.2</v>
      </c>
      <c r="AE23">
        <v>0.3</v>
      </c>
    </row>
    <row r="24" s="1" customFormat="1" spans="1:31">
      <c r="A24" s="5">
        <v>147</v>
      </c>
      <c r="B24">
        <v>18</v>
      </c>
      <c r="C24">
        <v>2</v>
      </c>
      <c r="D24">
        <v>10</v>
      </c>
      <c r="E24">
        <v>10</v>
      </c>
      <c r="F24">
        <v>10</v>
      </c>
      <c r="G24">
        <v>0</v>
      </c>
      <c r="H24">
        <v>8</v>
      </c>
      <c r="I24">
        <v>2</v>
      </c>
      <c r="J24">
        <v>0.9</v>
      </c>
      <c r="K24" s="4">
        <v>6.612060546875</v>
      </c>
      <c r="L24" s="9">
        <v>1.60484886169434</v>
      </c>
      <c r="M24">
        <v>1.57463836669922</v>
      </c>
      <c r="N24">
        <v>6.10797309875488</v>
      </c>
      <c r="O24">
        <v>8</v>
      </c>
      <c r="P24">
        <v>8</v>
      </c>
      <c r="Q24">
        <v>17</v>
      </c>
      <c r="R24" s="15">
        <v>0.4706</v>
      </c>
      <c r="S24" s="15">
        <f t="shared" si="1"/>
        <v>0.8</v>
      </c>
      <c r="T24">
        <v>3.09134292602539</v>
      </c>
      <c r="U24">
        <v>2.82251119613647</v>
      </c>
      <c r="V24">
        <v>2.7755024433136</v>
      </c>
      <c r="W24" s="11">
        <v>0.047008752822876</v>
      </c>
      <c r="X24">
        <v>0.315840482711792</v>
      </c>
      <c r="Y24">
        <v>0.315840482711792</v>
      </c>
      <c r="Z24">
        <v>0.8</v>
      </c>
      <c r="AA24">
        <v>0.9</v>
      </c>
      <c r="AB24">
        <v>0.529411764705882</v>
      </c>
      <c r="AC24">
        <v>0.666666666666667</v>
      </c>
      <c r="AD24">
        <v>0.1</v>
      </c>
      <c r="AE24">
        <v>0.1</v>
      </c>
    </row>
    <row r="25" s="20" customFormat="1" spans="1:31">
      <c r="A25" s="21">
        <v>48</v>
      </c>
      <c r="B25" s="20">
        <v>16</v>
      </c>
      <c r="C25" s="20">
        <v>4</v>
      </c>
      <c r="D25" s="20">
        <v>10</v>
      </c>
      <c r="E25" s="20">
        <v>10</v>
      </c>
      <c r="F25" s="20">
        <v>10</v>
      </c>
      <c r="G25" s="20">
        <v>0</v>
      </c>
      <c r="H25" s="20">
        <v>6</v>
      </c>
      <c r="I25" s="20">
        <v>4</v>
      </c>
      <c r="J25" s="20">
        <v>0.8</v>
      </c>
      <c r="K25" s="22">
        <v>5.09125137329102</v>
      </c>
      <c r="L25" s="22">
        <v>1.59131240844727</v>
      </c>
      <c r="M25" s="20">
        <v>0.936178207397461</v>
      </c>
      <c r="N25" s="20">
        <v>4.19539451599121</v>
      </c>
      <c r="O25" s="20">
        <v>4</v>
      </c>
      <c r="P25" s="20">
        <v>4</v>
      </c>
      <c r="Q25" s="20">
        <v>13</v>
      </c>
      <c r="R25" s="23">
        <v>0.3077</v>
      </c>
      <c r="S25" s="23">
        <f t="shared" si="1"/>
        <v>0.4</v>
      </c>
      <c r="T25" s="20">
        <v>2.98599624633789</v>
      </c>
      <c r="U25" s="20">
        <v>2.72475695610046</v>
      </c>
      <c r="V25" s="20">
        <v>2.63969969749451</v>
      </c>
      <c r="W25" s="22">
        <v>0.085057258605957</v>
      </c>
      <c r="X25" s="20">
        <v>0.346296548843384</v>
      </c>
      <c r="Y25" s="20">
        <v>0.346296548843384</v>
      </c>
      <c r="Z25" s="20">
        <v>0.4</v>
      </c>
      <c r="AA25" s="20">
        <v>0.9</v>
      </c>
      <c r="AB25" s="20">
        <v>0.692307692307692</v>
      </c>
      <c r="AC25" s="20">
        <v>0.782608695652174</v>
      </c>
      <c r="AD25" s="20">
        <v>0.1</v>
      </c>
      <c r="AE25" s="20">
        <v>0.5</v>
      </c>
    </row>
    <row r="26" spans="1:31">
      <c r="A26" s="5">
        <v>14</v>
      </c>
      <c r="B26">
        <v>19</v>
      </c>
      <c r="C26">
        <v>1</v>
      </c>
      <c r="D26">
        <v>10</v>
      </c>
      <c r="E26">
        <v>10</v>
      </c>
      <c r="F26">
        <v>10</v>
      </c>
      <c r="G26">
        <v>0</v>
      </c>
      <c r="H26">
        <v>9</v>
      </c>
      <c r="I26">
        <v>1</v>
      </c>
      <c r="J26">
        <v>0.95</v>
      </c>
      <c r="K26" s="4">
        <v>10.0921478271484</v>
      </c>
      <c r="L26" s="9">
        <v>1.65734672546387</v>
      </c>
      <c r="M26">
        <v>1.5528678894043</v>
      </c>
      <c r="N26">
        <v>8.32724761962891</v>
      </c>
      <c r="O26">
        <v>7</v>
      </c>
      <c r="P26">
        <v>7</v>
      </c>
      <c r="Q26">
        <v>17</v>
      </c>
      <c r="R26" s="15">
        <v>0.4118</v>
      </c>
      <c r="S26" s="15">
        <f t="shared" si="1"/>
        <v>0.7</v>
      </c>
      <c r="T26">
        <v>3.50043296813965</v>
      </c>
      <c r="U26">
        <v>3.26690196990967</v>
      </c>
      <c r="V26">
        <v>3.13181495666504</v>
      </c>
      <c r="W26" s="11">
        <v>0.135087013244629</v>
      </c>
      <c r="X26">
        <v>0.368618011474609</v>
      </c>
      <c r="Y26">
        <v>0.368618011474609</v>
      </c>
      <c r="Z26">
        <v>0.7</v>
      </c>
      <c r="AA26">
        <v>1</v>
      </c>
      <c r="AB26">
        <v>0.588235294117647</v>
      </c>
      <c r="AC26">
        <v>0.740740740740741</v>
      </c>
      <c r="AD26">
        <v>0</v>
      </c>
      <c r="AE26">
        <v>0.3</v>
      </c>
    </row>
    <row r="27" s="1" customFormat="1" spans="1:31">
      <c r="A27" s="18">
        <v>4</v>
      </c>
      <c r="B27" s="1">
        <v>18</v>
      </c>
      <c r="C27" s="1">
        <v>2</v>
      </c>
      <c r="D27" s="1">
        <v>10</v>
      </c>
      <c r="E27" s="1">
        <v>10</v>
      </c>
      <c r="F27" s="1">
        <v>10</v>
      </c>
      <c r="G27" s="1">
        <v>0</v>
      </c>
      <c r="H27" s="1">
        <v>8</v>
      </c>
      <c r="I27" s="1">
        <v>2</v>
      </c>
      <c r="J27" s="1">
        <v>0.9</v>
      </c>
      <c r="K27" s="14">
        <v>6.64651870727539</v>
      </c>
      <c r="L27" s="14">
        <v>1.76815605163574</v>
      </c>
      <c r="M27" s="1">
        <v>1.73186683654785</v>
      </c>
      <c r="N27" s="1">
        <v>5.91652679443359</v>
      </c>
      <c r="O27" s="1">
        <v>6</v>
      </c>
      <c r="P27" s="1">
        <v>6</v>
      </c>
      <c r="Q27" s="1">
        <v>15</v>
      </c>
      <c r="R27" s="19">
        <v>0.4</v>
      </c>
      <c r="S27" s="19">
        <f t="shared" si="1"/>
        <v>0.6</v>
      </c>
      <c r="T27" s="1">
        <v>3.24323081970215</v>
      </c>
      <c r="U27" s="1">
        <v>2.9600522518158</v>
      </c>
      <c r="V27" s="1">
        <v>2.89533853530884</v>
      </c>
      <c r="W27" s="14">
        <v>0.064713716506958</v>
      </c>
      <c r="X27" s="1">
        <v>0.34789228439331</v>
      </c>
      <c r="Y27" s="1">
        <v>0.34789228439331</v>
      </c>
      <c r="Z27" s="1">
        <v>0.6</v>
      </c>
      <c r="AA27" s="1">
        <v>0.9</v>
      </c>
      <c r="AB27" s="1">
        <v>0.6</v>
      </c>
      <c r="AC27" s="1">
        <v>0.72</v>
      </c>
      <c r="AD27" s="1">
        <v>0.1</v>
      </c>
      <c r="AE27" s="1">
        <v>0.3</v>
      </c>
    </row>
    <row r="28" spans="1:31">
      <c r="A28" s="5">
        <v>28</v>
      </c>
      <c r="B28">
        <v>17</v>
      </c>
      <c r="C28">
        <v>3</v>
      </c>
      <c r="D28">
        <v>10</v>
      </c>
      <c r="E28">
        <v>10</v>
      </c>
      <c r="F28">
        <v>9</v>
      </c>
      <c r="G28">
        <v>1</v>
      </c>
      <c r="H28">
        <v>8</v>
      </c>
      <c r="I28">
        <v>2</v>
      </c>
      <c r="J28">
        <v>0.85</v>
      </c>
      <c r="K28" s="4">
        <v>7.65665245056152</v>
      </c>
      <c r="L28" s="9">
        <v>1.70526885986328</v>
      </c>
      <c r="M28">
        <v>1.47204208374023</v>
      </c>
      <c r="N28">
        <v>6.27309989929199</v>
      </c>
      <c r="O28">
        <v>4</v>
      </c>
      <c r="P28">
        <v>4</v>
      </c>
      <c r="Q28">
        <v>11</v>
      </c>
      <c r="R28" s="15">
        <v>0.3636</v>
      </c>
      <c r="S28" s="15">
        <f t="shared" si="1"/>
        <v>0.4</v>
      </c>
      <c r="T28">
        <v>2.46031761169434</v>
      </c>
      <c r="U28">
        <v>2.26619172096252</v>
      </c>
      <c r="V28">
        <v>2.19670438766479</v>
      </c>
      <c r="W28" s="11">
        <v>0.0694873332977295</v>
      </c>
      <c r="X28">
        <v>0.263613224029541</v>
      </c>
      <c r="Y28">
        <v>0.263613224029541</v>
      </c>
      <c r="Z28">
        <v>0.4</v>
      </c>
      <c r="AA28">
        <v>0.7</v>
      </c>
      <c r="AB28">
        <v>0.636363636363636</v>
      </c>
      <c r="AC28">
        <v>0.666666666666667</v>
      </c>
      <c r="AD28">
        <v>0.3</v>
      </c>
      <c r="AE28">
        <v>0.3</v>
      </c>
    </row>
    <row r="29" spans="1:31">
      <c r="A29" s="5">
        <v>206</v>
      </c>
      <c r="B29">
        <v>17</v>
      </c>
      <c r="C29">
        <v>3</v>
      </c>
      <c r="D29">
        <v>10</v>
      </c>
      <c r="E29">
        <v>10</v>
      </c>
      <c r="F29">
        <v>10</v>
      </c>
      <c r="G29">
        <v>0</v>
      </c>
      <c r="H29">
        <v>7</v>
      </c>
      <c r="I29">
        <v>3</v>
      </c>
      <c r="J29">
        <v>0.85</v>
      </c>
      <c r="K29" s="4">
        <v>6.37397003173828</v>
      </c>
      <c r="L29" s="9">
        <v>1.73198318481445</v>
      </c>
      <c r="M29">
        <v>1.36330223083496</v>
      </c>
      <c r="N29">
        <v>5.40246200561523</v>
      </c>
      <c r="O29">
        <v>5</v>
      </c>
      <c r="P29">
        <v>5</v>
      </c>
      <c r="Q29">
        <v>14</v>
      </c>
      <c r="R29" s="15">
        <v>0.3571</v>
      </c>
      <c r="S29" s="15">
        <f t="shared" si="1"/>
        <v>0.5</v>
      </c>
      <c r="T29">
        <v>3.02554321289062</v>
      </c>
      <c r="U29">
        <v>2.78245902061462</v>
      </c>
      <c r="V29">
        <v>2.70634937286377</v>
      </c>
      <c r="W29" s="11">
        <v>0.0761096477508545</v>
      </c>
      <c r="X29">
        <v>0.319193840026856</v>
      </c>
      <c r="Y29">
        <v>0.319193840026856</v>
      </c>
      <c r="Z29">
        <v>0.5</v>
      </c>
      <c r="AA29">
        <v>0.9</v>
      </c>
      <c r="AB29">
        <v>0.642857142857143</v>
      </c>
      <c r="AC29">
        <v>0.75</v>
      </c>
      <c r="AD29">
        <v>0.1</v>
      </c>
      <c r="AE29">
        <v>0.4</v>
      </c>
    </row>
    <row r="30" spans="1:31">
      <c r="A30" s="5">
        <v>17</v>
      </c>
      <c r="B30">
        <v>16</v>
      </c>
      <c r="C30">
        <v>4</v>
      </c>
      <c r="D30">
        <v>10</v>
      </c>
      <c r="E30">
        <v>10</v>
      </c>
      <c r="F30">
        <v>10</v>
      </c>
      <c r="G30">
        <v>0</v>
      </c>
      <c r="H30">
        <v>6</v>
      </c>
      <c r="I30">
        <v>4</v>
      </c>
      <c r="J30">
        <v>0.8</v>
      </c>
      <c r="K30" s="4">
        <v>6.62918663024902</v>
      </c>
      <c r="L30" s="9">
        <v>1.7640323638916</v>
      </c>
      <c r="M30">
        <v>0.7838134765625</v>
      </c>
      <c r="N30">
        <v>5.65805053710937</v>
      </c>
      <c r="O30">
        <v>5</v>
      </c>
      <c r="P30">
        <v>5</v>
      </c>
      <c r="Q30">
        <v>15</v>
      </c>
      <c r="R30" s="15">
        <v>0.3333</v>
      </c>
      <c r="S30" s="15">
        <f t="shared" si="1"/>
        <v>0.5</v>
      </c>
      <c r="T30">
        <v>3.02310943603516</v>
      </c>
      <c r="U30">
        <v>2.70834422111511</v>
      </c>
      <c r="V30">
        <v>2.61939764022827</v>
      </c>
      <c r="W30" s="11">
        <v>0.0889465808868408</v>
      </c>
      <c r="X30">
        <v>0.403711795806885</v>
      </c>
      <c r="Y30">
        <v>0.403711795806885</v>
      </c>
      <c r="Z30">
        <v>0.5</v>
      </c>
      <c r="AA30">
        <v>1</v>
      </c>
      <c r="AB30">
        <v>0.666666666666667</v>
      </c>
      <c r="AC30">
        <v>0.8</v>
      </c>
      <c r="AD30">
        <v>0</v>
      </c>
      <c r="AE30">
        <v>0.5</v>
      </c>
    </row>
    <row r="31" spans="1:31">
      <c r="A31" s="5">
        <v>40</v>
      </c>
      <c r="B31">
        <v>17</v>
      </c>
      <c r="C31">
        <v>3</v>
      </c>
      <c r="D31">
        <v>10</v>
      </c>
      <c r="E31">
        <v>10</v>
      </c>
      <c r="F31">
        <v>9</v>
      </c>
      <c r="G31">
        <v>1</v>
      </c>
      <c r="H31">
        <v>8</v>
      </c>
      <c r="I31">
        <v>2</v>
      </c>
      <c r="J31">
        <v>0.85</v>
      </c>
      <c r="K31" s="4">
        <v>8.01934051513672</v>
      </c>
      <c r="L31" s="9">
        <v>1.82939147949219</v>
      </c>
      <c r="M31">
        <v>1.49921607971191</v>
      </c>
      <c r="N31">
        <v>6.08656692504883</v>
      </c>
      <c r="O31">
        <v>6</v>
      </c>
      <c r="P31">
        <v>6</v>
      </c>
      <c r="Q31">
        <v>15</v>
      </c>
      <c r="R31" s="15">
        <v>0.4</v>
      </c>
      <c r="S31" s="15">
        <f t="shared" si="1"/>
        <v>0.6</v>
      </c>
      <c r="T31">
        <v>3.05672454833984</v>
      </c>
      <c r="U31">
        <v>2.80530095100403</v>
      </c>
      <c r="V31">
        <v>2.71086621284485</v>
      </c>
      <c r="W31" s="11">
        <v>0.0944347381591797</v>
      </c>
      <c r="X31">
        <v>0.345858335494995</v>
      </c>
      <c r="Y31">
        <v>0.345858335494995</v>
      </c>
      <c r="Z31">
        <v>0.6</v>
      </c>
      <c r="AA31">
        <v>0.9</v>
      </c>
      <c r="AB31">
        <v>0.6</v>
      </c>
      <c r="AC31">
        <v>0.72</v>
      </c>
      <c r="AD31">
        <v>0.1</v>
      </c>
      <c r="AE31">
        <v>0.3</v>
      </c>
    </row>
    <row r="32" spans="1:31">
      <c r="A32" s="5">
        <v>44</v>
      </c>
      <c r="B32">
        <v>18</v>
      </c>
      <c r="C32">
        <v>2</v>
      </c>
      <c r="D32">
        <v>10</v>
      </c>
      <c r="E32">
        <v>10</v>
      </c>
      <c r="F32">
        <v>10</v>
      </c>
      <c r="G32">
        <v>0</v>
      </c>
      <c r="H32">
        <v>8</v>
      </c>
      <c r="I32">
        <v>2</v>
      </c>
      <c r="J32">
        <v>0.9</v>
      </c>
      <c r="K32" s="4">
        <v>7.05508804321289</v>
      </c>
      <c r="L32" s="9">
        <v>1.89373970031738</v>
      </c>
      <c r="M32">
        <v>1.69791793823242</v>
      </c>
      <c r="N32">
        <v>5.47259330749512</v>
      </c>
      <c r="O32">
        <v>6</v>
      </c>
      <c r="P32">
        <v>6</v>
      </c>
      <c r="Q32">
        <v>16</v>
      </c>
      <c r="R32" s="15">
        <v>0.375</v>
      </c>
      <c r="S32" s="15">
        <f t="shared" si="1"/>
        <v>0.6</v>
      </c>
      <c r="T32">
        <v>3.63743019104004</v>
      </c>
      <c r="U32">
        <v>3.36262583732605</v>
      </c>
      <c r="V32">
        <v>3.23361253738403</v>
      </c>
      <c r="W32" s="11">
        <v>0.129013299942017</v>
      </c>
      <c r="X32">
        <v>0.403817653656006</v>
      </c>
      <c r="Y32">
        <v>0.403817653656006</v>
      </c>
      <c r="Z32">
        <v>0.6</v>
      </c>
      <c r="AA32">
        <v>1</v>
      </c>
      <c r="AB32">
        <v>0.625</v>
      </c>
      <c r="AC32">
        <v>0.769230769230769</v>
      </c>
      <c r="AD32">
        <v>0</v>
      </c>
      <c r="AE32">
        <v>0.4</v>
      </c>
    </row>
    <row r="33" s="1" customFormat="1" spans="1:31">
      <c r="A33" s="5">
        <v>214</v>
      </c>
      <c r="B33">
        <v>17</v>
      </c>
      <c r="C33">
        <v>3</v>
      </c>
      <c r="D33">
        <v>10</v>
      </c>
      <c r="E33">
        <v>10</v>
      </c>
      <c r="F33">
        <v>10</v>
      </c>
      <c r="G33">
        <v>0</v>
      </c>
      <c r="H33">
        <v>7</v>
      </c>
      <c r="I33">
        <v>3</v>
      </c>
      <c r="J33">
        <v>0.85</v>
      </c>
      <c r="K33" s="4">
        <v>6.30545997619629</v>
      </c>
      <c r="L33" s="9">
        <v>1.81940078735352</v>
      </c>
      <c r="M33">
        <v>1.30501747131348</v>
      </c>
      <c r="N33">
        <v>4.69405364990234</v>
      </c>
      <c r="O33">
        <v>5</v>
      </c>
      <c r="P33">
        <v>5</v>
      </c>
      <c r="Q33">
        <v>13</v>
      </c>
      <c r="R33" s="15">
        <v>0.3846</v>
      </c>
      <c r="S33" s="15">
        <f t="shared" si="1"/>
        <v>0.5</v>
      </c>
      <c r="T33">
        <v>3.16875076293945</v>
      </c>
      <c r="U33">
        <v>2.91451048851013</v>
      </c>
      <c r="V33">
        <v>2.77915716171265</v>
      </c>
      <c r="W33" s="11">
        <v>0.135353326797485</v>
      </c>
      <c r="X33">
        <v>0.389593601226807</v>
      </c>
      <c r="Y33">
        <v>0.389593601226807</v>
      </c>
      <c r="Z33">
        <v>0.5</v>
      </c>
      <c r="AA33">
        <v>0.8</v>
      </c>
      <c r="AB33">
        <v>0.615384615384615</v>
      </c>
      <c r="AC33">
        <v>0.695652173913043</v>
      </c>
      <c r="AD33">
        <v>0.2</v>
      </c>
      <c r="AE33">
        <v>0.3</v>
      </c>
    </row>
    <row r="34" s="4" customFormat="1" spans="11:31">
      <c r="K34" s="12" t="s">
        <v>29</v>
      </c>
      <c r="L34" s="9">
        <f>AVERAGE(L2:L33)</f>
        <v>1.35538309812546</v>
      </c>
      <c r="W34" s="11">
        <f t="shared" ref="W34:AE34" si="2">AVERAGE(W2:W33)</f>
        <v>0.108787961304188</v>
      </c>
      <c r="Z34" s="4">
        <f t="shared" si="2"/>
        <v>0.653125</v>
      </c>
      <c r="AA34" s="4">
        <f t="shared" si="2"/>
        <v>0.915625</v>
      </c>
      <c r="AB34" s="4">
        <f t="shared" si="2"/>
        <v>0.589149705992537</v>
      </c>
      <c r="AC34" s="4">
        <f t="shared" si="2"/>
        <v>0.713895358868185</v>
      </c>
      <c r="AD34" s="4">
        <f t="shared" si="2"/>
        <v>0.084375</v>
      </c>
      <c r="AE34" s="4">
        <f t="shared" si="2"/>
        <v>0.2625</v>
      </c>
    </row>
    <row r="35" s="4" customFormat="1" spans="11:31">
      <c r="K35" s="13" t="s">
        <v>30</v>
      </c>
      <c r="L35" s="9">
        <f>MAX(L2:L33)</f>
        <v>1.89373970031738</v>
      </c>
      <c r="W35" s="11">
        <f t="shared" ref="W35:AE35" si="3">MAX(W2:W33)</f>
        <v>0.184765338897705</v>
      </c>
      <c r="Z35" s="4">
        <f t="shared" si="3"/>
        <v>1</v>
      </c>
      <c r="AA35" s="4">
        <f t="shared" si="3"/>
        <v>1</v>
      </c>
      <c r="AB35" s="4">
        <f t="shared" si="3"/>
        <v>0.692307692307692</v>
      </c>
      <c r="AC35" s="4">
        <f t="shared" si="3"/>
        <v>0.8</v>
      </c>
      <c r="AD35" s="4">
        <f t="shared" si="3"/>
        <v>0.3</v>
      </c>
      <c r="AE35" s="4">
        <f t="shared" si="3"/>
        <v>0.5</v>
      </c>
    </row>
    <row r="36" s="4" customFormat="1" spans="12:31">
      <c r="L36" s="9">
        <f>MIN(L2:L33)</f>
        <v>0.777395248413086</v>
      </c>
      <c r="W36" s="11">
        <f t="shared" ref="W36:AE36" si="4">MIN(W2:W33)</f>
        <v>0.00109505653381348</v>
      </c>
      <c r="Z36" s="4">
        <f t="shared" si="4"/>
        <v>0.4</v>
      </c>
      <c r="AA36" s="4">
        <f t="shared" si="4"/>
        <v>0.7</v>
      </c>
      <c r="AB36" s="4">
        <f t="shared" si="4"/>
        <v>0.444444444444444</v>
      </c>
      <c r="AC36" s="4">
        <f t="shared" si="4"/>
        <v>0.571428571428571</v>
      </c>
      <c r="AD36" s="4">
        <f t="shared" si="4"/>
        <v>0</v>
      </c>
      <c r="AE36" s="4">
        <f t="shared" si="4"/>
        <v>-0.2</v>
      </c>
    </row>
    <row r="37" spans="11:23">
      <c r="K37" s="4"/>
      <c r="L37" s="9"/>
      <c r="M37">
        <v>0.194</v>
      </c>
      <c r="O37" s="4" t="s">
        <v>70</v>
      </c>
      <c r="P37" s="4"/>
      <c r="Q37" s="4"/>
      <c r="R37" s="4"/>
      <c r="W37" s="11"/>
    </row>
    <row r="38" spans="11:23">
      <c r="K38" s="4"/>
      <c r="L38" s="9"/>
      <c r="M38">
        <v>0.129</v>
      </c>
      <c r="O38" s="4">
        <v>0.2</v>
      </c>
      <c r="P38" s="4">
        <v>-160</v>
      </c>
      <c r="Q38" s="4">
        <v>640</v>
      </c>
      <c r="R38" s="4">
        <v>32</v>
      </c>
      <c r="W38" s="11"/>
    </row>
    <row r="39" spans="11:23">
      <c r="K39" s="4"/>
      <c r="L39" s="9"/>
      <c r="O39" s="4">
        <v>0.4</v>
      </c>
      <c r="P39" s="4">
        <v>-320</v>
      </c>
      <c r="Q39" s="4">
        <v>480</v>
      </c>
      <c r="R39" s="4">
        <v>24</v>
      </c>
      <c r="W39" s="11"/>
    </row>
    <row r="40" spans="11:23">
      <c r="K40" s="4" t="s">
        <v>31</v>
      </c>
      <c r="L40" s="4" t="s">
        <v>32</v>
      </c>
      <c r="O40" s="4">
        <v>0.45</v>
      </c>
      <c r="P40" s="4">
        <v>-360</v>
      </c>
      <c r="Q40" s="4">
        <v>440</v>
      </c>
      <c r="R40" s="4">
        <v>22</v>
      </c>
      <c r="W40" s="11"/>
    </row>
    <row r="41" spans="11:23">
      <c r="K41" s="4"/>
      <c r="L41" s="4"/>
      <c r="O41" s="4">
        <v>0.49</v>
      </c>
      <c r="P41" s="4">
        <v>-392</v>
      </c>
      <c r="Q41" s="4">
        <v>408</v>
      </c>
      <c r="R41" s="4">
        <v>20.4</v>
      </c>
      <c r="W41" s="11"/>
    </row>
    <row r="42" s="1" customFormat="1" spans="11:23">
      <c r="K42" s="14" t="s">
        <v>49</v>
      </c>
      <c r="L42" s="14">
        <f>COUNTIF(L2:L33,"&lt;0.507")-COUNTIF(L2:L33,"&lt;0.378")</f>
        <v>0</v>
      </c>
      <c r="P42" s="14">
        <v>-380</v>
      </c>
      <c r="Q42" s="14">
        <v>420</v>
      </c>
      <c r="R42" s="14">
        <v>21</v>
      </c>
      <c r="W42" s="14"/>
    </row>
    <row r="43" s="1" customFormat="1" spans="11:23">
      <c r="K43" s="14" t="s">
        <v>50</v>
      </c>
      <c r="L43" s="14">
        <f>COUNTIF(L2:L33,"&lt;0.636")-COUNTIF(L2:L33,"&lt;0.507")</f>
        <v>0</v>
      </c>
      <c r="W43" s="14"/>
    </row>
    <row r="44" s="1" customFormat="1" spans="11:23">
      <c r="K44" s="14" t="s">
        <v>51</v>
      </c>
      <c r="L44" s="14">
        <f>COUNTIF(L2:L33,"&lt;0.765")-COUNTIF(L2:L33,"&lt;0.636")</f>
        <v>0</v>
      </c>
      <c r="W44" s="14"/>
    </row>
    <row r="45" s="20" customFormat="1" spans="11:23">
      <c r="K45" s="22" t="s">
        <v>81</v>
      </c>
      <c r="L45" s="22">
        <f>COUNTIF(L2:L33,"&lt;1.055")-COUNTIF(L2:L33,"&lt;0.765")</f>
        <v>8</v>
      </c>
      <c r="M45" s="22">
        <v>8</v>
      </c>
      <c r="W45" s="22"/>
    </row>
    <row r="46" s="1" customFormat="1" spans="11:23">
      <c r="K46" s="14" t="s">
        <v>82</v>
      </c>
      <c r="L46" s="14">
        <f>COUNTIF(L2:L33,"&lt;1.345")-COUNTIF(L2:L33,"&lt;1.055")</f>
        <v>8</v>
      </c>
      <c r="M46" s="14">
        <v>8</v>
      </c>
      <c r="W46" s="14"/>
    </row>
    <row r="47" s="1" customFormat="1" spans="11:23">
      <c r="K47" s="14" t="s">
        <v>83</v>
      </c>
      <c r="L47" s="14">
        <f>COUNTIF(L2:L33,"&lt;1.635")-COUNTIF(L2:L33,"&lt;1.345")</f>
        <v>8</v>
      </c>
      <c r="M47" s="14">
        <v>8</v>
      </c>
      <c r="W47" s="14"/>
    </row>
    <row r="48" s="20" customFormat="1" spans="11:23">
      <c r="K48" s="22" t="s">
        <v>84</v>
      </c>
      <c r="L48" s="22">
        <f>COUNTIF(L2:L33,"&lt;1.925")-COUNTIF(L2:L33,"&lt;1.635")</f>
        <v>8</v>
      </c>
      <c r="M48" s="22">
        <v>8</v>
      </c>
      <c r="W48" s="22"/>
    </row>
    <row r="49" s="1" customFormat="1" spans="11:23">
      <c r="K49" s="14" t="s">
        <v>56</v>
      </c>
      <c r="L49" s="14">
        <v>0</v>
      </c>
      <c r="W49" s="14"/>
    </row>
    <row r="50" s="1" customFormat="1" spans="11:23">
      <c r="K50" s="14" t="s">
        <v>57</v>
      </c>
      <c r="L50" s="14">
        <v>0</v>
      </c>
      <c r="W50" s="14"/>
    </row>
    <row r="51" s="1" customFormat="1" spans="11:23">
      <c r="K51" s="14" t="s">
        <v>58</v>
      </c>
      <c r="L51" s="14">
        <v>0</v>
      </c>
      <c r="W51" s="14"/>
    </row>
    <row r="52" s="1" customFormat="1" spans="11:23">
      <c r="K52" s="14" t="s">
        <v>59</v>
      </c>
      <c r="L52" s="14">
        <v>0</v>
      </c>
      <c r="W52" s="14"/>
    </row>
    <row r="53" s="1" customFormat="1" spans="11:23">
      <c r="K53" s="14" t="s">
        <v>60</v>
      </c>
      <c r="L53" s="14">
        <v>0</v>
      </c>
      <c r="M53" s="14"/>
      <c r="W53" s="14"/>
    </row>
    <row r="54" s="1" customFormat="1" spans="11:23">
      <c r="K54" s="14" t="s">
        <v>61</v>
      </c>
      <c r="L54" s="14">
        <v>0</v>
      </c>
      <c r="W54" s="14"/>
    </row>
    <row r="55" s="1" customFormat="1" spans="11:23">
      <c r="K55" s="14" t="s">
        <v>62</v>
      </c>
      <c r="L55" s="14">
        <v>0</v>
      </c>
      <c r="W55" s="14"/>
    </row>
    <row r="56" s="1" customFormat="1" spans="11:23">
      <c r="K56" s="14" t="s">
        <v>63</v>
      </c>
      <c r="L56" s="14">
        <f>COUNTIF(L2:L33,"&lt;2.313")-COUNTIF(L2:L33,"&lt;2.184")</f>
        <v>0</v>
      </c>
      <c r="W56" s="14"/>
    </row>
    <row r="57" s="1" customFormat="1" spans="11:23">
      <c r="K57" s="14" t="s">
        <v>64</v>
      </c>
      <c r="L57" s="14">
        <f>COUNTIF(L2:L33,"&lt;2.442")-COUNTIF(L2:L33,"&lt;2.313")</f>
        <v>0</v>
      </c>
      <c r="W57" s="14"/>
    </row>
    <row r="58" s="1" customFormat="1" spans="11:12">
      <c r="K58" s="14" t="s">
        <v>65</v>
      </c>
      <c r="L58" s="14">
        <f>COUNTIF(L2:L33,"&lt;2.571")-COUNTIF(L2:L33,"&lt;2.442")</f>
        <v>0</v>
      </c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s="1" customFormat="1" spans="11:15">
      <c r="K60" s="14" t="s">
        <v>67</v>
      </c>
      <c r="L60" s="14">
        <f>COUNTIF(L2:L33,"&lt;2.829")-COUNTIF(L2:L33,"&lt;2.7")</f>
        <v>0</v>
      </c>
      <c r="N60" s="1">
        <v>0.378</v>
      </c>
      <c r="O60" s="1">
        <v>3.094</v>
      </c>
    </row>
    <row r="61" s="1" customFormat="1" spans="11:15">
      <c r="K61" s="14" t="s">
        <v>68</v>
      </c>
      <c r="L61" s="14">
        <f>COUNTIF(L2:L33,"&lt;2.958")-COUNTIF(L2:L33,"&lt;2.829")</f>
        <v>0</v>
      </c>
      <c r="N61" s="1">
        <v>21</v>
      </c>
      <c r="O61" s="1">
        <v>0.129</v>
      </c>
    </row>
    <row r="62" s="1" customFormat="1" spans="11:12">
      <c r="K62" s="14" t="s">
        <v>69</v>
      </c>
      <c r="L62" s="14">
        <f>COUNTIF(L2:L33,"&lt;3.087")-COUNTIF(L2:L33,"&lt;2.958")</f>
        <v>0</v>
      </c>
    </row>
    <row r="65" spans="14:16">
      <c r="N65">
        <v>0.954</v>
      </c>
      <c r="O65">
        <v>0.378</v>
      </c>
      <c r="P65">
        <v>1.539</v>
      </c>
    </row>
    <row r="66" spans="16:16">
      <c r="P66">
        <v>0.232</v>
      </c>
    </row>
    <row r="68" spans="15:16">
      <c r="O68">
        <v>0.765</v>
      </c>
      <c r="P68">
        <v>1.926</v>
      </c>
    </row>
    <row r="69" spans="16:16">
      <c r="P69">
        <v>0.29</v>
      </c>
    </row>
    <row r="70" spans="14:15">
      <c r="N70">
        <v>0.954</v>
      </c>
      <c r="O70">
        <v>0.133</v>
      </c>
    </row>
    <row r="71" spans="14:15">
      <c r="N71">
        <v>1.355</v>
      </c>
      <c r="O71">
        <v>0.108</v>
      </c>
    </row>
    <row r="72" spans="14:15">
      <c r="N72">
        <v>1.72</v>
      </c>
      <c r="O72">
        <v>0.083</v>
      </c>
    </row>
  </sheetData>
  <pageMargins left="0.75" right="0.75" top="1" bottom="1" header="0.5" footer="0.5"/>
  <headerFooter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4"/>
  <sheetViews>
    <sheetView topLeftCell="I34" workbookViewId="0">
      <selection activeCell="I1" sqref="$A1:$XFD65"/>
    </sheetView>
  </sheetViews>
  <sheetFormatPr defaultColWidth="8.88888888888889" defaultRowHeight="14.4"/>
  <cols>
    <col min="11" max="12" width="18.5555555555556" customWidth="1"/>
    <col min="13" max="14" width="12.8888888888889"/>
    <col min="20" max="22" width="12.8888888888889"/>
    <col min="23" max="23" width="18.8888888888889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240</v>
      </c>
      <c r="B2">
        <v>20</v>
      </c>
      <c r="C2">
        <v>0</v>
      </c>
      <c r="D2">
        <v>10</v>
      </c>
      <c r="E2">
        <v>10</v>
      </c>
      <c r="F2">
        <v>10</v>
      </c>
      <c r="G2">
        <v>0</v>
      </c>
      <c r="H2">
        <v>10</v>
      </c>
      <c r="I2">
        <v>0</v>
      </c>
      <c r="J2">
        <v>1</v>
      </c>
      <c r="K2" s="4">
        <v>9999</v>
      </c>
      <c r="L2" s="9">
        <v>1.02997398376465</v>
      </c>
      <c r="M2">
        <v>9999</v>
      </c>
      <c r="N2">
        <v>9999</v>
      </c>
      <c r="O2">
        <v>10</v>
      </c>
      <c r="P2">
        <v>10</v>
      </c>
      <c r="Q2">
        <v>20</v>
      </c>
      <c r="R2" s="15">
        <v>0.5</v>
      </c>
      <c r="S2" s="15">
        <f t="shared" ref="S2:S10" si="0">O2/E2</f>
        <v>1</v>
      </c>
      <c r="T2">
        <v>4.02554702758789</v>
      </c>
      <c r="U2">
        <v>3.74819111824036</v>
      </c>
      <c r="V2">
        <v>3.63467264175415</v>
      </c>
      <c r="W2" s="11">
        <v>0.113518476486206</v>
      </c>
      <c r="X2">
        <v>0.39087438583374</v>
      </c>
      <c r="Y2">
        <v>0.39087438583374</v>
      </c>
      <c r="Z2">
        <v>1</v>
      </c>
      <c r="AA2">
        <v>1</v>
      </c>
      <c r="AB2">
        <v>0.5</v>
      </c>
      <c r="AC2">
        <v>0.666666666666667</v>
      </c>
      <c r="AD2">
        <v>0</v>
      </c>
      <c r="AE2">
        <v>0</v>
      </c>
    </row>
    <row r="3" spans="1:31">
      <c r="A3" s="5">
        <v>79</v>
      </c>
      <c r="B3">
        <v>20</v>
      </c>
      <c r="C3">
        <v>0</v>
      </c>
      <c r="D3">
        <v>10</v>
      </c>
      <c r="E3">
        <v>10</v>
      </c>
      <c r="F3">
        <v>10</v>
      </c>
      <c r="G3">
        <v>0</v>
      </c>
      <c r="H3">
        <v>10</v>
      </c>
      <c r="I3">
        <v>0</v>
      </c>
      <c r="J3">
        <v>1</v>
      </c>
      <c r="K3" s="4">
        <v>9999</v>
      </c>
      <c r="L3" s="9">
        <v>0.904653549194336</v>
      </c>
      <c r="M3">
        <v>9999</v>
      </c>
      <c r="N3">
        <v>9999</v>
      </c>
      <c r="O3">
        <v>7</v>
      </c>
      <c r="P3">
        <v>7</v>
      </c>
      <c r="Q3">
        <v>16</v>
      </c>
      <c r="R3" s="15">
        <v>0.4375</v>
      </c>
      <c r="S3" s="15">
        <f t="shared" si="0"/>
        <v>0.7</v>
      </c>
      <c r="T3">
        <v>4.4958438873291</v>
      </c>
      <c r="U3">
        <v>4.18574857711792</v>
      </c>
      <c r="V3">
        <v>4.04067134857178</v>
      </c>
      <c r="W3" s="11">
        <v>0.145077228546143</v>
      </c>
      <c r="X3">
        <v>0.455172538757324</v>
      </c>
      <c r="Y3">
        <v>0.455172538757324</v>
      </c>
      <c r="Z3">
        <v>0.7</v>
      </c>
      <c r="AA3">
        <v>0.9</v>
      </c>
      <c r="AB3">
        <v>0.5625</v>
      </c>
      <c r="AC3">
        <v>0.692307692307692</v>
      </c>
      <c r="AD3">
        <v>0.1</v>
      </c>
      <c r="AE3">
        <v>0.2</v>
      </c>
    </row>
    <row r="4" spans="1:31">
      <c r="A4" s="18">
        <v>58</v>
      </c>
      <c r="B4" s="1">
        <v>20</v>
      </c>
      <c r="C4" s="1">
        <v>0</v>
      </c>
      <c r="D4" s="1">
        <v>10</v>
      </c>
      <c r="E4" s="1">
        <v>10</v>
      </c>
      <c r="F4" s="1">
        <v>10</v>
      </c>
      <c r="G4" s="1">
        <v>0</v>
      </c>
      <c r="H4" s="1">
        <v>10</v>
      </c>
      <c r="I4" s="1">
        <v>0</v>
      </c>
      <c r="J4" s="1">
        <v>1</v>
      </c>
      <c r="K4" s="14">
        <v>9999</v>
      </c>
      <c r="L4" s="14">
        <v>0.892644882202148</v>
      </c>
      <c r="M4" s="1">
        <v>9999</v>
      </c>
      <c r="N4" s="1">
        <v>9999</v>
      </c>
      <c r="O4" s="1">
        <v>7</v>
      </c>
      <c r="P4" s="1">
        <v>7</v>
      </c>
      <c r="Q4" s="1">
        <v>17</v>
      </c>
      <c r="R4" s="19">
        <v>0.4118</v>
      </c>
      <c r="S4" s="19">
        <f t="shared" si="0"/>
        <v>0.7</v>
      </c>
      <c r="T4" s="1">
        <v>4.25502014160156</v>
      </c>
      <c r="U4" s="1">
        <v>3.97127270698547</v>
      </c>
      <c r="V4" s="1">
        <v>3.8246111869812</v>
      </c>
      <c r="W4" s="14">
        <v>0.146661520004272</v>
      </c>
      <c r="X4" s="1">
        <v>0.430408954620361</v>
      </c>
      <c r="Y4" s="1">
        <v>0.430408954620361</v>
      </c>
      <c r="Z4" s="1">
        <v>0.7</v>
      </c>
      <c r="AA4" s="1">
        <v>1</v>
      </c>
      <c r="AB4" s="1">
        <v>0.588235294117647</v>
      </c>
      <c r="AC4" s="1">
        <v>0.740740740740741</v>
      </c>
      <c r="AD4" s="1">
        <v>0</v>
      </c>
      <c r="AE4" s="1">
        <v>0.3</v>
      </c>
    </row>
    <row r="5" spans="1:31">
      <c r="A5" s="5">
        <v>74</v>
      </c>
      <c r="B5">
        <v>19</v>
      </c>
      <c r="C5">
        <v>1</v>
      </c>
      <c r="D5">
        <v>10</v>
      </c>
      <c r="E5">
        <v>10</v>
      </c>
      <c r="F5">
        <v>9</v>
      </c>
      <c r="G5">
        <v>1</v>
      </c>
      <c r="H5">
        <v>10</v>
      </c>
      <c r="I5">
        <v>0</v>
      </c>
      <c r="J5">
        <v>0.95</v>
      </c>
      <c r="K5" s="4">
        <v>9999</v>
      </c>
      <c r="L5" s="9">
        <v>0.927766799926758</v>
      </c>
      <c r="M5">
        <v>9999</v>
      </c>
      <c r="N5">
        <v>9999</v>
      </c>
      <c r="O5">
        <v>10</v>
      </c>
      <c r="P5">
        <v>10</v>
      </c>
      <c r="Q5">
        <v>18</v>
      </c>
      <c r="R5" s="15">
        <v>0.5556</v>
      </c>
      <c r="S5" s="15">
        <f t="shared" si="0"/>
        <v>1</v>
      </c>
      <c r="T5">
        <v>4.40181159973145</v>
      </c>
      <c r="U5">
        <v>3.95356178283691</v>
      </c>
      <c r="V5">
        <v>4.1050820350647</v>
      </c>
      <c r="W5" s="11">
        <v>0.151520252227783</v>
      </c>
      <c r="X5">
        <v>0.296729564666748</v>
      </c>
      <c r="Y5">
        <v>0.296729564666748</v>
      </c>
      <c r="Z5">
        <v>1</v>
      </c>
      <c r="AA5">
        <v>0.8</v>
      </c>
      <c r="AB5">
        <v>0.444444444444444</v>
      </c>
      <c r="AC5">
        <v>0.571428571428571</v>
      </c>
      <c r="AD5">
        <v>0.2</v>
      </c>
      <c r="AE5">
        <v>-0.2</v>
      </c>
    </row>
    <row r="6" spans="1:31">
      <c r="A6" s="5">
        <v>204</v>
      </c>
      <c r="B6">
        <v>20</v>
      </c>
      <c r="C6">
        <v>0</v>
      </c>
      <c r="D6">
        <v>10</v>
      </c>
      <c r="E6">
        <v>10</v>
      </c>
      <c r="F6">
        <v>10</v>
      </c>
      <c r="G6">
        <v>0</v>
      </c>
      <c r="H6">
        <v>10</v>
      </c>
      <c r="I6">
        <v>0</v>
      </c>
      <c r="J6">
        <v>1</v>
      </c>
      <c r="K6" s="4">
        <v>9999</v>
      </c>
      <c r="L6" s="9">
        <v>0.93437385559082</v>
      </c>
      <c r="M6">
        <v>9999</v>
      </c>
      <c r="N6">
        <v>9999</v>
      </c>
      <c r="O6">
        <v>7</v>
      </c>
      <c r="P6">
        <v>7</v>
      </c>
      <c r="Q6">
        <v>17</v>
      </c>
      <c r="R6" s="15">
        <v>0.4118</v>
      </c>
      <c r="S6" s="15">
        <f t="shared" si="0"/>
        <v>0.7</v>
      </c>
      <c r="T6">
        <v>4.56262969970703</v>
      </c>
      <c r="U6">
        <v>4.25880813598633</v>
      </c>
      <c r="V6">
        <v>4.08786678314209</v>
      </c>
      <c r="W6" s="11">
        <v>0.170941352844238</v>
      </c>
      <c r="X6">
        <v>0.474762916564941</v>
      </c>
      <c r="Y6">
        <v>0.474762916564941</v>
      </c>
      <c r="Z6">
        <v>0.7</v>
      </c>
      <c r="AA6">
        <v>1</v>
      </c>
      <c r="AB6">
        <v>0.588235294117647</v>
      </c>
      <c r="AC6">
        <v>0.740740740740741</v>
      </c>
      <c r="AD6">
        <v>0</v>
      </c>
      <c r="AE6">
        <v>0.3</v>
      </c>
    </row>
    <row r="7" s="20" customFormat="1" spans="1:31">
      <c r="A7" s="21">
        <v>53</v>
      </c>
      <c r="B7" s="20">
        <v>20</v>
      </c>
      <c r="C7" s="20">
        <v>0</v>
      </c>
      <c r="D7" s="20">
        <v>10</v>
      </c>
      <c r="E7" s="20">
        <v>10</v>
      </c>
      <c r="F7" s="20">
        <v>10</v>
      </c>
      <c r="G7" s="20">
        <v>0</v>
      </c>
      <c r="H7" s="20">
        <v>10</v>
      </c>
      <c r="I7" s="20">
        <v>0</v>
      </c>
      <c r="J7" s="20">
        <v>1</v>
      </c>
      <c r="K7" s="22">
        <v>9999</v>
      </c>
      <c r="L7" s="22">
        <v>0.862852096557617</v>
      </c>
      <c r="M7" s="20">
        <v>9999</v>
      </c>
      <c r="N7" s="20">
        <v>9999</v>
      </c>
      <c r="O7" s="20">
        <v>6</v>
      </c>
      <c r="P7" s="20">
        <v>6</v>
      </c>
      <c r="Q7" s="20">
        <v>15</v>
      </c>
      <c r="R7" s="23">
        <v>0.4</v>
      </c>
      <c r="S7" s="23">
        <f t="shared" si="0"/>
        <v>0.6</v>
      </c>
      <c r="T7" s="20">
        <v>4.4928092956543</v>
      </c>
      <c r="U7" s="20">
        <v>4.20266008377075</v>
      </c>
      <c r="V7" s="20">
        <v>4.01789474487305</v>
      </c>
      <c r="W7" s="22">
        <v>0.184765338897705</v>
      </c>
      <c r="X7" s="20">
        <v>0.47491455078125</v>
      </c>
      <c r="Y7" s="20">
        <v>0.47491455078125</v>
      </c>
      <c r="Z7" s="20">
        <v>0.6</v>
      </c>
      <c r="AA7" s="20">
        <v>0.9</v>
      </c>
      <c r="AB7" s="20">
        <v>0.6</v>
      </c>
      <c r="AC7" s="20">
        <v>0.72</v>
      </c>
      <c r="AD7" s="20">
        <v>0.1</v>
      </c>
      <c r="AE7" s="20">
        <v>0.3</v>
      </c>
    </row>
    <row r="8" spans="1:31">
      <c r="A8" s="5">
        <v>54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9.97076606750488</v>
      </c>
      <c r="L8" s="9">
        <v>1.32061004638672</v>
      </c>
      <c r="M8">
        <v>1.17691421508789</v>
      </c>
      <c r="N8">
        <v>8.17433166503906</v>
      </c>
      <c r="O8">
        <v>7</v>
      </c>
      <c r="P8">
        <v>7</v>
      </c>
      <c r="Q8">
        <v>17</v>
      </c>
      <c r="R8" s="15">
        <v>0.4118</v>
      </c>
      <c r="S8" s="15">
        <f t="shared" si="0"/>
        <v>0.7</v>
      </c>
      <c r="T8">
        <v>3.92732238769531</v>
      </c>
      <c r="U8">
        <v>3.65288639068603</v>
      </c>
      <c r="V8">
        <v>3.50164794921875</v>
      </c>
      <c r="W8" s="11">
        <v>0.151238441467285</v>
      </c>
      <c r="X8">
        <v>0.425674438476562</v>
      </c>
      <c r="Y8">
        <v>0.425674438476562</v>
      </c>
      <c r="Z8">
        <v>0.7</v>
      </c>
      <c r="AA8">
        <v>1</v>
      </c>
      <c r="AB8">
        <v>0.588235294117647</v>
      </c>
      <c r="AC8">
        <v>0.740740740740741</v>
      </c>
      <c r="AD8">
        <v>0</v>
      </c>
      <c r="AE8">
        <v>0.3</v>
      </c>
    </row>
    <row r="9" spans="1:31">
      <c r="A9" s="5">
        <v>72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10.280424118042</v>
      </c>
      <c r="L9" s="9">
        <v>1.19344139099121</v>
      </c>
      <c r="M9">
        <v>1.01746940612793</v>
      </c>
      <c r="N9">
        <v>8.33690643310547</v>
      </c>
      <c r="O9">
        <v>7</v>
      </c>
      <c r="P9">
        <v>7</v>
      </c>
      <c r="Q9">
        <v>15</v>
      </c>
      <c r="R9" s="15">
        <v>0.4667</v>
      </c>
      <c r="S9" s="15">
        <f t="shared" si="0"/>
        <v>0.7</v>
      </c>
      <c r="T9">
        <v>4.19150733947754</v>
      </c>
      <c r="U9">
        <v>3.89750242233276</v>
      </c>
      <c r="V9">
        <v>3.73928308486938</v>
      </c>
      <c r="W9" s="11">
        <v>0.158219337463379</v>
      </c>
      <c r="X9">
        <v>0.452224254608154</v>
      </c>
      <c r="Y9">
        <v>0.452224254608154</v>
      </c>
      <c r="Z9">
        <v>0.7</v>
      </c>
      <c r="AA9">
        <v>0.8</v>
      </c>
      <c r="AB9">
        <v>0.533333333333333</v>
      </c>
      <c r="AC9">
        <v>0.64</v>
      </c>
      <c r="AD9">
        <v>0.2</v>
      </c>
      <c r="AE9">
        <v>0.1</v>
      </c>
    </row>
    <row r="10" spans="1:31">
      <c r="A10" s="5">
        <v>188</v>
      </c>
      <c r="B10">
        <v>20</v>
      </c>
      <c r="C10">
        <v>0</v>
      </c>
      <c r="D10">
        <v>10</v>
      </c>
      <c r="E10">
        <v>10</v>
      </c>
      <c r="F10">
        <v>10</v>
      </c>
      <c r="G10">
        <v>0</v>
      </c>
      <c r="H10">
        <v>10</v>
      </c>
      <c r="I10">
        <v>0</v>
      </c>
      <c r="J10">
        <v>1</v>
      </c>
      <c r="K10" s="4">
        <v>9999</v>
      </c>
      <c r="L10" s="9">
        <v>1.34126472473145</v>
      </c>
      <c r="M10">
        <v>9999</v>
      </c>
      <c r="N10">
        <v>9999</v>
      </c>
      <c r="O10">
        <v>8</v>
      </c>
      <c r="P10">
        <v>8</v>
      </c>
      <c r="Q10">
        <v>17</v>
      </c>
      <c r="R10" s="15">
        <v>0.4706</v>
      </c>
      <c r="S10" s="15">
        <f t="shared" si="0"/>
        <v>0.8</v>
      </c>
      <c r="T10">
        <v>3.77222633361816</v>
      </c>
      <c r="U10">
        <v>3.54594349861145</v>
      </c>
      <c r="V10">
        <v>3.38164401054382</v>
      </c>
      <c r="W10" s="11">
        <v>0.164299488067627</v>
      </c>
      <c r="X10">
        <v>0.390582323074341</v>
      </c>
      <c r="Y10">
        <v>0.390582323074341</v>
      </c>
      <c r="Z10">
        <v>0.8</v>
      </c>
      <c r="AA10">
        <v>0.9</v>
      </c>
      <c r="AB10">
        <v>0.529411764705882</v>
      </c>
      <c r="AC10">
        <v>0.666666666666667</v>
      </c>
      <c r="AD10">
        <v>0.1</v>
      </c>
      <c r="AE10">
        <v>0.1</v>
      </c>
    </row>
    <row r="11" spans="1:31">
      <c r="A11" s="5">
        <v>142</v>
      </c>
      <c r="B11">
        <v>20</v>
      </c>
      <c r="C11">
        <v>0</v>
      </c>
      <c r="D11">
        <v>10</v>
      </c>
      <c r="E11">
        <v>10</v>
      </c>
      <c r="F11">
        <v>10</v>
      </c>
      <c r="G11">
        <v>0</v>
      </c>
      <c r="H11">
        <v>10</v>
      </c>
      <c r="I11">
        <v>0</v>
      </c>
      <c r="J11">
        <v>1</v>
      </c>
      <c r="K11" s="4">
        <v>9999</v>
      </c>
      <c r="L11" s="9">
        <v>1.2095832824707</v>
      </c>
      <c r="M11">
        <v>9999</v>
      </c>
      <c r="N11">
        <v>9999</v>
      </c>
      <c r="O11">
        <v>8</v>
      </c>
      <c r="P11">
        <v>8</v>
      </c>
      <c r="Q11">
        <v>18</v>
      </c>
      <c r="R11" s="15">
        <v>0.4444</v>
      </c>
      <c r="S11" s="15">
        <f t="shared" ref="S11:S29" si="1">O11/E11</f>
        <v>0.8</v>
      </c>
      <c r="T11">
        <v>4.09828186035156</v>
      </c>
      <c r="U11">
        <v>3.84790658950806</v>
      </c>
      <c r="V11">
        <v>3.66571497917175</v>
      </c>
      <c r="W11" s="11">
        <v>0.182191610336304</v>
      </c>
      <c r="X11">
        <v>0.43256688117981</v>
      </c>
      <c r="Y11">
        <v>0.43256688117981</v>
      </c>
      <c r="Z11">
        <v>0.8</v>
      </c>
      <c r="AA11">
        <v>1</v>
      </c>
      <c r="AB11">
        <v>0.555555555555556</v>
      </c>
      <c r="AC11">
        <v>0.714285714285714</v>
      </c>
      <c r="AD11">
        <v>0</v>
      </c>
      <c r="AE11">
        <v>0.2</v>
      </c>
    </row>
    <row r="12" spans="1:31">
      <c r="A12" s="5">
        <v>93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10.4066944122315</v>
      </c>
      <c r="L12" s="9">
        <v>1.28925704956055</v>
      </c>
      <c r="M12">
        <v>1.12779426574707</v>
      </c>
      <c r="N12">
        <v>8.51591873168945</v>
      </c>
      <c r="O12">
        <v>6</v>
      </c>
      <c r="P12">
        <v>6</v>
      </c>
      <c r="Q12">
        <v>16</v>
      </c>
      <c r="R12" s="15">
        <v>0.375</v>
      </c>
      <c r="S12" s="15">
        <f t="shared" si="1"/>
        <v>0.6</v>
      </c>
      <c r="T12">
        <v>3.78498268127441</v>
      </c>
      <c r="U12">
        <v>3.53165054321289</v>
      </c>
      <c r="V12">
        <v>3.34699487686157</v>
      </c>
      <c r="W12" s="11">
        <v>0.184655666351318</v>
      </c>
      <c r="X12">
        <v>0.437987804412842</v>
      </c>
      <c r="Y12">
        <v>0.437987804412842</v>
      </c>
      <c r="Z12">
        <v>0.6</v>
      </c>
      <c r="AA12">
        <v>1</v>
      </c>
      <c r="AB12">
        <v>0.625</v>
      </c>
      <c r="AC12">
        <v>0.769230769230769</v>
      </c>
      <c r="AD12">
        <v>0</v>
      </c>
      <c r="AE12">
        <v>0.4</v>
      </c>
    </row>
    <row r="13" s="20" customFormat="1" spans="1:31">
      <c r="A13" s="21">
        <v>161</v>
      </c>
      <c r="B13" s="20">
        <v>18</v>
      </c>
      <c r="C13" s="20">
        <v>2</v>
      </c>
      <c r="D13" s="20">
        <v>10</v>
      </c>
      <c r="E13" s="20">
        <v>10</v>
      </c>
      <c r="F13" s="20">
        <v>9</v>
      </c>
      <c r="G13" s="20">
        <v>1</v>
      </c>
      <c r="H13" s="20">
        <v>9</v>
      </c>
      <c r="I13" s="20">
        <v>1</v>
      </c>
      <c r="J13" s="20">
        <v>0.9</v>
      </c>
      <c r="K13" s="22">
        <v>9.90433120727539</v>
      </c>
      <c r="L13" s="22">
        <v>1.17045211791992</v>
      </c>
      <c r="M13" s="20">
        <v>1.12642097473145</v>
      </c>
      <c r="N13" s="20">
        <v>9.26404190063477</v>
      </c>
      <c r="O13" s="20">
        <v>8</v>
      </c>
      <c r="P13" s="20">
        <v>8</v>
      </c>
      <c r="Q13" s="20">
        <v>17</v>
      </c>
      <c r="R13" s="23">
        <v>0.4706</v>
      </c>
      <c r="S13" s="23">
        <f t="shared" si="1"/>
        <v>0.8</v>
      </c>
      <c r="T13" s="20">
        <v>3.59035682678223</v>
      </c>
      <c r="U13" s="20">
        <v>3.26594281196594</v>
      </c>
      <c r="V13" s="20">
        <v>3.26703786849976</v>
      </c>
      <c r="W13" s="22">
        <v>0.00109505653381348</v>
      </c>
      <c r="X13" s="20">
        <v>0.323318958282471</v>
      </c>
      <c r="Y13" s="20">
        <v>0.323318958282471</v>
      </c>
      <c r="Z13" s="20">
        <v>0.8</v>
      </c>
      <c r="AA13" s="20">
        <v>0.9</v>
      </c>
      <c r="AB13" s="20">
        <v>0.529411764705882</v>
      </c>
      <c r="AC13" s="20">
        <v>0.666666666666667</v>
      </c>
      <c r="AD13" s="20">
        <v>0.1</v>
      </c>
      <c r="AE13" s="20">
        <v>0.1</v>
      </c>
    </row>
    <row r="14" spans="1:31">
      <c r="A14" s="5">
        <v>115</v>
      </c>
      <c r="B14">
        <v>16</v>
      </c>
      <c r="C14">
        <v>4</v>
      </c>
      <c r="D14">
        <v>10</v>
      </c>
      <c r="E14">
        <v>10</v>
      </c>
      <c r="F14">
        <v>10</v>
      </c>
      <c r="G14">
        <v>0</v>
      </c>
      <c r="H14">
        <v>6</v>
      </c>
      <c r="I14">
        <v>4</v>
      </c>
      <c r="J14">
        <v>0.8</v>
      </c>
      <c r="K14" s="4">
        <v>6.71426963806152</v>
      </c>
      <c r="L14" s="9">
        <v>1.49112319946289</v>
      </c>
      <c r="M14">
        <v>0.618156433105469</v>
      </c>
      <c r="N14">
        <v>6.52282333374023</v>
      </c>
      <c r="O14">
        <v>6</v>
      </c>
      <c r="P14">
        <v>6</v>
      </c>
      <c r="Q14">
        <v>16</v>
      </c>
      <c r="R14" s="15">
        <v>0.375</v>
      </c>
      <c r="S14" s="15">
        <f t="shared" si="1"/>
        <v>0.6</v>
      </c>
      <c r="T14">
        <v>2.93527793884277</v>
      </c>
      <c r="U14">
        <v>2.57135272026062</v>
      </c>
      <c r="V14">
        <v>2.54566478729248</v>
      </c>
      <c r="W14" s="11">
        <v>0.0256879329681396</v>
      </c>
      <c r="X14">
        <v>0.389613151550293</v>
      </c>
      <c r="Y14">
        <v>0.389613151550293</v>
      </c>
      <c r="Z14">
        <v>0.6</v>
      </c>
      <c r="AA14">
        <v>1</v>
      </c>
      <c r="AB14">
        <v>0.625</v>
      </c>
      <c r="AC14">
        <v>0.769230769230769</v>
      </c>
      <c r="AD14">
        <v>0</v>
      </c>
      <c r="AE14">
        <v>0.4</v>
      </c>
    </row>
    <row r="15" spans="1:31">
      <c r="A15" s="5">
        <v>111</v>
      </c>
      <c r="B15">
        <v>16</v>
      </c>
      <c r="C15">
        <v>4</v>
      </c>
      <c r="D15">
        <v>10</v>
      </c>
      <c r="E15">
        <v>10</v>
      </c>
      <c r="F15">
        <v>9</v>
      </c>
      <c r="G15">
        <v>1</v>
      </c>
      <c r="H15">
        <v>7</v>
      </c>
      <c r="I15">
        <v>3</v>
      </c>
      <c r="J15">
        <v>0.8</v>
      </c>
      <c r="K15" s="4">
        <v>5.90119934082031</v>
      </c>
      <c r="L15" s="9">
        <v>1.46022987365723</v>
      </c>
      <c r="M15">
        <v>1.03746795654297</v>
      </c>
      <c r="N15">
        <v>4.93503952026367</v>
      </c>
      <c r="O15">
        <v>5</v>
      </c>
      <c r="P15">
        <v>5</v>
      </c>
      <c r="Q15">
        <v>13</v>
      </c>
      <c r="R15" s="15">
        <v>0.3846</v>
      </c>
      <c r="S15" s="15">
        <f t="shared" si="1"/>
        <v>0.5</v>
      </c>
      <c r="T15">
        <v>2.83156013488769</v>
      </c>
      <c r="U15">
        <v>2.55749702453613</v>
      </c>
      <c r="V15">
        <v>2.5282130241394</v>
      </c>
      <c r="W15" s="11">
        <v>0.0292840003967285</v>
      </c>
      <c r="X15">
        <v>0.303347110748291</v>
      </c>
      <c r="Y15">
        <v>0.303347110748291</v>
      </c>
      <c r="Z15">
        <v>0.5</v>
      </c>
      <c r="AA15">
        <v>0.8</v>
      </c>
      <c r="AB15">
        <v>0.615384615384615</v>
      </c>
      <c r="AC15">
        <v>0.695652173913043</v>
      </c>
      <c r="AD15">
        <v>0.2</v>
      </c>
      <c r="AE15">
        <v>0.3</v>
      </c>
    </row>
    <row r="16" spans="1:31">
      <c r="A16" s="5">
        <v>148</v>
      </c>
      <c r="B16">
        <v>16</v>
      </c>
      <c r="C16">
        <v>4</v>
      </c>
      <c r="D16">
        <v>10</v>
      </c>
      <c r="E16">
        <v>10</v>
      </c>
      <c r="F16">
        <v>10</v>
      </c>
      <c r="G16">
        <v>0</v>
      </c>
      <c r="H16">
        <v>6</v>
      </c>
      <c r="I16">
        <v>4</v>
      </c>
      <c r="J16">
        <v>0.8</v>
      </c>
      <c r="K16" s="4">
        <v>5.98124694824219</v>
      </c>
      <c r="L16" s="9">
        <v>1.4102840423584</v>
      </c>
      <c r="M16">
        <v>0.666097640991211</v>
      </c>
      <c r="N16">
        <v>5.7578067779541</v>
      </c>
      <c r="O16">
        <v>5</v>
      </c>
      <c r="P16">
        <v>5</v>
      </c>
      <c r="Q16">
        <v>14</v>
      </c>
      <c r="R16" s="15">
        <v>0.3571</v>
      </c>
      <c r="S16" s="15">
        <f t="shared" si="1"/>
        <v>0.5</v>
      </c>
      <c r="T16">
        <v>3.24358749389648</v>
      </c>
      <c r="U16">
        <v>2.86260199546814</v>
      </c>
      <c r="V16">
        <v>2.83324432373047</v>
      </c>
      <c r="W16" s="11">
        <v>0.0293576717376709</v>
      </c>
      <c r="X16">
        <v>0.410343170166016</v>
      </c>
      <c r="Y16">
        <v>0.410343170166016</v>
      </c>
      <c r="Z16">
        <v>0.5</v>
      </c>
      <c r="AA16">
        <v>0.9</v>
      </c>
      <c r="AB16">
        <v>0.642857142857143</v>
      </c>
      <c r="AC16">
        <v>0.75</v>
      </c>
      <c r="AD16">
        <v>0.1</v>
      </c>
      <c r="AE16">
        <v>0.4</v>
      </c>
    </row>
    <row r="17" spans="1:31">
      <c r="A17" s="18">
        <v>245</v>
      </c>
      <c r="B17" s="1">
        <v>17</v>
      </c>
      <c r="C17" s="1">
        <v>3</v>
      </c>
      <c r="D17" s="1">
        <v>10</v>
      </c>
      <c r="E17" s="1">
        <v>10</v>
      </c>
      <c r="F17" s="1">
        <v>10</v>
      </c>
      <c r="G17" s="1">
        <v>0</v>
      </c>
      <c r="H17" s="1">
        <v>7</v>
      </c>
      <c r="I17" s="1">
        <v>3</v>
      </c>
      <c r="J17" s="1">
        <v>0.85</v>
      </c>
      <c r="K17" s="14">
        <v>8.33490562438965</v>
      </c>
      <c r="L17" s="14">
        <v>1.40991401672363</v>
      </c>
      <c r="M17" s="1">
        <v>0.874618530273437</v>
      </c>
      <c r="N17" s="1">
        <v>8.10853576660156</v>
      </c>
      <c r="O17" s="1">
        <v>7</v>
      </c>
      <c r="P17" s="1">
        <v>7</v>
      </c>
      <c r="Q17" s="1">
        <v>17</v>
      </c>
      <c r="R17" s="19">
        <v>0.4118</v>
      </c>
      <c r="S17" s="19">
        <f t="shared" si="1"/>
        <v>0.7</v>
      </c>
      <c r="T17" s="1">
        <v>3.7317008972168</v>
      </c>
      <c r="U17" s="1">
        <v>3.30350494384766</v>
      </c>
      <c r="V17" s="1">
        <v>3.27032136917114</v>
      </c>
      <c r="W17" s="14">
        <v>0.0331835746765137</v>
      </c>
      <c r="X17" s="1">
        <v>0.461379528045654</v>
      </c>
      <c r="Y17" s="1">
        <v>0.461379528045654</v>
      </c>
      <c r="Z17" s="1">
        <v>0.7</v>
      </c>
      <c r="AA17" s="1">
        <v>1</v>
      </c>
      <c r="AB17" s="1">
        <v>0.588235294117647</v>
      </c>
      <c r="AC17" s="1">
        <v>0.740740740740741</v>
      </c>
      <c r="AD17" s="1">
        <v>0</v>
      </c>
      <c r="AE17" s="1">
        <v>0.3</v>
      </c>
    </row>
    <row r="18" spans="1:31">
      <c r="A18" s="5">
        <v>81</v>
      </c>
      <c r="B18">
        <v>16</v>
      </c>
      <c r="C18">
        <v>4</v>
      </c>
      <c r="D18">
        <v>10</v>
      </c>
      <c r="E18">
        <v>10</v>
      </c>
      <c r="F18">
        <v>10</v>
      </c>
      <c r="G18">
        <v>0</v>
      </c>
      <c r="H18">
        <v>6</v>
      </c>
      <c r="I18">
        <v>4</v>
      </c>
      <c r="J18">
        <v>0.8</v>
      </c>
      <c r="K18" s="4">
        <v>5.22684097290039</v>
      </c>
      <c r="L18" s="9">
        <v>1.39222145080566</v>
      </c>
      <c r="M18">
        <v>1.2137393951416</v>
      </c>
      <c r="N18">
        <v>5.9448299407959</v>
      </c>
      <c r="O18">
        <v>5</v>
      </c>
      <c r="P18">
        <v>5</v>
      </c>
      <c r="Q18">
        <v>13</v>
      </c>
      <c r="R18" s="15">
        <v>0.3846</v>
      </c>
      <c r="S18" s="15">
        <f t="shared" si="1"/>
        <v>0.5</v>
      </c>
      <c r="T18">
        <v>3.06912994384766</v>
      </c>
      <c r="U18">
        <v>2.68255996704102</v>
      </c>
      <c r="V18">
        <v>2.71582293510437</v>
      </c>
      <c r="W18" s="11">
        <v>0.0332629680633545</v>
      </c>
      <c r="X18">
        <v>0.353307008743286</v>
      </c>
      <c r="Y18">
        <v>0.353307008743286</v>
      </c>
      <c r="Z18">
        <v>0.5</v>
      </c>
      <c r="AA18">
        <v>0.8</v>
      </c>
      <c r="AB18">
        <v>0.615384615384615</v>
      </c>
      <c r="AC18">
        <v>0.695652173913043</v>
      </c>
      <c r="AD18">
        <v>0.2</v>
      </c>
      <c r="AE18">
        <v>0.3</v>
      </c>
    </row>
    <row r="19" s="20" customFormat="1" spans="1:31">
      <c r="A19" s="21">
        <v>48</v>
      </c>
      <c r="B19" s="20">
        <v>16</v>
      </c>
      <c r="C19" s="20">
        <v>4</v>
      </c>
      <c r="D19" s="20">
        <v>10</v>
      </c>
      <c r="E19" s="20">
        <v>10</v>
      </c>
      <c r="F19" s="20">
        <v>10</v>
      </c>
      <c r="G19" s="20">
        <v>0</v>
      </c>
      <c r="H19" s="20">
        <v>6</v>
      </c>
      <c r="I19" s="20">
        <v>4</v>
      </c>
      <c r="J19" s="20">
        <v>0.8</v>
      </c>
      <c r="K19" s="22">
        <v>5.09125137329102</v>
      </c>
      <c r="L19" s="22">
        <v>1.59131240844727</v>
      </c>
      <c r="M19" s="20">
        <v>0.936178207397461</v>
      </c>
      <c r="N19" s="20">
        <v>4.19539451599121</v>
      </c>
      <c r="O19" s="20">
        <v>4</v>
      </c>
      <c r="P19" s="20">
        <v>4</v>
      </c>
      <c r="Q19" s="20">
        <v>13</v>
      </c>
      <c r="R19" s="23">
        <v>0.3077</v>
      </c>
      <c r="S19" s="23">
        <f t="shared" si="1"/>
        <v>0.4</v>
      </c>
      <c r="T19" s="20">
        <v>2.98599624633789</v>
      </c>
      <c r="U19" s="20">
        <v>2.72475695610046</v>
      </c>
      <c r="V19" s="20">
        <v>2.63969969749451</v>
      </c>
      <c r="W19" s="22">
        <v>0.085057258605957</v>
      </c>
      <c r="X19" s="20">
        <v>0.346296548843384</v>
      </c>
      <c r="Y19" s="20">
        <v>0.346296548843384</v>
      </c>
      <c r="Z19" s="20">
        <v>0.4</v>
      </c>
      <c r="AA19" s="20">
        <v>0.9</v>
      </c>
      <c r="AB19" s="20">
        <v>0.692307692307692</v>
      </c>
      <c r="AC19" s="20">
        <v>0.782608695652174</v>
      </c>
      <c r="AD19" s="20">
        <v>0.1</v>
      </c>
      <c r="AE19" s="20">
        <v>0.5</v>
      </c>
    </row>
    <row r="20" spans="1:31">
      <c r="A20" s="5">
        <v>14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10.0921478271484</v>
      </c>
      <c r="L20" s="9">
        <v>1.65734672546387</v>
      </c>
      <c r="M20">
        <v>1.5528678894043</v>
      </c>
      <c r="N20">
        <v>8.32724761962891</v>
      </c>
      <c r="O20">
        <v>7</v>
      </c>
      <c r="P20">
        <v>7</v>
      </c>
      <c r="Q20">
        <v>17</v>
      </c>
      <c r="R20" s="15">
        <v>0.4118</v>
      </c>
      <c r="S20" s="15">
        <f t="shared" si="1"/>
        <v>0.7</v>
      </c>
      <c r="T20">
        <v>3.50043296813965</v>
      </c>
      <c r="U20">
        <v>3.26690196990967</v>
      </c>
      <c r="V20">
        <v>3.13181495666504</v>
      </c>
      <c r="W20" s="11">
        <v>0.135087013244629</v>
      </c>
      <c r="X20">
        <v>0.368618011474609</v>
      </c>
      <c r="Y20">
        <v>0.368618011474609</v>
      </c>
      <c r="Z20">
        <v>0.7</v>
      </c>
      <c r="AA20">
        <v>1</v>
      </c>
      <c r="AB20">
        <v>0.588235294117647</v>
      </c>
      <c r="AC20">
        <v>0.740740740740741</v>
      </c>
      <c r="AD20">
        <v>0</v>
      </c>
      <c r="AE20">
        <v>0.3</v>
      </c>
    </row>
    <row r="21" s="1" customFormat="1" spans="1:31">
      <c r="A21" s="18">
        <v>4</v>
      </c>
      <c r="B21" s="1">
        <v>18</v>
      </c>
      <c r="C21" s="1">
        <v>2</v>
      </c>
      <c r="D21" s="1">
        <v>10</v>
      </c>
      <c r="E21" s="1">
        <v>10</v>
      </c>
      <c r="F21" s="1">
        <v>10</v>
      </c>
      <c r="G21" s="1">
        <v>0</v>
      </c>
      <c r="H21" s="1">
        <v>8</v>
      </c>
      <c r="I21" s="1">
        <v>2</v>
      </c>
      <c r="J21" s="1">
        <v>0.9</v>
      </c>
      <c r="K21" s="14">
        <v>6.64651870727539</v>
      </c>
      <c r="L21" s="14">
        <v>1.76815605163574</v>
      </c>
      <c r="M21" s="1">
        <v>1.73186683654785</v>
      </c>
      <c r="N21" s="1">
        <v>5.91652679443359</v>
      </c>
      <c r="O21" s="1">
        <v>6</v>
      </c>
      <c r="P21" s="1">
        <v>6</v>
      </c>
      <c r="Q21" s="1">
        <v>15</v>
      </c>
      <c r="R21" s="19">
        <v>0.4</v>
      </c>
      <c r="S21" s="19">
        <f t="shared" si="1"/>
        <v>0.6</v>
      </c>
      <c r="T21" s="1">
        <v>3.24323081970215</v>
      </c>
      <c r="U21" s="1">
        <v>2.9600522518158</v>
      </c>
      <c r="V21" s="1">
        <v>2.89533853530884</v>
      </c>
      <c r="W21" s="14">
        <v>0.064713716506958</v>
      </c>
      <c r="X21" s="1">
        <v>0.34789228439331</v>
      </c>
      <c r="Y21" s="1">
        <v>0.34789228439331</v>
      </c>
      <c r="Z21" s="1">
        <v>0.6</v>
      </c>
      <c r="AA21" s="1">
        <v>0.9</v>
      </c>
      <c r="AB21" s="1">
        <v>0.6</v>
      </c>
      <c r="AC21" s="1">
        <v>0.72</v>
      </c>
      <c r="AD21" s="1">
        <v>0.1</v>
      </c>
      <c r="AE21" s="1">
        <v>0.3</v>
      </c>
    </row>
    <row r="22" spans="1:31">
      <c r="A22" s="5">
        <v>28</v>
      </c>
      <c r="B22">
        <v>17</v>
      </c>
      <c r="C22">
        <v>3</v>
      </c>
      <c r="D22">
        <v>10</v>
      </c>
      <c r="E22">
        <v>10</v>
      </c>
      <c r="F22">
        <v>9</v>
      </c>
      <c r="G22">
        <v>1</v>
      </c>
      <c r="H22">
        <v>8</v>
      </c>
      <c r="I22">
        <v>2</v>
      </c>
      <c r="J22">
        <v>0.85</v>
      </c>
      <c r="K22" s="4">
        <v>7.65665245056152</v>
      </c>
      <c r="L22" s="9">
        <v>1.70526885986328</v>
      </c>
      <c r="M22">
        <v>1.47204208374023</v>
      </c>
      <c r="N22">
        <v>6.27309989929199</v>
      </c>
      <c r="O22">
        <v>4</v>
      </c>
      <c r="P22">
        <v>4</v>
      </c>
      <c r="Q22">
        <v>11</v>
      </c>
      <c r="R22" s="15">
        <v>0.3636</v>
      </c>
      <c r="S22" s="15">
        <f t="shared" si="1"/>
        <v>0.4</v>
      </c>
      <c r="T22">
        <v>2.46031761169434</v>
      </c>
      <c r="U22">
        <v>2.26619172096252</v>
      </c>
      <c r="V22">
        <v>2.19670438766479</v>
      </c>
      <c r="W22" s="11">
        <v>0.0694873332977295</v>
      </c>
      <c r="X22">
        <v>0.263613224029541</v>
      </c>
      <c r="Y22">
        <v>0.263613224029541</v>
      </c>
      <c r="Z22">
        <v>0.4</v>
      </c>
      <c r="AA22">
        <v>0.7</v>
      </c>
      <c r="AB22">
        <v>0.636363636363636</v>
      </c>
      <c r="AC22">
        <v>0.666666666666667</v>
      </c>
      <c r="AD22">
        <v>0.3</v>
      </c>
      <c r="AE22">
        <v>0.3</v>
      </c>
    </row>
    <row r="23" spans="1:31">
      <c r="A23" s="5">
        <v>40</v>
      </c>
      <c r="B23">
        <v>17</v>
      </c>
      <c r="C23">
        <v>3</v>
      </c>
      <c r="D23">
        <v>10</v>
      </c>
      <c r="E23">
        <v>10</v>
      </c>
      <c r="F23">
        <v>9</v>
      </c>
      <c r="G23">
        <v>1</v>
      </c>
      <c r="H23">
        <v>8</v>
      </c>
      <c r="I23">
        <v>2</v>
      </c>
      <c r="J23">
        <v>0.85</v>
      </c>
      <c r="K23" s="4">
        <v>8.01934051513672</v>
      </c>
      <c r="L23" s="9">
        <v>1.82939147949219</v>
      </c>
      <c r="M23">
        <v>1.49921607971191</v>
      </c>
      <c r="N23">
        <v>6.08656692504883</v>
      </c>
      <c r="O23">
        <v>6</v>
      </c>
      <c r="P23">
        <v>6</v>
      </c>
      <c r="Q23">
        <v>15</v>
      </c>
      <c r="R23" s="15">
        <v>0.4</v>
      </c>
      <c r="S23" s="15">
        <f t="shared" si="1"/>
        <v>0.6</v>
      </c>
      <c r="T23">
        <v>3.05672454833984</v>
      </c>
      <c r="U23">
        <v>2.80530095100403</v>
      </c>
      <c r="V23">
        <v>2.71086621284485</v>
      </c>
      <c r="W23" s="11">
        <v>0.0944347381591797</v>
      </c>
      <c r="X23">
        <v>0.345858335494995</v>
      </c>
      <c r="Y23">
        <v>0.345858335494995</v>
      </c>
      <c r="Z23">
        <v>0.6</v>
      </c>
      <c r="AA23">
        <v>0.9</v>
      </c>
      <c r="AB23">
        <v>0.6</v>
      </c>
      <c r="AC23">
        <v>0.72</v>
      </c>
      <c r="AD23">
        <v>0.1</v>
      </c>
      <c r="AE23">
        <v>0.3</v>
      </c>
    </row>
    <row r="24" spans="1:31">
      <c r="A24" s="5">
        <v>44</v>
      </c>
      <c r="B24">
        <v>18</v>
      </c>
      <c r="C24">
        <v>2</v>
      </c>
      <c r="D24">
        <v>10</v>
      </c>
      <c r="E24">
        <v>10</v>
      </c>
      <c r="F24">
        <v>10</v>
      </c>
      <c r="G24">
        <v>0</v>
      </c>
      <c r="H24">
        <v>8</v>
      </c>
      <c r="I24">
        <v>2</v>
      </c>
      <c r="J24">
        <v>0.9</v>
      </c>
      <c r="K24" s="4">
        <v>7.05508804321289</v>
      </c>
      <c r="L24" s="9">
        <v>1.89373970031738</v>
      </c>
      <c r="M24">
        <v>1.69791793823242</v>
      </c>
      <c r="N24">
        <v>5.47259330749512</v>
      </c>
      <c r="O24">
        <v>6</v>
      </c>
      <c r="P24">
        <v>6</v>
      </c>
      <c r="Q24">
        <v>16</v>
      </c>
      <c r="R24" s="15">
        <v>0.375</v>
      </c>
      <c r="S24" s="15">
        <f t="shared" si="1"/>
        <v>0.6</v>
      </c>
      <c r="T24">
        <v>3.63743019104004</v>
      </c>
      <c r="U24">
        <v>3.36262583732605</v>
      </c>
      <c r="V24">
        <v>3.23361253738403</v>
      </c>
      <c r="W24" s="11">
        <v>0.129013299942017</v>
      </c>
      <c r="X24">
        <v>0.403817653656006</v>
      </c>
      <c r="Y24">
        <v>0.403817653656006</v>
      </c>
      <c r="Z24">
        <v>0.6</v>
      </c>
      <c r="AA24">
        <v>1</v>
      </c>
      <c r="AB24">
        <v>0.625</v>
      </c>
      <c r="AC24">
        <v>0.769230769230769</v>
      </c>
      <c r="AD24">
        <v>0</v>
      </c>
      <c r="AE24">
        <v>0.4</v>
      </c>
    </row>
    <row r="25" s="1" customFormat="1" spans="1:31">
      <c r="A25" s="5">
        <v>214</v>
      </c>
      <c r="B25">
        <v>17</v>
      </c>
      <c r="C25">
        <v>3</v>
      </c>
      <c r="D25">
        <v>10</v>
      </c>
      <c r="E25">
        <v>10</v>
      </c>
      <c r="F25">
        <v>10</v>
      </c>
      <c r="G25">
        <v>0</v>
      </c>
      <c r="H25">
        <v>7</v>
      </c>
      <c r="I25">
        <v>3</v>
      </c>
      <c r="J25">
        <v>0.85</v>
      </c>
      <c r="K25" s="4">
        <v>6.30545997619629</v>
      </c>
      <c r="L25" s="9">
        <v>1.81940078735352</v>
      </c>
      <c r="M25">
        <v>1.30501747131348</v>
      </c>
      <c r="N25">
        <v>4.69405364990234</v>
      </c>
      <c r="O25">
        <v>5</v>
      </c>
      <c r="P25">
        <v>5</v>
      </c>
      <c r="Q25">
        <v>13</v>
      </c>
      <c r="R25" s="15">
        <v>0.3846</v>
      </c>
      <c r="S25" s="15">
        <f t="shared" si="1"/>
        <v>0.5</v>
      </c>
      <c r="T25">
        <v>3.16875076293945</v>
      </c>
      <c r="U25">
        <v>2.91451048851013</v>
      </c>
      <c r="V25">
        <v>2.77915716171265</v>
      </c>
      <c r="W25" s="11">
        <v>0.135353326797485</v>
      </c>
      <c r="X25">
        <v>0.389593601226807</v>
      </c>
      <c r="Y25">
        <v>0.389593601226807</v>
      </c>
      <c r="Z25">
        <v>0.5</v>
      </c>
      <c r="AA25">
        <v>0.8</v>
      </c>
      <c r="AB25">
        <v>0.615384615384615</v>
      </c>
      <c r="AC25">
        <v>0.695652173913043</v>
      </c>
      <c r="AD25">
        <v>0.2</v>
      </c>
      <c r="AE25">
        <v>0.3</v>
      </c>
    </row>
    <row r="26" s="4" customFormat="1" spans="11:31">
      <c r="K26" s="12" t="s">
        <v>29</v>
      </c>
      <c r="L26" s="9">
        <f>AVERAGE(L2:L25)</f>
        <v>1.35438593228658</v>
      </c>
      <c r="W26" s="11">
        <f t="shared" ref="W26:AE26" si="2">AVERAGE(W2:W25)</f>
        <v>0.109087775150935</v>
      </c>
      <c r="Z26" s="4">
        <f t="shared" si="2"/>
        <v>0.654166666666667</v>
      </c>
      <c r="AA26" s="4">
        <f t="shared" si="2"/>
        <v>0.9125</v>
      </c>
      <c r="AB26" s="4">
        <f t="shared" si="2"/>
        <v>0.587021485458985</v>
      </c>
      <c r="AC26" s="4">
        <f t="shared" si="2"/>
        <v>0.711485411394832</v>
      </c>
      <c r="AD26" s="4">
        <f t="shared" si="2"/>
        <v>0.0875</v>
      </c>
      <c r="AE26" s="4">
        <f t="shared" si="2"/>
        <v>0.258333333333333</v>
      </c>
    </row>
    <row r="27" s="4" customFormat="1" spans="11:31">
      <c r="K27" s="13" t="s">
        <v>30</v>
      </c>
      <c r="L27" s="9">
        <f>MAX(L2:L25)</f>
        <v>1.89373970031738</v>
      </c>
      <c r="W27" s="11">
        <f t="shared" ref="W27:AE27" si="3">MAX(W2:W25)</f>
        <v>0.184765338897705</v>
      </c>
      <c r="Z27" s="4">
        <f t="shared" si="3"/>
        <v>1</v>
      </c>
      <c r="AA27" s="4">
        <f t="shared" si="3"/>
        <v>1</v>
      </c>
      <c r="AB27" s="4">
        <f t="shared" si="3"/>
        <v>0.692307692307692</v>
      </c>
      <c r="AC27" s="4">
        <f t="shared" si="3"/>
        <v>0.782608695652174</v>
      </c>
      <c r="AD27" s="4">
        <f t="shared" si="3"/>
        <v>0.3</v>
      </c>
      <c r="AE27" s="4">
        <f t="shared" si="3"/>
        <v>0.5</v>
      </c>
    </row>
    <row r="28" s="4" customFormat="1" spans="12:31">
      <c r="L28" s="9">
        <f>MIN(L2:L25)</f>
        <v>0.862852096557617</v>
      </c>
      <c r="W28" s="11">
        <f t="shared" ref="W28:AE28" si="4">MIN(W2:W25)</f>
        <v>0.00109505653381348</v>
      </c>
      <c r="Z28" s="4">
        <f t="shared" si="4"/>
        <v>0.4</v>
      </c>
      <c r="AA28" s="4">
        <f t="shared" si="4"/>
        <v>0.7</v>
      </c>
      <c r="AB28" s="4">
        <f t="shared" si="4"/>
        <v>0.444444444444444</v>
      </c>
      <c r="AC28" s="4">
        <f t="shared" si="4"/>
        <v>0.571428571428571</v>
      </c>
      <c r="AD28" s="4">
        <f t="shared" si="4"/>
        <v>0</v>
      </c>
      <c r="AE28" s="4">
        <f t="shared" si="4"/>
        <v>-0.2</v>
      </c>
    </row>
    <row r="29" spans="11:23">
      <c r="K29" s="4"/>
      <c r="L29" s="9"/>
      <c r="M29">
        <v>0.194</v>
      </c>
      <c r="W29" s="11"/>
    </row>
    <row r="30" spans="11:23">
      <c r="K30" s="4"/>
      <c r="L30" s="9"/>
      <c r="M30">
        <v>0.129</v>
      </c>
      <c r="W30" s="11"/>
    </row>
    <row r="31" spans="11:23">
      <c r="K31" s="4"/>
      <c r="L31" s="9"/>
      <c r="O31" s="4" t="s">
        <v>70</v>
      </c>
      <c r="P31" s="4"/>
      <c r="Q31" s="4"/>
      <c r="R31" s="4"/>
      <c r="W31" s="11"/>
    </row>
    <row r="32" spans="11:23">
      <c r="K32" s="4" t="s">
        <v>31</v>
      </c>
      <c r="L32" s="4" t="s">
        <v>32</v>
      </c>
      <c r="O32" s="4">
        <v>0.2</v>
      </c>
      <c r="P32" s="4">
        <v>-160</v>
      </c>
      <c r="Q32" s="4">
        <v>640</v>
      </c>
      <c r="R32" s="4">
        <v>32</v>
      </c>
      <c r="W32" s="11"/>
    </row>
    <row r="33" spans="11:23">
      <c r="K33" s="4"/>
      <c r="L33" s="4"/>
      <c r="O33" s="4">
        <v>0.4</v>
      </c>
      <c r="P33" s="4">
        <v>-320</v>
      </c>
      <c r="Q33" s="4">
        <v>480</v>
      </c>
      <c r="R33" s="4">
        <v>24</v>
      </c>
      <c r="W33" s="11"/>
    </row>
    <row r="34" s="1" customFormat="1" spans="11:23">
      <c r="K34" s="14" t="s">
        <v>49</v>
      </c>
      <c r="L34" s="14">
        <f>COUNTIF(L2:L25,"&lt;0.507")-COUNTIF(L2:L25,"&lt;0.378")</f>
        <v>0</v>
      </c>
      <c r="O34" s="4">
        <v>0.45</v>
      </c>
      <c r="P34" s="4">
        <v>-360</v>
      </c>
      <c r="Q34" s="4">
        <v>440</v>
      </c>
      <c r="R34" s="4">
        <v>22</v>
      </c>
      <c r="W34" s="14"/>
    </row>
    <row r="35" s="1" customFormat="1" spans="11:23">
      <c r="K35" s="14" t="s">
        <v>50</v>
      </c>
      <c r="L35" s="14">
        <f>COUNTIF(L2:L25,"&lt;0.636")-COUNTIF(L2:L25,"&lt;0.507")</f>
        <v>0</v>
      </c>
      <c r="O35" s="4">
        <v>0.49</v>
      </c>
      <c r="P35" s="4">
        <v>-392</v>
      </c>
      <c r="Q35" s="4">
        <v>408</v>
      </c>
      <c r="R35" s="4">
        <v>20.4</v>
      </c>
      <c r="W35" s="14"/>
    </row>
    <row r="36" s="1" customFormat="1" spans="11:23">
      <c r="K36" s="14" t="s">
        <v>51</v>
      </c>
      <c r="L36" s="14">
        <f>COUNTIF(L2:L25,"&lt;0.765")-COUNTIF(L2:L25,"&lt;0.636")</f>
        <v>0</v>
      </c>
      <c r="P36" s="14">
        <v>-380</v>
      </c>
      <c r="Q36" s="14">
        <v>420</v>
      </c>
      <c r="R36" s="14">
        <v>21</v>
      </c>
      <c r="W36" s="14"/>
    </row>
    <row r="37" s="20" customFormat="1" spans="11:23">
      <c r="K37" s="22" t="s">
        <v>81</v>
      </c>
      <c r="L37" s="22">
        <f>COUNTIF(L2:L25,"&lt;1.055")-COUNTIF(L2:L25,"&lt;0.765")</f>
        <v>6</v>
      </c>
      <c r="M37" s="22">
        <v>6</v>
      </c>
      <c r="W37" s="22"/>
    </row>
    <row r="38" s="1" customFormat="1" spans="11:23">
      <c r="K38" s="14" t="s">
        <v>82</v>
      </c>
      <c r="L38" s="14">
        <f>COUNTIF(L2:L25,"&lt;1.345")-COUNTIF(L2:L25,"&lt;1.055")</f>
        <v>6</v>
      </c>
      <c r="M38" s="14">
        <v>6</v>
      </c>
      <c r="W38" s="14"/>
    </row>
    <row r="39" s="1" customFormat="1" spans="11:23">
      <c r="K39" s="14" t="s">
        <v>83</v>
      </c>
      <c r="L39" s="14">
        <f>COUNTIF(L2:L25,"&lt;1.635")-COUNTIF(L2:L25,"&lt;1.345")</f>
        <v>6</v>
      </c>
      <c r="M39" s="14">
        <v>6</v>
      </c>
      <c r="W39" s="14"/>
    </row>
    <row r="40" s="20" customFormat="1" spans="11:23">
      <c r="K40" s="22" t="s">
        <v>84</v>
      </c>
      <c r="L40" s="22">
        <f>COUNTIF(L2:L25,"&lt;1.925")-COUNTIF(L2:L25,"&lt;1.635")</f>
        <v>6</v>
      </c>
      <c r="M40" s="22">
        <v>6</v>
      </c>
      <c r="W40" s="22"/>
    </row>
    <row r="41" s="1" customFormat="1" spans="11:23">
      <c r="K41" s="14" t="s">
        <v>56</v>
      </c>
      <c r="L41" s="14">
        <v>0</v>
      </c>
      <c r="W41" s="14"/>
    </row>
    <row r="42" s="1" customFormat="1" spans="11:23">
      <c r="K42" s="14" t="s">
        <v>57</v>
      </c>
      <c r="L42" s="14">
        <v>0</v>
      </c>
      <c r="W42" s="14"/>
    </row>
    <row r="43" s="1" customFormat="1" spans="11:23">
      <c r="K43" s="14" t="s">
        <v>58</v>
      </c>
      <c r="L43" s="14">
        <v>0</v>
      </c>
      <c r="W43" s="14"/>
    </row>
    <row r="44" s="1" customFormat="1" spans="11:23">
      <c r="K44" s="14" t="s">
        <v>59</v>
      </c>
      <c r="L44" s="14">
        <v>0</v>
      </c>
      <c r="W44" s="14"/>
    </row>
    <row r="45" s="1" customFormat="1" spans="11:23">
      <c r="K45" s="14" t="s">
        <v>60</v>
      </c>
      <c r="L45" s="14">
        <v>0</v>
      </c>
      <c r="M45" s="14"/>
      <c r="W45" s="14"/>
    </row>
    <row r="46" s="1" customFormat="1" spans="11:23">
      <c r="K46" s="14" t="s">
        <v>61</v>
      </c>
      <c r="L46" s="14">
        <v>0</v>
      </c>
      <c r="W46" s="14"/>
    </row>
    <row r="47" s="1" customFormat="1" spans="11:23">
      <c r="K47" s="14" t="s">
        <v>62</v>
      </c>
      <c r="L47" s="14">
        <v>0</v>
      </c>
      <c r="W47" s="14"/>
    </row>
    <row r="48" s="1" customFormat="1" spans="11:23">
      <c r="K48" s="14" t="s">
        <v>63</v>
      </c>
      <c r="L48" s="14">
        <f>COUNTIF(L2:L25,"&lt;2.313")-COUNTIF(L2:L25,"&lt;2.184")</f>
        <v>0</v>
      </c>
      <c r="W48" s="14"/>
    </row>
    <row r="49" s="1" customFormat="1" spans="11:23">
      <c r="K49" s="14" t="s">
        <v>64</v>
      </c>
      <c r="L49" s="14">
        <f>COUNTIF(L2:L25,"&lt;2.442")-COUNTIF(L2:L25,"&lt;2.313")</f>
        <v>0</v>
      </c>
      <c r="W49" s="14"/>
    </row>
    <row r="50" s="1" customFormat="1" spans="11:12">
      <c r="K50" s="14" t="s">
        <v>65</v>
      </c>
      <c r="L50" s="14">
        <f>COUNTIF(L2:L25,"&lt;2.571")-COUNTIF(L2:L25,"&lt;2.442")</f>
        <v>0</v>
      </c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s="1" customFormat="1" spans="11:15">
      <c r="K52" s="14" t="s">
        <v>67</v>
      </c>
      <c r="L52" s="14">
        <f>COUNTIF(L2:L25,"&lt;2.829")-COUNTIF(L2:L25,"&lt;2.7")</f>
        <v>0</v>
      </c>
      <c r="N52" s="1">
        <v>0.378</v>
      </c>
      <c r="O52" s="1">
        <v>3.094</v>
      </c>
    </row>
    <row r="53" s="1" customFormat="1" spans="11:15">
      <c r="K53" s="14" t="s">
        <v>68</v>
      </c>
      <c r="L53" s="14">
        <f>COUNTIF(L2:L25,"&lt;2.958")-COUNTIF(L2:L25,"&lt;2.829")</f>
        <v>0</v>
      </c>
      <c r="N53" s="1">
        <v>21</v>
      </c>
      <c r="O53" s="1">
        <v>0.129</v>
      </c>
    </row>
    <row r="54" s="1" customFormat="1" spans="11:12">
      <c r="K54" s="14" t="s">
        <v>69</v>
      </c>
      <c r="L54" s="14">
        <f>COUNTIF(L2:L25,"&lt;3.087")-COUNTIF(L2:L25,"&lt;2.958")</f>
        <v>0</v>
      </c>
    </row>
    <row r="57" spans="14:16">
      <c r="N57">
        <v>0.954</v>
      </c>
      <c r="O57">
        <v>0.378</v>
      </c>
      <c r="P57">
        <v>1.539</v>
      </c>
    </row>
    <row r="58" spans="16:16">
      <c r="P58">
        <v>0.232</v>
      </c>
    </row>
    <row r="60" spans="15:16">
      <c r="O60">
        <v>0.765</v>
      </c>
      <c r="P60">
        <v>1.926</v>
      </c>
    </row>
    <row r="61" spans="16:16">
      <c r="P61">
        <v>0.29</v>
      </c>
    </row>
    <row r="62" spans="14:15">
      <c r="N62">
        <v>0.954</v>
      </c>
      <c r="O62">
        <v>0.133</v>
      </c>
    </row>
    <row r="63" spans="14:15">
      <c r="N63">
        <v>1.355</v>
      </c>
      <c r="O63">
        <v>0.108</v>
      </c>
    </row>
    <row r="64" spans="14:15">
      <c r="N64">
        <v>1.72</v>
      </c>
      <c r="O64">
        <v>0.083</v>
      </c>
    </row>
  </sheetData>
  <pageMargins left="0.75" right="0.75" top="1" bottom="1" header="0.5" footer="0.5"/>
  <headerFooter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2"/>
  <sheetViews>
    <sheetView topLeftCell="H28" workbookViewId="0">
      <selection activeCell="L42" sqref="L42"/>
    </sheetView>
  </sheetViews>
  <sheetFormatPr defaultColWidth="8.88888888888889" defaultRowHeight="14.4"/>
  <cols>
    <col min="11" max="12" width="20" customWidth="1"/>
    <col min="13" max="14" width="12.8888888888889"/>
    <col min="20" max="22" width="12.8888888888889"/>
    <col min="23" max="23" width="16.7777777777778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79</v>
      </c>
      <c r="B2">
        <v>20</v>
      </c>
      <c r="C2">
        <v>0</v>
      </c>
      <c r="D2">
        <v>10</v>
      </c>
      <c r="E2">
        <v>10</v>
      </c>
      <c r="F2">
        <v>10</v>
      </c>
      <c r="G2">
        <v>0</v>
      </c>
      <c r="H2">
        <v>10</v>
      </c>
      <c r="I2">
        <v>0</v>
      </c>
      <c r="J2">
        <v>1</v>
      </c>
      <c r="K2" s="4">
        <v>9999</v>
      </c>
      <c r="L2" s="9">
        <v>0.904653549194336</v>
      </c>
      <c r="M2">
        <v>9999</v>
      </c>
      <c r="N2">
        <v>9999</v>
      </c>
      <c r="O2">
        <v>7</v>
      </c>
      <c r="P2">
        <v>7</v>
      </c>
      <c r="Q2">
        <v>16</v>
      </c>
      <c r="R2" s="15">
        <v>0.4375</v>
      </c>
      <c r="S2" s="15">
        <f t="shared" ref="S2:S24" si="0">O2/E2</f>
        <v>0.7</v>
      </c>
      <c r="T2">
        <v>4.4958438873291</v>
      </c>
      <c r="U2">
        <v>4.18574857711792</v>
      </c>
      <c r="V2">
        <v>4.04067134857178</v>
      </c>
      <c r="W2" s="11">
        <v>0.145077228546143</v>
      </c>
      <c r="X2">
        <v>0.455172538757324</v>
      </c>
      <c r="Y2">
        <v>0.455172538757324</v>
      </c>
      <c r="Z2">
        <v>0.7</v>
      </c>
      <c r="AA2">
        <v>0.9</v>
      </c>
      <c r="AB2">
        <v>0.5625</v>
      </c>
      <c r="AC2">
        <v>0.692307692307692</v>
      </c>
      <c r="AD2">
        <v>0.1</v>
      </c>
      <c r="AE2">
        <v>0.2</v>
      </c>
    </row>
    <row r="3" spans="1:31">
      <c r="A3" s="18">
        <v>58</v>
      </c>
      <c r="B3" s="1">
        <v>20</v>
      </c>
      <c r="C3" s="1">
        <v>0</v>
      </c>
      <c r="D3" s="1">
        <v>10</v>
      </c>
      <c r="E3" s="1">
        <v>10</v>
      </c>
      <c r="F3" s="1">
        <v>10</v>
      </c>
      <c r="G3" s="1">
        <v>0</v>
      </c>
      <c r="H3" s="1">
        <v>10</v>
      </c>
      <c r="I3" s="1">
        <v>0</v>
      </c>
      <c r="J3" s="1">
        <v>1</v>
      </c>
      <c r="K3" s="14">
        <v>9999</v>
      </c>
      <c r="L3" s="14">
        <v>0.892644882202148</v>
      </c>
      <c r="M3" s="1">
        <v>9999</v>
      </c>
      <c r="N3" s="1">
        <v>9999</v>
      </c>
      <c r="O3" s="1">
        <v>7</v>
      </c>
      <c r="P3" s="1">
        <v>7</v>
      </c>
      <c r="Q3" s="1">
        <v>17</v>
      </c>
      <c r="R3" s="19">
        <v>0.4118</v>
      </c>
      <c r="S3" s="19">
        <f t="shared" si="0"/>
        <v>0.7</v>
      </c>
      <c r="T3" s="1">
        <v>4.25502014160156</v>
      </c>
      <c r="U3" s="1">
        <v>3.97127270698547</v>
      </c>
      <c r="V3" s="1">
        <v>3.8246111869812</v>
      </c>
      <c r="W3" s="14">
        <v>0.146661520004272</v>
      </c>
      <c r="X3" s="1">
        <v>0.430408954620361</v>
      </c>
      <c r="Y3" s="1">
        <v>0.430408954620361</v>
      </c>
      <c r="Z3" s="1">
        <v>0.7</v>
      </c>
      <c r="AA3" s="1">
        <v>1</v>
      </c>
      <c r="AB3" s="1">
        <v>0.588235294117647</v>
      </c>
      <c r="AC3" s="1">
        <v>0.740740740740741</v>
      </c>
      <c r="AD3" s="1">
        <v>0</v>
      </c>
      <c r="AE3" s="1">
        <v>0.3</v>
      </c>
    </row>
    <row r="4" spans="1:31">
      <c r="A4" s="5">
        <v>74</v>
      </c>
      <c r="B4">
        <v>19</v>
      </c>
      <c r="C4">
        <v>1</v>
      </c>
      <c r="D4">
        <v>10</v>
      </c>
      <c r="E4">
        <v>10</v>
      </c>
      <c r="F4">
        <v>9</v>
      </c>
      <c r="G4">
        <v>1</v>
      </c>
      <c r="H4">
        <v>10</v>
      </c>
      <c r="I4">
        <v>0</v>
      </c>
      <c r="J4">
        <v>0.95</v>
      </c>
      <c r="K4" s="4">
        <v>9999</v>
      </c>
      <c r="L4" s="9">
        <v>0.927766799926758</v>
      </c>
      <c r="M4">
        <v>9999</v>
      </c>
      <c r="N4">
        <v>9999</v>
      </c>
      <c r="O4">
        <v>10</v>
      </c>
      <c r="P4">
        <v>10</v>
      </c>
      <c r="Q4">
        <v>18</v>
      </c>
      <c r="R4" s="15">
        <v>0.5556</v>
      </c>
      <c r="S4" s="15">
        <f t="shared" si="0"/>
        <v>1</v>
      </c>
      <c r="T4">
        <v>4.40181159973145</v>
      </c>
      <c r="U4">
        <v>3.95356178283691</v>
      </c>
      <c r="V4">
        <v>4.1050820350647</v>
      </c>
      <c r="W4" s="11">
        <v>0.151520252227783</v>
      </c>
      <c r="X4">
        <v>0.296729564666748</v>
      </c>
      <c r="Y4">
        <v>0.296729564666748</v>
      </c>
      <c r="Z4">
        <v>1</v>
      </c>
      <c r="AA4">
        <v>0.8</v>
      </c>
      <c r="AB4">
        <v>0.444444444444444</v>
      </c>
      <c r="AC4">
        <v>0.571428571428571</v>
      </c>
      <c r="AD4">
        <v>0.2</v>
      </c>
      <c r="AE4">
        <v>-0.2</v>
      </c>
    </row>
    <row r="5" spans="1:31">
      <c r="A5" s="5">
        <v>204</v>
      </c>
      <c r="B5">
        <v>20</v>
      </c>
      <c r="C5">
        <v>0</v>
      </c>
      <c r="D5">
        <v>10</v>
      </c>
      <c r="E5">
        <v>10</v>
      </c>
      <c r="F5">
        <v>10</v>
      </c>
      <c r="G5">
        <v>0</v>
      </c>
      <c r="H5">
        <v>10</v>
      </c>
      <c r="I5">
        <v>0</v>
      </c>
      <c r="J5">
        <v>1</v>
      </c>
      <c r="K5" s="4">
        <v>9999</v>
      </c>
      <c r="L5" s="9">
        <v>0.93437385559082</v>
      </c>
      <c r="M5">
        <v>9999</v>
      </c>
      <c r="N5">
        <v>9999</v>
      </c>
      <c r="O5">
        <v>7</v>
      </c>
      <c r="P5">
        <v>7</v>
      </c>
      <c r="Q5">
        <v>17</v>
      </c>
      <c r="R5" s="15">
        <v>0.4118</v>
      </c>
      <c r="S5" s="15">
        <f t="shared" si="0"/>
        <v>0.7</v>
      </c>
      <c r="T5">
        <v>4.56262969970703</v>
      </c>
      <c r="U5">
        <v>4.25880813598633</v>
      </c>
      <c r="V5">
        <v>4.08786678314209</v>
      </c>
      <c r="W5" s="11">
        <v>0.170941352844238</v>
      </c>
      <c r="X5">
        <v>0.474762916564941</v>
      </c>
      <c r="Y5">
        <v>0.474762916564941</v>
      </c>
      <c r="Z5">
        <v>0.7</v>
      </c>
      <c r="AA5">
        <v>1</v>
      </c>
      <c r="AB5">
        <v>0.588235294117647</v>
      </c>
      <c r="AC5">
        <v>0.740740740740741</v>
      </c>
      <c r="AD5">
        <v>0</v>
      </c>
      <c r="AE5">
        <v>0.3</v>
      </c>
    </row>
    <row r="6" s="20" customFormat="1" spans="1:31">
      <c r="A6" s="21">
        <v>53</v>
      </c>
      <c r="B6" s="20">
        <v>20</v>
      </c>
      <c r="C6" s="20">
        <v>0</v>
      </c>
      <c r="D6" s="20">
        <v>10</v>
      </c>
      <c r="E6" s="20">
        <v>10</v>
      </c>
      <c r="F6" s="20">
        <v>10</v>
      </c>
      <c r="G6" s="20">
        <v>0</v>
      </c>
      <c r="H6" s="20">
        <v>10</v>
      </c>
      <c r="I6" s="20">
        <v>0</v>
      </c>
      <c r="J6" s="20">
        <v>1</v>
      </c>
      <c r="K6" s="22">
        <v>9999</v>
      </c>
      <c r="L6" s="22">
        <v>0.862852096557617</v>
      </c>
      <c r="M6" s="20">
        <v>9999</v>
      </c>
      <c r="N6" s="20">
        <v>9999</v>
      </c>
      <c r="O6" s="20">
        <v>6</v>
      </c>
      <c r="P6" s="20">
        <v>6</v>
      </c>
      <c r="Q6" s="20">
        <v>15</v>
      </c>
      <c r="R6" s="23">
        <v>0.4</v>
      </c>
      <c r="S6" s="23">
        <f t="shared" si="0"/>
        <v>0.6</v>
      </c>
      <c r="T6" s="20">
        <v>4.4928092956543</v>
      </c>
      <c r="U6" s="20">
        <v>4.20266008377075</v>
      </c>
      <c r="V6" s="20">
        <v>4.01789474487305</v>
      </c>
      <c r="W6" s="22">
        <v>0.184765338897705</v>
      </c>
      <c r="X6" s="20">
        <v>0.47491455078125</v>
      </c>
      <c r="Y6" s="20">
        <v>0.47491455078125</v>
      </c>
      <c r="Z6" s="20">
        <v>0.6</v>
      </c>
      <c r="AA6" s="20">
        <v>0.9</v>
      </c>
      <c r="AB6" s="20">
        <v>0.6</v>
      </c>
      <c r="AC6" s="20">
        <v>0.72</v>
      </c>
      <c r="AD6" s="20">
        <v>0.1</v>
      </c>
      <c r="AE6" s="20">
        <v>0.3</v>
      </c>
    </row>
    <row r="7" spans="1:31">
      <c r="A7" s="5">
        <v>54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9.97076606750488</v>
      </c>
      <c r="L7" s="9">
        <v>1.32061004638672</v>
      </c>
      <c r="M7">
        <v>1.17691421508789</v>
      </c>
      <c r="N7">
        <v>8.17433166503906</v>
      </c>
      <c r="O7">
        <v>7</v>
      </c>
      <c r="P7">
        <v>7</v>
      </c>
      <c r="Q7">
        <v>17</v>
      </c>
      <c r="R7" s="15">
        <v>0.4118</v>
      </c>
      <c r="S7" s="15">
        <f t="shared" si="0"/>
        <v>0.7</v>
      </c>
      <c r="T7">
        <v>3.92732238769531</v>
      </c>
      <c r="U7">
        <v>3.65288639068603</v>
      </c>
      <c r="V7">
        <v>3.50164794921875</v>
      </c>
      <c r="W7" s="11">
        <v>0.151238441467285</v>
      </c>
      <c r="X7">
        <v>0.425674438476562</v>
      </c>
      <c r="Y7">
        <v>0.425674438476562</v>
      </c>
      <c r="Z7">
        <v>0.7</v>
      </c>
      <c r="AA7">
        <v>1</v>
      </c>
      <c r="AB7">
        <v>0.588235294117647</v>
      </c>
      <c r="AC7">
        <v>0.740740740740741</v>
      </c>
      <c r="AD7">
        <v>0</v>
      </c>
      <c r="AE7">
        <v>0.3</v>
      </c>
    </row>
    <row r="8" spans="1:31">
      <c r="A8" s="5">
        <v>72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10.280424118042</v>
      </c>
      <c r="L8" s="9">
        <v>1.19344139099121</v>
      </c>
      <c r="M8">
        <v>1.01746940612793</v>
      </c>
      <c r="N8">
        <v>8.33690643310547</v>
      </c>
      <c r="O8">
        <v>7</v>
      </c>
      <c r="P8">
        <v>7</v>
      </c>
      <c r="Q8">
        <v>15</v>
      </c>
      <c r="R8" s="15">
        <v>0.4667</v>
      </c>
      <c r="S8" s="15">
        <f t="shared" si="0"/>
        <v>0.7</v>
      </c>
      <c r="T8">
        <v>4.19150733947754</v>
      </c>
      <c r="U8">
        <v>3.89750242233276</v>
      </c>
      <c r="V8">
        <v>3.73928308486938</v>
      </c>
      <c r="W8" s="11">
        <v>0.158219337463379</v>
      </c>
      <c r="X8">
        <v>0.452224254608154</v>
      </c>
      <c r="Y8">
        <v>0.452224254608154</v>
      </c>
      <c r="Z8">
        <v>0.7</v>
      </c>
      <c r="AA8">
        <v>0.8</v>
      </c>
      <c r="AB8">
        <v>0.533333333333333</v>
      </c>
      <c r="AC8">
        <v>0.64</v>
      </c>
      <c r="AD8">
        <v>0.2</v>
      </c>
      <c r="AE8">
        <v>0.1</v>
      </c>
    </row>
    <row r="9" spans="1:31">
      <c r="A9" s="5">
        <v>188</v>
      </c>
      <c r="B9">
        <v>20</v>
      </c>
      <c r="C9">
        <v>0</v>
      </c>
      <c r="D9">
        <v>10</v>
      </c>
      <c r="E9">
        <v>10</v>
      </c>
      <c r="F9">
        <v>10</v>
      </c>
      <c r="G9">
        <v>0</v>
      </c>
      <c r="H9">
        <v>10</v>
      </c>
      <c r="I9">
        <v>0</v>
      </c>
      <c r="J9">
        <v>1</v>
      </c>
      <c r="K9" s="4">
        <v>9999</v>
      </c>
      <c r="L9" s="9">
        <v>1.34126472473145</v>
      </c>
      <c r="M9">
        <v>9999</v>
      </c>
      <c r="N9">
        <v>9999</v>
      </c>
      <c r="O9">
        <v>8</v>
      </c>
      <c r="P9">
        <v>8</v>
      </c>
      <c r="Q9">
        <v>17</v>
      </c>
      <c r="R9" s="15">
        <v>0.4706</v>
      </c>
      <c r="S9" s="15">
        <f t="shared" si="0"/>
        <v>0.8</v>
      </c>
      <c r="T9">
        <v>3.77222633361816</v>
      </c>
      <c r="U9">
        <v>3.54594349861145</v>
      </c>
      <c r="V9">
        <v>3.38164401054382</v>
      </c>
      <c r="W9" s="11">
        <v>0.164299488067627</v>
      </c>
      <c r="X9">
        <v>0.390582323074341</v>
      </c>
      <c r="Y9">
        <v>0.390582323074341</v>
      </c>
      <c r="Z9">
        <v>0.8</v>
      </c>
      <c r="AA9">
        <v>0.9</v>
      </c>
      <c r="AB9">
        <v>0.529411764705882</v>
      </c>
      <c r="AC9">
        <v>0.666666666666667</v>
      </c>
      <c r="AD9">
        <v>0.1</v>
      </c>
      <c r="AE9">
        <v>0.1</v>
      </c>
    </row>
    <row r="10" spans="1:31">
      <c r="A10" s="5">
        <v>142</v>
      </c>
      <c r="B10">
        <v>20</v>
      </c>
      <c r="C10">
        <v>0</v>
      </c>
      <c r="D10">
        <v>10</v>
      </c>
      <c r="E10">
        <v>10</v>
      </c>
      <c r="F10">
        <v>10</v>
      </c>
      <c r="G10">
        <v>0</v>
      </c>
      <c r="H10">
        <v>10</v>
      </c>
      <c r="I10">
        <v>0</v>
      </c>
      <c r="J10">
        <v>1</v>
      </c>
      <c r="K10" s="4">
        <v>9999</v>
      </c>
      <c r="L10" s="9">
        <v>1.2095832824707</v>
      </c>
      <c r="M10">
        <v>9999</v>
      </c>
      <c r="N10">
        <v>9999</v>
      </c>
      <c r="O10">
        <v>8</v>
      </c>
      <c r="P10">
        <v>8</v>
      </c>
      <c r="Q10">
        <v>18</v>
      </c>
      <c r="R10" s="15">
        <v>0.4444</v>
      </c>
      <c r="S10" s="15">
        <f t="shared" si="0"/>
        <v>0.8</v>
      </c>
      <c r="T10">
        <v>4.09828186035156</v>
      </c>
      <c r="U10">
        <v>3.84790658950806</v>
      </c>
      <c r="V10">
        <v>3.66571497917175</v>
      </c>
      <c r="W10" s="11">
        <v>0.182191610336304</v>
      </c>
      <c r="X10">
        <v>0.43256688117981</v>
      </c>
      <c r="Y10">
        <v>0.43256688117981</v>
      </c>
      <c r="Z10">
        <v>0.8</v>
      </c>
      <c r="AA10">
        <v>1</v>
      </c>
      <c r="AB10">
        <v>0.555555555555556</v>
      </c>
      <c r="AC10">
        <v>0.714285714285714</v>
      </c>
      <c r="AD10">
        <v>0</v>
      </c>
      <c r="AE10">
        <v>0.2</v>
      </c>
    </row>
    <row r="11" spans="1:31">
      <c r="A11" s="5">
        <v>93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10.4066944122315</v>
      </c>
      <c r="L11" s="9">
        <v>1.28925704956055</v>
      </c>
      <c r="M11">
        <v>1.12779426574707</v>
      </c>
      <c r="N11">
        <v>8.51591873168945</v>
      </c>
      <c r="O11">
        <v>6</v>
      </c>
      <c r="P11">
        <v>6</v>
      </c>
      <c r="Q11">
        <v>16</v>
      </c>
      <c r="R11" s="15">
        <v>0.375</v>
      </c>
      <c r="S11" s="15">
        <f t="shared" si="0"/>
        <v>0.6</v>
      </c>
      <c r="T11">
        <v>3.78498268127441</v>
      </c>
      <c r="U11">
        <v>3.53165054321289</v>
      </c>
      <c r="V11">
        <v>3.34699487686157</v>
      </c>
      <c r="W11" s="11">
        <v>0.184655666351318</v>
      </c>
      <c r="X11">
        <v>0.437987804412842</v>
      </c>
      <c r="Y11">
        <v>0.437987804412842</v>
      </c>
      <c r="Z11">
        <v>0.6</v>
      </c>
      <c r="AA11">
        <v>1</v>
      </c>
      <c r="AB11">
        <v>0.625</v>
      </c>
      <c r="AC11">
        <v>0.769230769230769</v>
      </c>
      <c r="AD11">
        <v>0</v>
      </c>
      <c r="AE11">
        <v>0.4</v>
      </c>
    </row>
    <row r="12" s="20" customFormat="1" spans="1:31">
      <c r="A12" s="21">
        <v>161</v>
      </c>
      <c r="B12" s="20">
        <v>18</v>
      </c>
      <c r="C12" s="20">
        <v>2</v>
      </c>
      <c r="D12" s="20">
        <v>10</v>
      </c>
      <c r="E12" s="20">
        <v>10</v>
      </c>
      <c r="F12" s="20">
        <v>9</v>
      </c>
      <c r="G12" s="20">
        <v>1</v>
      </c>
      <c r="H12" s="20">
        <v>9</v>
      </c>
      <c r="I12" s="20">
        <v>1</v>
      </c>
      <c r="J12" s="20">
        <v>0.9</v>
      </c>
      <c r="K12" s="22">
        <v>9.90433120727539</v>
      </c>
      <c r="L12" s="22">
        <v>1.17045211791992</v>
      </c>
      <c r="M12" s="20">
        <v>1.12642097473145</v>
      </c>
      <c r="N12" s="20">
        <v>9.26404190063477</v>
      </c>
      <c r="O12" s="20">
        <v>8</v>
      </c>
      <c r="P12" s="20">
        <v>8</v>
      </c>
      <c r="Q12" s="20">
        <v>17</v>
      </c>
      <c r="R12" s="23">
        <v>0.4706</v>
      </c>
      <c r="S12" s="23">
        <f t="shared" si="0"/>
        <v>0.8</v>
      </c>
      <c r="T12" s="20">
        <v>3.59035682678223</v>
      </c>
      <c r="U12" s="20">
        <v>3.26594281196594</v>
      </c>
      <c r="V12" s="20">
        <v>3.26703786849976</v>
      </c>
      <c r="W12" s="22">
        <v>0.00109505653381348</v>
      </c>
      <c r="X12" s="20">
        <v>0.323318958282471</v>
      </c>
      <c r="Y12" s="20">
        <v>0.323318958282471</v>
      </c>
      <c r="Z12" s="20">
        <v>0.8</v>
      </c>
      <c r="AA12" s="20">
        <v>0.9</v>
      </c>
      <c r="AB12" s="20">
        <v>0.529411764705882</v>
      </c>
      <c r="AC12" s="20">
        <v>0.666666666666667</v>
      </c>
      <c r="AD12" s="20">
        <v>0.1</v>
      </c>
      <c r="AE12" s="20">
        <v>0.1</v>
      </c>
    </row>
    <row r="13" spans="1:31">
      <c r="A13" s="5">
        <v>115</v>
      </c>
      <c r="B13">
        <v>16</v>
      </c>
      <c r="C13">
        <v>4</v>
      </c>
      <c r="D13">
        <v>10</v>
      </c>
      <c r="E13">
        <v>10</v>
      </c>
      <c r="F13">
        <v>10</v>
      </c>
      <c r="G13">
        <v>0</v>
      </c>
      <c r="H13">
        <v>6</v>
      </c>
      <c r="I13">
        <v>4</v>
      </c>
      <c r="J13">
        <v>0.8</v>
      </c>
      <c r="K13" s="4">
        <v>6.71426963806152</v>
      </c>
      <c r="L13" s="9">
        <v>1.49112319946289</v>
      </c>
      <c r="M13">
        <v>0.618156433105469</v>
      </c>
      <c r="N13">
        <v>6.52282333374023</v>
      </c>
      <c r="O13">
        <v>6</v>
      </c>
      <c r="P13">
        <v>6</v>
      </c>
      <c r="Q13">
        <v>16</v>
      </c>
      <c r="R13" s="15">
        <v>0.375</v>
      </c>
      <c r="S13" s="15">
        <f t="shared" si="0"/>
        <v>0.6</v>
      </c>
      <c r="T13">
        <v>2.93527793884277</v>
      </c>
      <c r="U13">
        <v>2.57135272026062</v>
      </c>
      <c r="V13">
        <v>2.54566478729248</v>
      </c>
      <c r="W13" s="11">
        <v>0.0256879329681396</v>
      </c>
      <c r="X13">
        <v>0.389613151550293</v>
      </c>
      <c r="Y13">
        <v>0.389613151550293</v>
      </c>
      <c r="Z13">
        <v>0.6</v>
      </c>
      <c r="AA13">
        <v>1</v>
      </c>
      <c r="AB13">
        <v>0.625</v>
      </c>
      <c r="AC13">
        <v>0.769230769230769</v>
      </c>
      <c r="AD13">
        <v>0</v>
      </c>
      <c r="AE13">
        <v>0.4</v>
      </c>
    </row>
    <row r="14" spans="1:31">
      <c r="A14" s="5">
        <v>111</v>
      </c>
      <c r="B14">
        <v>16</v>
      </c>
      <c r="C14">
        <v>4</v>
      </c>
      <c r="D14">
        <v>10</v>
      </c>
      <c r="E14">
        <v>10</v>
      </c>
      <c r="F14">
        <v>9</v>
      </c>
      <c r="G14">
        <v>1</v>
      </c>
      <c r="H14">
        <v>7</v>
      </c>
      <c r="I14">
        <v>3</v>
      </c>
      <c r="J14">
        <v>0.8</v>
      </c>
      <c r="K14" s="4">
        <v>5.90119934082031</v>
      </c>
      <c r="L14" s="9">
        <v>1.46022987365723</v>
      </c>
      <c r="M14">
        <v>1.03746795654297</v>
      </c>
      <c r="N14">
        <v>4.93503952026367</v>
      </c>
      <c r="O14">
        <v>5</v>
      </c>
      <c r="P14">
        <v>5</v>
      </c>
      <c r="Q14">
        <v>13</v>
      </c>
      <c r="R14" s="15">
        <v>0.3846</v>
      </c>
      <c r="S14" s="15">
        <f t="shared" si="0"/>
        <v>0.5</v>
      </c>
      <c r="T14">
        <v>2.83156013488769</v>
      </c>
      <c r="U14">
        <v>2.55749702453613</v>
      </c>
      <c r="V14">
        <v>2.5282130241394</v>
      </c>
      <c r="W14" s="11">
        <v>0.0292840003967285</v>
      </c>
      <c r="X14">
        <v>0.303347110748291</v>
      </c>
      <c r="Y14">
        <v>0.303347110748291</v>
      </c>
      <c r="Z14">
        <v>0.5</v>
      </c>
      <c r="AA14">
        <v>0.8</v>
      </c>
      <c r="AB14">
        <v>0.615384615384615</v>
      </c>
      <c r="AC14">
        <v>0.695652173913043</v>
      </c>
      <c r="AD14">
        <v>0.2</v>
      </c>
      <c r="AE14">
        <v>0.3</v>
      </c>
    </row>
    <row r="15" spans="1:31">
      <c r="A15" s="5">
        <v>148</v>
      </c>
      <c r="B15">
        <v>16</v>
      </c>
      <c r="C15">
        <v>4</v>
      </c>
      <c r="D15">
        <v>10</v>
      </c>
      <c r="E15">
        <v>10</v>
      </c>
      <c r="F15">
        <v>10</v>
      </c>
      <c r="G15">
        <v>0</v>
      </c>
      <c r="H15">
        <v>6</v>
      </c>
      <c r="I15">
        <v>4</v>
      </c>
      <c r="J15">
        <v>0.8</v>
      </c>
      <c r="K15" s="4">
        <v>5.98124694824219</v>
      </c>
      <c r="L15" s="9">
        <v>1.4102840423584</v>
      </c>
      <c r="M15">
        <v>0.666097640991211</v>
      </c>
      <c r="N15">
        <v>5.7578067779541</v>
      </c>
      <c r="O15">
        <v>5</v>
      </c>
      <c r="P15">
        <v>5</v>
      </c>
      <c r="Q15">
        <v>14</v>
      </c>
      <c r="R15" s="15">
        <v>0.3571</v>
      </c>
      <c r="S15" s="15">
        <f t="shared" si="0"/>
        <v>0.5</v>
      </c>
      <c r="T15">
        <v>3.24358749389648</v>
      </c>
      <c r="U15">
        <v>2.86260199546814</v>
      </c>
      <c r="V15">
        <v>2.83324432373047</v>
      </c>
      <c r="W15" s="11">
        <v>0.0293576717376709</v>
      </c>
      <c r="X15">
        <v>0.410343170166016</v>
      </c>
      <c r="Y15">
        <v>0.410343170166016</v>
      </c>
      <c r="Z15">
        <v>0.5</v>
      </c>
      <c r="AA15">
        <v>0.9</v>
      </c>
      <c r="AB15">
        <v>0.642857142857143</v>
      </c>
      <c r="AC15">
        <v>0.75</v>
      </c>
      <c r="AD15">
        <v>0.1</v>
      </c>
      <c r="AE15">
        <v>0.4</v>
      </c>
    </row>
    <row r="16" spans="1:31">
      <c r="A16" s="18">
        <v>245</v>
      </c>
      <c r="B16" s="1">
        <v>17</v>
      </c>
      <c r="C16" s="1">
        <v>3</v>
      </c>
      <c r="D16" s="1">
        <v>10</v>
      </c>
      <c r="E16" s="1">
        <v>10</v>
      </c>
      <c r="F16" s="1">
        <v>10</v>
      </c>
      <c r="G16" s="1">
        <v>0</v>
      </c>
      <c r="H16" s="1">
        <v>7</v>
      </c>
      <c r="I16" s="1">
        <v>3</v>
      </c>
      <c r="J16" s="1">
        <v>0.85</v>
      </c>
      <c r="K16" s="14">
        <v>8.33490562438965</v>
      </c>
      <c r="L16" s="14">
        <v>1.40991401672363</v>
      </c>
      <c r="M16" s="1">
        <v>0.874618530273437</v>
      </c>
      <c r="N16" s="1">
        <v>8.10853576660156</v>
      </c>
      <c r="O16" s="1">
        <v>7</v>
      </c>
      <c r="P16" s="1">
        <v>7</v>
      </c>
      <c r="Q16" s="1">
        <v>17</v>
      </c>
      <c r="R16" s="19">
        <v>0.4118</v>
      </c>
      <c r="S16" s="19">
        <f t="shared" si="0"/>
        <v>0.7</v>
      </c>
      <c r="T16" s="1">
        <v>3.7317008972168</v>
      </c>
      <c r="U16" s="1">
        <v>3.30350494384766</v>
      </c>
      <c r="V16" s="1">
        <v>3.27032136917114</v>
      </c>
      <c r="W16" s="14">
        <v>0.0331835746765137</v>
      </c>
      <c r="X16" s="1">
        <v>0.461379528045654</v>
      </c>
      <c r="Y16" s="1">
        <v>0.461379528045654</v>
      </c>
      <c r="Z16" s="1">
        <v>0.7</v>
      </c>
      <c r="AA16" s="1">
        <v>1</v>
      </c>
      <c r="AB16" s="1">
        <v>0.588235294117647</v>
      </c>
      <c r="AC16" s="1">
        <v>0.740740740740741</v>
      </c>
      <c r="AD16" s="1">
        <v>0</v>
      </c>
      <c r="AE16" s="1">
        <v>0.3</v>
      </c>
    </row>
    <row r="17" spans="1:31">
      <c r="A17" s="5">
        <v>81</v>
      </c>
      <c r="B17">
        <v>16</v>
      </c>
      <c r="C17">
        <v>4</v>
      </c>
      <c r="D17">
        <v>10</v>
      </c>
      <c r="E17">
        <v>10</v>
      </c>
      <c r="F17">
        <v>10</v>
      </c>
      <c r="G17">
        <v>0</v>
      </c>
      <c r="H17">
        <v>6</v>
      </c>
      <c r="I17">
        <v>4</v>
      </c>
      <c r="J17">
        <v>0.8</v>
      </c>
      <c r="K17" s="4">
        <v>5.22684097290039</v>
      </c>
      <c r="L17" s="9">
        <v>1.39222145080566</v>
      </c>
      <c r="M17">
        <v>1.2137393951416</v>
      </c>
      <c r="N17">
        <v>5.9448299407959</v>
      </c>
      <c r="O17">
        <v>5</v>
      </c>
      <c r="P17">
        <v>5</v>
      </c>
      <c r="Q17">
        <v>13</v>
      </c>
      <c r="R17" s="15">
        <v>0.3846</v>
      </c>
      <c r="S17" s="15">
        <f t="shared" si="0"/>
        <v>0.5</v>
      </c>
      <c r="T17">
        <v>3.06912994384766</v>
      </c>
      <c r="U17">
        <v>2.68255996704102</v>
      </c>
      <c r="V17">
        <v>2.71582293510437</v>
      </c>
      <c r="W17" s="11">
        <v>0.0332629680633545</v>
      </c>
      <c r="X17">
        <v>0.353307008743286</v>
      </c>
      <c r="Y17">
        <v>0.353307008743286</v>
      </c>
      <c r="Z17">
        <v>0.5</v>
      </c>
      <c r="AA17">
        <v>0.8</v>
      </c>
      <c r="AB17">
        <v>0.615384615384615</v>
      </c>
      <c r="AC17">
        <v>0.695652173913043</v>
      </c>
      <c r="AD17">
        <v>0.2</v>
      </c>
      <c r="AE17">
        <v>0.3</v>
      </c>
    </row>
    <row r="18" s="20" customFormat="1" spans="1:31">
      <c r="A18" s="21">
        <v>48</v>
      </c>
      <c r="B18" s="20">
        <v>16</v>
      </c>
      <c r="C18" s="20">
        <v>4</v>
      </c>
      <c r="D18" s="20">
        <v>10</v>
      </c>
      <c r="E18" s="20">
        <v>10</v>
      </c>
      <c r="F18" s="20">
        <v>10</v>
      </c>
      <c r="G18" s="20">
        <v>0</v>
      </c>
      <c r="H18" s="20">
        <v>6</v>
      </c>
      <c r="I18" s="20">
        <v>4</v>
      </c>
      <c r="J18" s="20">
        <v>0.8</v>
      </c>
      <c r="K18" s="22">
        <v>5.09125137329102</v>
      </c>
      <c r="L18" s="22">
        <v>1.59131240844727</v>
      </c>
      <c r="M18" s="20">
        <v>0.936178207397461</v>
      </c>
      <c r="N18" s="20">
        <v>4.19539451599121</v>
      </c>
      <c r="O18" s="20">
        <v>4</v>
      </c>
      <c r="P18" s="20">
        <v>4</v>
      </c>
      <c r="Q18" s="20">
        <v>13</v>
      </c>
      <c r="R18" s="23">
        <v>0.3077</v>
      </c>
      <c r="S18" s="23">
        <f t="shared" si="0"/>
        <v>0.4</v>
      </c>
      <c r="T18" s="20">
        <v>2.98599624633789</v>
      </c>
      <c r="U18" s="20">
        <v>2.72475695610046</v>
      </c>
      <c r="V18" s="20">
        <v>2.63969969749451</v>
      </c>
      <c r="W18" s="22">
        <v>0.085057258605957</v>
      </c>
      <c r="X18" s="20">
        <v>0.346296548843384</v>
      </c>
      <c r="Y18" s="20">
        <v>0.346296548843384</v>
      </c>
      <c r="Z18" s="20">
        <v>0.4</v>
      </c>
      <c r="AA18" s="20">
        <v>0.9</v>
      </c>
      <c r="AB18" s="20">
        <v>0.692307692307692</v>
      </c>
      <c r="AC18" s="20">
        <v>0.782608695652174</v>
      </c>
      <c r="AD18" s="20">
        <v>0.1</v>
      </c>
      <c r="AE18" s="20">
        <v>0.5</v>
      </c>
    </row>
    <row r="19" s="1" customFormat="1" spans="1:31">
      <c r="A19" s="18">
        <v>4</v>
      </c>
      <c r="B19" s="1">
        <v>18</v>
      </c>
      <c r="C19" s="1">
        <v>2</v>
      </c>
      <c r="D19" s="1">
        <v>10</v>
      </c>
      <c r="E19" s="1">
        <v>10</v>
      </c>
      <c r="F19" s="1">
        <v>10</v>
      </c>
      <c r="G19" s="1">
        <v>0</v>
      </c>
      <c r="H19" s="1">
        <v>8</v>
      </c>
      <c r="I19" s="1">
        <v>2</v>
      </c>
      <c r="J19" s="1">
        <v>0.9</v>
      </c>
      <c r="K19" s="14">
        <v>6.64651870727539</v>
      </c>
      <c r="L19" s="14">
        <v>1.76815605163574</v>
      </c>
      <c r="M19" s="1">
        <v>1.73186683654785</v>
      </c>
      <c r="N19" s="1">
        <v>5.91652679443359</v>
      </c>
      <c r="O19" s="1">
        <v>6</v>
      </c>
      <c r="P19" s="1">
        <v>6</v>
      </c>
      <c r="Q19" s="1">
        <v>15</v>
      </c>
      <c r="R19" s="19">
        <v>0.4</v>
      </c>
      <c r="S19" s="19">
        <f t="shared" si="0"/>
        <v>0.6</v>
      </c>
      <c r="T19" s="1">
        <v>3.24323081970215</v>
      </c>
      <c r="U19" s="1">
        <v>2.9600522518158</v>
      </c>
      <c r="V19" s="1">
        <v>2.89533853530884</v>
      </c>
      <c r="W19" s="14">
        <v>0.064713716506958</v>
      </c>
      <c r="X19" s="1">
        <v>0.34789228439331</v>
      </c>
      <c r="Y19" s="1">
        <v>0.34789228439331</v>
      </c>
      <c r="Z19" s="1">
        <v>0.6</v>
      </c>
      <c r="AA19" s="1">
        <v>0.9</v>
      </c>
      <c r="AB19" s="1">
        <v>0.6</v>
      </c>
      <c r="AC19" s="1">
        <v>0.72</v>
      </c>
      <c r="AD19" s="1">
        <v>0.1</v>
      </c>
      <c r="AE19" s="1">
        <v>0.3</v>
      </c>
    </row>
    <row r="20" spans="1:31">
      <c r="A20" s="5">
        <v>28</v>
      </c>
      <c r="B20">
        <v>17</v>
      </c>
      <c r="C20">
        <v>3</v>
      </c>
      <c r="D20">
        <v>10</v>
      </c>
      <c r="E20">
        <v>10</v>
      </c>
      <c r="F20">
        <v>9</v>
      </c>
      <c r="G20">
        <v>1</v>
      </c>
      <c r="H20">
        <v>8</v>
      </c>
      <c r="I20">
        <v>2</v>
      </c>
      <c r="J20">
        <v>0.85</v>
      </c>
      <c r="K20" s="4">
        <v>7.65665245056152</v>
      </c>
      <c r="L20" s="9">
        <v>1.70526885986328</v>
      </c>
      <c r="M20">
        <v>1.47204208374023</v>
      </c>
      <c r="N20">
        <v>6.27309989929199</v>
      </c>
      <c r="O20">
        <v>4</v>
      </c>
      <c r="P20">
        <v>4</v>
      </c>
      <c r="Q20">
        <v>11</v>
      </c>
      <c r="R20" s="15">
        <v>0.3636</v>
      </c>
      <c r="S20" s="15">
        <f t="shared" si="0"/>
        <v>0.4</v>
      </c>
      <c r="T20">
        <v>2.46031761169434</v>
      </c>
      <c r="U20">
        <v>2.26619172096252</v>
      </c>
      <c r="V20">
        <v>2.19670438766479</v>
      </c>
      <c r="W20" s="11">
        <v>0.0694873332977295</v>
      </c>
      <c r="X20">
        <v>0.263613224029541</v>
      </c>
      <c r="Y20">
        <v>0.263613224029541</v>
      </c>
      <c r="Z20">
        <v>0.4</v>
      </c>
      <c r="AA20">
        <v>0.7</v>
      </c>
      <c r="AB20">
        <v>0.636363636363636</v>
      </c>
      <c r="AC20">
        <v>0.666666666666667</v>
      </c>
      <c r="AD20">
        <v>0.3</v>
      </c>
      <c r="AE20">
        <v>0.3</v>
      </c>
    </row>
    <row r="21" spans="1:31">
      <c r="A21" s="5">
        <v>40</v>
      </c>
      <c r="B21">
        <v>17</v>
      </c>
      <c r="C21">
        <v>3</v>
      </c>
      <c r="D21">
        <v>10</v>
      </c>
      <c r="E21">
        <v>10</v>
      </c>
      <c r="F21">
        <v>9</v>
      </c>
      <c r="G21">
        <v>1</v>
      </c>
      <c r="H21">
        <v>8</v>
      </c>
      <c r="I21">
        <v>2</v>
      </c>
      <c r="J21">
        <v>0.85</v>
      </c>
      <c r="K21" s="4">
        <v>8.01934051513672</v>
      </c>
      <c r="L21" s="9">
        <v>1.82939147949219</v>
      </c>
      <c r="M21">
        <v>1.49921607971191</v>
      </c>
      <c r="N21">
        <v>6.08656692504883</v>
      </c>
      <c r="O21">
        <v>6</v>
      </c>
      <c r="P21">
        <v>6</v>
      </c>
      <c r="Q21">
        <v>15</v>
      </c>
      <c r="R21" s="15">
        <v>0.4</v>
      </c>
      <c r="S21" s="15">
        <f t="shared" si="0"/>
        <v>0.6</v>
      </c>
      <c r="T21">
        <v>3.05672454833984</v>
      </c>
      <c r="U21">
        <v>2.80530095100403</v>
      </c>
      <c r="V21">
        <v>2.71086621284485</v>
      </c>
      <c r="W21" s="11">
        <v>0.0944347381591797</v>
      </c>
      <c r="X21">
        <v>0.345858335494995</v>
      </c>
      <c r="Y21">
        <v>0.345858335494995</v>
      </c>
      <c r="Z21">
        <v>0.6</v>
      </c>
      <c r="AA21">
        <v>0.9</v>
      </c>
      <c r="AB21">
        <v>0.6</v>
      </c>
      <c r="AC21">
        <v>0.72</v>
      </c>
      <c r="AD21">
        <v>0.1</v>
      </c>
      <c r="AE21">
        <v>0.3</v>
      </c>
    </row>
    <row r="22" spans="1:31">
      <c r="A22" s="5">
        <v>44</v>
      </c>
      <c r="B22">
        <v>18</v>
      </c>
      <c r="C22">
        <v>2</v>
      </c>
      <c r="D22">
        <v>10</v>
      </c>
      <c r="E22">
        <v>10</v>
      </c>
      <c r="F22">
        <v>10</v>
      </c>
      <c r="G22">
        <v>0</v>
      </c>
      <c r="H22">
        <v>8</v>
      </c>
      <c r="I22">
        <v>2</v>
      </c>
      <c r="J22">
        <v>0.9</v>
      </c>
      <c r="K22" s="4">
        <v>7.05508804321289</v>
      </c>
      <c r="L22" s="9">
        <v>1.89373970031738</v>
      </c>
      <c r="M22">
        <v>1.69791793823242</v>
      </c>
      <c r="N22">
        <v>5.47259330749512</v>
      </c>
      <c r="O22">
        <v>6</v>
      </c>
      <c r="P22">
        <v>6</v>
      </c>
      <c r="Q22">
        <v>16</v>
      </c>
      <c r="R22" s="15">
        <v>0.375</v>
      </c>
      <c r="S22" s="15">
        <f t="shared" si="0"/>
        <v>0.6</v>
      </c>
      <c r="T22">
        <v>3.63743019104004</v>
      </c>
      <c r="U22">
        <v>3.36262583732605</v>
      </c>
      <c r="V22">
        <v>3.23361253738403</v>
      </c>
      <c r="W22" s="11">
        <v>0.129013299942017</v>
      </c>
      <c r="X22">
        <v>0.403817653656006</v>
      </c>
      <c r="Y22">
        <v>0.403817653656006</v>
      </c>
      <c r="Z22">
        <v>0.6</v>
      </c>
      <c r="AA22">
        <v>1</v>
      </c>
      <c r="AB22">
        <v>0.625</v>
      </c>
      <c r="AC22">
        <v>0.769230769230769</v>
      </c>
      <c r="AD22">
        <v>0</v>
      </c>
      <c r="AE22">
        <v>0.4</v>
      </c>
    </row>
    <row r="23" s="1" customFormat="1" spans="1:31">
      <c r="A23" s="5">
        <v>214</v>
      </c>
      <c r="B23">
        <v>17</v>
      </c>
      <c r="C23">
        <v>3</v>
      </c>
      <c r="D23">
        <v>10</v>
      </c>
      <c r="E23">
        <v>10</v>
      </c>
      <c r="F23">
        <v>10</v>
      </c>
      <c r="G23">
        <v>0</v>
      </c>
      <c r="H23">
        <v>7</v>
      </c>
      <c r="I23">
        <v>3</v>
      </c>
      <c r="J23">
        <v>0.85</v>
      </c>
      <c r="K23" s="4">
        <v>6.30545997619629</v>
      </c>
      <c r="L23" s="9">
        <v>1.81940078735352</v>
      </c>
      <c r="M23">
        <v>1.30501747131348</v>
      </c>
      <c r="N23">
        <v>4.69405364990234</v>
      </c>
      <c r="O23">
        <v>5</v>
      </c>
      <c r="P23">
        <v>5</v>
      </c>
      <c r="Q23">
        <v>13</v>
      </c>
      <c r="R23" s="15">
        <v>0.3846</v>
      </c>
      <c r="S23" s="15">
        <f t="shared" si="0"/>
        <v>0.5</v>
      </c>
      <c r="T23">
        <v>3.16875076293945</v>
      </c>
      <c r="U23">
        <v>2.91451048851013</v>
      </c>
      <c r="V23">
        <v>2.77915716171265</v>
      </c>
      <c r="W23" s="11">
        <v>0.135353326797485</v>
      </c>
      <c r="X23">
        <v>0.389593601226807</v>
      </c>
      <c r="Y23">
        <v>0.389593601226807</v>
      </c>
      <c r="Z23">
        <v>0.5</v>
      </c>
      <c r="AA23">
        <v>0.8</v>
      </c>
      <c r="AB23">
        <v>0.615384615384615</v>
      </c>
      <c r="AC23">
        <v>0.695652173913043</v>
      </c>
      <c r="AD23">
        <v>0.2</v>
      </c>
      <c r="AE23">
        <v>0.3</v>
      </c>
    </row>
    <row r="24" s="4" customFormat="1" spans="11:31">
      <c r="K24" s="12" t="s">
        <v>29</v>
      </c>
      <c r="L24" s="9">
        <f>AVERAGE(L2:L23)</f>
        <v>1.35536098480225</v>
      </c>
      <c r="W24" s="11">
        <f t="shared" ref="W24:AE24" si="1">AVERAGE(W2:W23)</f>
        <v>0.107704596085982</v>
      </c>
      <c r="Z24" s="4">
        <f t="shared" si="1"/>
        <v>0.636363636363636</v>
      </c>
      <c r="AA24" s="4">
        <f t="shared" si="1"/>
        <v>0.904545454545455</v>
      </c>
      <c r="AB24" s="4">
        <f t="shared" si="1"/>
        <v>0.590921834404455</v>
      </c>
      <c r="AC24" s="4">
        <f t="shared" si="1"/>
        <v>0.712192839366752</v>
      </c>
      <c r="AD24" s="4">
        <f t="shared" si="1"/>
        <v>0.0954545454545455</v>
      </c>
      <c r="AE24" s="4">
        <f t="shared" si="1"/>
        <v>0.268181818181818</v>
      </c>
    </row>
    <row r="25" s="4" customFormat="1" spans="11:31">
      <c r="K25" s="13" t="s">
        <v>30</v>
      </c>
      <c r="L25" s="9">
        <f>MAX(L2:L23)</f>
        <v>1.89373970031738</v>
      </c>
      <c r="W25" s="11">
        <f t="shared" ref="W25:AE25" si="2">MAX(W2:W23)</f>
        <v>0.184765338897705</v>
      </c>
      <c r="Z25" s="4">
        <f t="shared" si="2"/>
        <v>1</v>
      </c>
      <c r="AA25" s="4">
        <f t="shared" si="2"/>
        <v>1</v>
      </c>
      <c r="AB25" s="4">
        <f t="shared" si="2"/>
        <v>0.692307692307692</v>
      </c>
      <c r="AC25" s="4">
        <f t="shared" si="2"/>
        <v>0.782608695652174</v>
      </c>
      <c r="AD25" s="4">
        <f t="shared" si="2"/>
        <v>0.3</v>
      </c>
      <c r="AE25" s="4">
        <f t="shared" si="2"/>
        <v>0.5</v>
      </c>
    </row>
    <row r="26" s="4" customFormat="1" spans="12:31">
      <c r="L26" s="9">
        <f>MIN(L2:L23)</f>
        <v>0.862852096557617</v>
      </c>
      <c r="W26" s="11">
        <f t="shared" ref="W26:AE26" si="3">MIN(W2:W23)</f>
        <v>0.00109505653381348</v>
      </c>
      <c r="Z26" s="4">
        <f t="shared" si="3"/>
        <v>0.4</v>
      </c>
      <c r="AA26" s="4">
        <f t="shared" si="3"/>
        <v>0.7</v>
      </c>
      <c r="AB26" s="4">
        <f t="shared" si="3"/>
        <v>0.444444444444444</v>
      </c>
      <c r="AC26" s="4">
        <f t="shared" si="3"/>
        <v>0.571428571428571</v>
      </c>
      <c r="AD26" s="4">
        <f t="shared" si="3"/>
        <v>0</v>
      </c>
      <c r="AE26" s="4">
        <f t="shared" si="3"/>
        <v>-0.2</v>
      </c>
    </row>
    <row r="27" spans="11:23">
      <c r="K27" s="4"/>
      <c r="L27" s="9"/>
      <c r="M27">
        <v>0.194</v>
      </c>
      <c r="W27" s="11"/>
    </row>
    <row r="28" spans="11:23">
      <c r="K28" s="4"/>
      <c r="L28" s="9"/>
      <c r="M28">
        <v>0.129</v>
      </c>
      <c r="W28" s="11"/>
    </row>
    <row r="29" spans="11:23">
      <c r="K29" s="4"/>
      <c r="L29" s="9"/>
      <c r="O29" s="4" t="s">
        <v>70</v>
      </c>
      <c r="P29" s="4"/>
      <c r="Q29" s="4"/>
      <c r="R29" s="4"/>
      <c r="W29" s="11"/>
    </row>
    <row r="30" spans="11:23">
      <c r="K30" s="4" t="s">
        <v>31</v>
      </c>
      <c r="L30" s="4" t="s">
        <v>32</v>
      </c>
      <c r="O30" s="4">
        <v>0.2</v>
      </c>
      <c r="P30" s="4">
        <v>-160</v>
      </c>
      <c r="Q30" s="4">
        <v>640</v>
      </c>
      <c r="R30" s="4">
        <v>32</v>
      </c>
      <c r="W30" s="11"/>
    </row>
    <row r="31" spans="11:23">
      <c r="K31" s="4"/>
      <c r="L31" s="4"/>
      <c r="O31" s="4">
        <v>0.4</v>
      </c>
      <c r="P31" s="4">
        <v>-320</v>
      </c>
      <c r="Q31" s="4">
        <v>480</v>
      </c>
      <c r="R31" s="4">
        <v>24</v>
      </c>
      <c r="W31" s="11"/>
    </row>
    <row r="32" s="1" customFormat="1" spans="11:23">
      <c r="K32" s="14" t="s">
        <v>49</v>
      </c>
      <c r="L32" s="14">
        <f>COUNTIF(L2:L23,"&lt;0.507")-COUNTIF(L2:L23,"&lt;0.378")</f>
        <v>0</v>
      </c>
      <c r="O32" s="4">
        <v>0.45</v>
      </c>
      <c r="P32" s="4">
        <v>-360</v>
      </c>
      <c r="Q32" s="4">
        <v>440</v>
      </c>
      <c r="R32" s="4">
        <v>22</v>
      </c>
      <c r="W32" s="14"/>
    </row>
    <row r="33" s="1" customFormat="1" spans="11:23">
      <c r="K33" s="14" t="s">
        <v>50</v>
      </c>
      <c r="L33" s="14">
        <f>COUNTIF(L2:L23,"&lt;0.636")-COUNTIF(L2:L23,"&lt;0.507")</f>
        <v>0</v>
      </c>
      <c r="O33" s="4">
        <v>0.49</v>
      </c>
      <c r="P33" s="4">
        <v>-392</v>
      </c>
      <c r="Q33" s="4">
        <v>408</v>
      </c>
      <c r="R33" s="4">
        <v>20.4</v>
      </c>
      <c r="W33" s="14"/>
    </row>
    <row r="34" s="1" customFormat="1" spans="11:23">
      <c r="K34" s="14" t="s">
        <v>51</v>
      </c>
      <c r="L34" s="14">
        <f>COUNTIF(L2:L23,"&lt;0.765")-COUNTIF(L2:L23,"&lt;0.636")</f>
        <v>0</v>
      </c>
      <c r="P34" s="14">
        <v>-380</v>
      </c>
      <c r="Q34" s="14">
        <v>420</v>
      </c>
      <c r="R34" s="14">
        <v>21</v>
      </c>
      <c r="W34" s="14"/>
    </row>
    <row r="35" s="20" customFormat="1" spans="11:23">
      <c r="K35" s="22" t="s">
        <v>85</v>
      </c>
      <c r="L35" s="22">
        <f>COUNTIF(L2:L23,"&lt;1.345")-COUNTIF(L2:L23,"&lt;0.765")</f>
        <v>11</v>
      </c>
      <c r="M35" s="22">
        <v>11</v>
      </c>
      <c r="W35" s="22"/>
    </row>
    <row r="36" s="20" customFormat="1" spans="11:23">
      <c r="K36" s="22" t="s">
        <v>86</v>
      </c>
      <c r="L36" s="22">
        <f>COUNTIF(L2:L23,"&lt;1.925")-COUNTIF(L2:L23,"&lt;1.345")</f>
        <v>11</v>
      </c>
      <c r="M36" s="22">
        <v>11</v>
      </c>
      <c r="W36" s="22"/>
    </row>
    <row r="37" s="1" customFormat="1" spans="11:23">
      <c r="K37" s="14" t="s">
        <v>83</v>
      </c>
      <c r="L37" s="14">
        <v>0</v>
      </c>
      <c r="M37" s="14"/>
      <c r="W37" s="14"/>
    </row>
    <row r="38" s="1" customFormat="1" spans="11:23">
      <c r="K38" s="14" t="s">
        <v>84</v>
      </c>
      <c r="L38" s="14">
        <v>0</v>
      </c>
      <c r="M38" s="14"/>
      <c r="W38" s="14"/>
    </row>
    <row r="39" s="1" customFormat="1" spans="11:23">
      <c r="K39" s="14" t="s">
        <v>56</v>
      </c>
      <c r="L39" s="14">
        <v>0</v>
      </c>
      <c r="W39" s="14"/>
    </row>
    <row r="40" s="1" customFormat="1" spans="11:23">
      <c r="K40" s="14" t="s">
        <v>57</v>
      </c>
      <c r="L40" s="14">
        <v>0</v>
      </c>
      <c r="W40" s="14"/>
    </row>
    <row r="41" s="1" customFormat="1" spans="11:23">
      <c r="K41" s="14" t="s">
        <v>58</v>
      </c>
      <c r="L41" s="14">
        <v>0</v>
      </c>
      <c r="W41" s="14"/>
    </row>
    <row r="42" s="1" customFormat="1" spans="11:23">
      <c r="K42" s="14" t="s">
        <v>59</v>
      </c>
      <c r="L42" s="14">
        <v>0</v>
      </c>
      <c r="W42" s="14"/>
    </row>
    <row r="43" s="1" customFormat="1" spans="11:23">
      <c r="K43" s="14" t="s">
        <v>60</v>
      </c>
      <c r="L43" s="14">
        <v>0</v>
      </c>
      <c r="M43" s="14"/>
      <c r="W43" s="14"/>
    </row>
    <row r="44" s="1" customFormat="1" spans="11:23">
      <c r="K44" s="14" t="s">
        <v>61</v>
      </c>
      <c r="L44" s="14">
        <v>0</v>
      </c>
      <c r="W44" s="14"/>
    </row>
    <row r="45" s="1" customFormat="1" spans="11:23">
      <c r="K45" s="14" t="s">
        <v>62</v>
      </c>
      <c r="L45" s="14">
        <v>0</v>
      </c>
      <c r="W45" s="14"/>
    </row>
    <row r="46" s="1" customFormat="1" spans="11:23">
      <c r="K46" s="14" t="s">
        <v>63</v>
      </c>
      <c r="L46" s="14">
        <f>COUNTIF(L2:L23,"&lt;2.313")-COUNTIF(L2:L23,"&lt;2.184")</f>
        <v>0</v>
      </c>
      <c r="W46" s="14"/>
    </row>
    <row r="47" s="1" customFormat="1" spans="11:23">
      <c r="K47" s="14" t="s">
        <v>64</v>
      </c>
      <c r="L47" s="14">
        <f>COUNTIF(L2:L23,"&lt;2.442")-COUNTIF(L2:L23,"&lt;2.313")</f>
        <v>0</v>
      </c>
      <c r="W47" s="14"/>
    </row>
    <row r="48" s="1" customFormat="1" spans="11:12">
      <c r="K48" s="14" t="s">
        <v>65</v>
      </c>
      <c r="L48" s="14">
        <f>COUNTIF(L2:L23,"&lt;2.571")-COUNTIF(L2:L23,"&lt;2.442")</f>
        <v>0</v>
      </c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s="1" customFormat="1" spans="11:15">
      <c r="K50" s="14" t="s">
        <v>67</v>
      </c>
      <c r="L50" s="14">
        <f>COUNTIF(L2:L23,"&lt;2.829")-COUNTIF(L2:L23,"&lt;2.7")</f>
        <v>0</v>
      </c>
      <c r="N50" s="1">
        <v>0.378</v>
      </c>
      <c r="O50" s="1">
        <v>3.094</v>
      </c>
    </row>
    <row r="51" s="1" customFormat="1" spans="11:15">
      <c r="K51" s="14" t="s">
        <v>68</v>
      </c>
      <c r="L51" s="14">
        <f>COUNTIF(L2:L23,"&lt;2.958")-COUNTIF(L2:L23,"&lt;2.829")</f>
        <v>0</v>
      </c>
      <c r="N51" s="1">
        <v>21</v>
      </c>
      <c r="O51" s="1">
        <v>0.129</v>
      </c>
    </row>
    <row r="52" s="1" customFormat="1" spans="11:12">
      <c r="K52" s="14" t="s">
        <v>69</v>
      </c>
      <c r="L52" s="14">
        <f>COUNTIF(L2:L23,"&lt;3.087")-COUNTIF(L2:L23,"&lt;2.958")</f>
        <v>0</v>
      </c>
    </row>
    <row r="55" spans="14:16">
      <c r="N55">
        <v>0.954</v>
      </c>
      <c r="O55">
        <v>0.378</v>
      </c>
      <c r="P55">
        <v>1.539</v>
      </c>
    </row>
    <row r="56" spans="16:16">
      <c r="P56">
        <v>0.232</v>
      </c>
    </row>
    <row r="58" spans="15:16">
      <c r="O58">
        <v>0.765</v>
      </c>
      <c r="P58">
        <v>1.926</v>
      </c>
    </row>
    <row r="59" spans="16:16">
      <c r="P59">
        <v>0.29</v>
      </c>
    </row>
    <row r="60" spans="14:15">
      <c r="N60">
        <v>0.954</v>
      </c>
      <c r="O60">
        <v>0.133</v>
      </c>
    </row>
    <row r="61" spans="14:15">
      <c r="N61">
        <v>1.355</v>
      </c>
      <c r="O61">
        <v>0.108</v>
      </c>
    </row>
    <row r="62" spans="14:15">
      <c r="N62">
        <v>1.72</v>
      </c>
      <c r="O62">
        <v>0.083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4"/>
  <sheetViews>
    <sheetView topLeftCell="H28" workbookViewId="0">
      <selection activeCell="O41" sqref="O41:O47"/>
    </sheetView>
  </sheetViews>
  <sheetFormatPr defaultColWidth="8.88888888888889" defaultRowHeight="14.4"/>
  <cols>
    <col min="11" max="12" width="18.7777777777778" customWidth="1"/>
    <col min="13" max="14" width="12.8888888888889"/>
    <col min="20" max="22" width="12.8888888888889"/>
    <col min="23" max="23" width="18.2222222222222" customWidth="1"/>
    <col min="24" max="26" width="12.8888888888889"/>
    <col min="28" max="29" width="12.8888888888889"/>
    <col min="31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199</v>
      </c>
      <c r="B2" s="20">
        <v>16</v>
      </c>
      <c r="C2" s="20">
        <v>4</v>
      </c>
      <c r="D2" s="20">
        <v>10</v>
      </c>
      <c r="E2" s="20">
        <v>10</v>
      </c>
      <c r="F2" s="20">
        <v>10</v>
      </c>
      <c r="G2" s="20">
        <v>0</v>
      </c>
      <c r="H2" s="20">
        <v>6</v>
      </c>
      <c r="I2" s="20">
        <v>4</v>
      </c>
      <c r="J2" s="20">
        <v>0.8</v>
      </c>
      <c r="K2" s="22">
        <v>4.75215721130371</v>
      </c>
      <c r="L2" s="22">
        <v>1.34195899963379</v>
      </c>
      <c r="M2" s="20">
        <v>1.08642959594727</v>
      </c>
      <c r="N2" s="20">
        <v>5.04485130310059</v>
      </c>
      <c r="O2" s="20">
        <v>5</v>
      </c>
      <c r="P2" s="20">
        <v>5</v>
      </c>
      <c r="Q2" s="20">
        <v>12</v>
      </c>
      <c r="R2" s="23">
        <v>0.4167</v>
      </c>
      <c r="S2" s="23">
        <f t="shared" ref="S2:S13" si="0">O2/E2</f>
        <v>0.5</v>
      </c>
      <c r="T2" s="20">
        <v>2.68381881713867</v>
      </c>
      <c r="U2" s="20">
        <v>2.37830376625061</v>
      </c>
      <c r="V2" s="20">
        <v>2.37785029411316</v>
      </c>
      <c r="W2" s="22">
        <v>0.000453472137451172</v>
      </c>
      <c r="X2" s="20">
        <v>0.305968523025513</v>
      </c>
      <c r="Y2" s="20">
        <v>0.305968523025513</v>
      </c>
      <c r="Z2" s="20">
        <v>0.5</v>
      </c>
      <c r="AA2" s="20">
        <v>0.7</v>
      </c>
      <c r="AB2" s="20">
        <v>0.583333333333333</v>
      </c>
      <c r="AC2" s="20">
        <v>0.636363636363636</v>
      </c>
      <c r="AD2" s="20">
        <v>0.3</v>
      </c>
      <c r="AE2" s="20">
        <v>0.2</v>
      </c>
    </row>
    <row r="3" spans="1:31">
      <c r="A3" s="5">
        <v>148</v>
      </c>
      <c r="B3">
        <v>16</v>
      </c>
      <c r="C3">
        <v>4</v>
      </c>
      <c r="D3">
        <v>10</v>
      </c>
      <c r="E3">
        <v>10</v>
      </c>
      <c r="F3">
        <v>10</v>
      </c>
      <c r="G3">
        <v>0</v>
      </c>
      <c r="H3">
        <v>6</v>
      </c>
      <c r="I3">
        <v>4</v>
      </c>
      <c r="J3">
        <v>0.8</v>
      </c>
      <c r="K3" s="4">
        <v>5.98124694824219</v>
      </c>
      <c r="L3" s="9">
        <v>1.4102840423584</v>
      </c>
      <c r="M3">
        <v>0.666097640991211</v>
      </c>
      <c r="N3">
        <v>5.7578067779541</v>
      </c>
      <c r="O3">
        <v>5</v>
      </c>
      <c r="P3">
        <v>5</v>
      </c>
      <c r="Q3">
        <v>14</v>
      </c>
      <c r="R3" s="15">
        <v>0.3571</v>
      </c>
      <c r="S3" s="15">
        <f t="shared" si="0"/>
        <v>0.5</v>
      </c>
      <c r="T3">
        <v>3.24358749389648</v>
      </c>
      <c r="U3">
        <v>2.86260199546814</v>
      </c>
      <c r="V3">
        <v>2.83324432373047</v>
      </c>
      <c r="W3" s="11">
        <v>0.0293576717376709</v>
      </c>
      <c r="X3">
        <v>0.410343170166016</v>
      </c>
      <c r="Y3">
        <v>0.410343170166016</v>
      </c>
      <c r="Z3">
        <v>0.5</v>
      </c>
      <c r="AA3">
        <v>0.9</v>
      </c>
      <c r="AB3">
        <v>0.642857142857143</v>
      </c>
      <c r="AC3">
        <v>0.75</v>
      </c>
      <c r="AD3">
        <v>0.1</v>
      </c>
      <c r="AE3">
        <v>0.4</v>
      </c>
    </row>
    <row r="4" spans="1:31">
      <c r="A4" s="5">
        <v>111</v>
      </c>
      <c r="B4">
        <v>16</v>
      </c>
      <c r="C4">
        <v>4</v>
      </c>
      <c r="D4">
        <v>10</v>
      </c>
      <c r="E4">
        <v>10</v>
      </c>
      <c r="F4">
        <v>9</v>
      </c>
      <c r="G4">
        <v>1</v>
      </c>
      <c r="H4">
        <v>7</v>
      </c>
      <c r="I4">
        <v>3</v>
      </c>
      <c r="J4">
        <v>0.8</v>
      </c>
      <c r="K4" s="4">
        <v>5.90119934082031</v>
      </c>
      <c r="L4" s="9">
        <v>1.46022987365723</v>
      </c>
      <c r="M4">
        <v>1.03746795654297</v>
      </c>
      <c r="N4">
        <v>4.93503952026367</v>
      </c>
      <c r="O4">
        <v>5</v>
      </c>
      <c r="P4">
        <v>5</v>
      </c>
      <c r="Q4">
        <v>13</v>
      </c>
      <c r="R4" s="15">
        <v>0.3846</v>
      </c>
      <c r="S4" s="15">
        <f t="shared" si="0"/>
        <v>0.5</v>
      </c>
      <c r="T4">
        <v>2.83156013488769</v>
      </c>
      <c r="U4">
        <v>2.55749702453613</v>
      </c>
      <c r="V4">
        <v>2.5282130241394</v>
      </c>
      <c r="W4" s="11">
        <v>0.0292840003967285</v>
      </c>
      <c r="X4">
        <v>0.303347110748291</v>
      </c>
      <c r="Y4">
        <v>0.303347110748291</v>
      </c>
      <c r="Z4">
        <v>0.5</v>
      </c>
      <c r="AA4">
        <v>0.8</v>
      </c>
      <c r="AB4">
        <v>0.615384615384615</v>
      </c>
      <c r="AC4">
        <v>0.695652173913043</v>
      </c>
      <c r="AD4">
        <v>0.2</v>
      </c>
      <c r="AE4">
        <v>0.3</v>
      </c>
    </row>
    <row r="5" s="20" customFormat="1" spans="1:31">
      <c r="A5" s="21">
        <v>115</v>
      </c>
      <c r="B5" s="20">
        <v>16</v>
      </c>
      <c r="C5" s="20">
        <v>4</v>
      </c>
      <c r="D5" s="20">
        <v>10</v>
      </c>
      <c r="E5" s="20">
        <v>10</v>
      </c>
      <c r="F5" s="20">
        <v>10</v>
      </c>
      <c r="G5" s="20">
        <v>0</v>
      </c>
      <c r="H5" s="20">
        <v>6</v>
      </c>
      <c r="I5" s="20">
        <v>4</v>
      </c>
      <c r="J5" s="20">
        <v>0.8</v>
      </c>
      <c r="K5" s="22">
        <v>6.71426963806152</v>
      </c>
      <c r="L5" s="22">
        <v>1.49112319946289</v>
      </c>
      <c r="M5" s="20">
        <v>0.618156433105469</v>
      </c>
      <c r="N5" s="20">
        <v>6.52282333374023</v>
      </c>
      <c r="O5" s="20">
        <v>6</v>
      </c>
      <c r="P5" s="20">
        <v>6</v>
      </c>
      <c r="Q5" s="20">
        <v>16</v>
      </c>
      <c r="R5" s="23">
        <v>0.375</v>
      </c>
      <c r="S5" s="23">
        <f t="shared" si="0"/>
        <v>0.6</v>
      </c>
      <c r="T5" s="20">
        <v>2.93527793884277</v>
      </c>
      <c r="U5" s="20">
        <v>2.57135272026062</v>
      </c>
      <c r="V5" s="20">
        <v>2.54566478729248</v>
      </c>
      <c r="W5" s="22">
        <v>0.0256879329681396</v>
      </c>
      <c r="X5" s="20">
        <v>0.389613151550293</v>
      </c>
      <c r="Y5" s="20">
        <v>0.389613151550293</v>
      </c>
      <c r="Z5" s="20">
        <v>0.6</v>
      </c>
      <c r="AA5" s="20">
        <v>1</v>
      </c>
      <c r="AB5" s="20">
        <v>0.625</v>
      </c>
      <c r="AC5" s="20">
        <v>0.769230769230769</v>
      </c>
      <c r="AD5" s="20">
        <v>0</v>
      </c>
      <c r="AE5" s="20">
        <v>0.4</v>
      </c>
    </row>
    <row r="6" spans="1:31">
      <c r="A6" s="5">
        <v>48</v>
      </c>
      <c r="B6">
        <v>16</v>
      </c>
      <c r="C6">
        <v>4</v>
      </c>
      <c r="D6">
        <v>10</v>
      </c>
      <c r="E6">
        <v>10</v>
      </c>
      <c r="F6">
        <v>10</v>
      </c>
      <c r="G6">
        <v>0</v>
      </c>
      <c r="H6">
        <v>6</v>
      </c>
      <c r="I6">
        <v>4</v>
      </c>
      <c r="J6">
        <v>0.8</v>
      </c>
      <c r="K6" s="4">
        <v>5.09125137329102</v>
      </c>
      <c r="L6" s="9">
        <v>1.59131240844727</v>
      </c>
      <c r="M6">
        <v>0.936178207397461</v>
      </c>
      <c r="N6">
        <v>4.19539451599121</v>
      </c>
      <c r="O6">
        <v>4</v>
      </c>
      <c r="P6">
        <v>4</v>
      </c>
      <c r="Q6">
        <v>13</v>
      </c>
      <c r="R6" s="15">
        <v>0.3077</v>
      </c>
      <c r="S6" s="15">
        <f t="shared" si="0"/>
        <v>0.4</v>
      </c>
      <c r="T6">
        <v>2.98599624633789</v>
      </c>
      <c r="U6">
        <v>2.72475695610046</v>
      </c>
      <c r="V6">
        <v>2.63969969749451</v>
      </c>
      <c r="W6" s="11">
        <v>0.085057258605957</v>
      </c>
      <c r="X6">
        <v>0.346296548843384</v>
      </c>
      <c r="Y6">
        <v>0.346296548843384</v>
      </c>
      <c r="Z6">
        <v>0.4</v>
      </c>
      <c r="AA6">
        <v>0.9</v>
      </c>
      <c r="AB6">
        <v>0.692307692307692</v>
      </c>
      <c r="AC6">
        <v>0.782608695652174</v>
      </c>
      <c r="AD6">
        <v>0.1</v>
      </c>
      <c r="AE6">
        <v>0.5</v>
      </c>
    </row>
    <row r="7" spans="1:31">
      <c r="A7" s="5">
        <v>147</v>
      </c>
      <c r="B7">
        <v>18</v>
      </c>
      <c r="C7">
        <v>2</v>
      </c>
      <c r="D7">
        <v>10</v>
      </c>
      <c r="E7">
        <v>10</v>
      </c>
      <c r="F7">
        <v>10</v>
      </c>
      <c r="G7">
        <v>0</v>
      </c>
      <c r="H7">
        <v>8</v>
      </c>
      <c r="I7">
        <v>2</v>
      </c>
      <c r="J7">
        <v>0.9</v>
      </c>
      <c r="K7" s="4">
        <v>6.612060546875</v>
      </c>
      <c r="L7" s="9">
        <v>1.60484886169434</v>
      </c>
      <c r="M7">
        <v>1.57463836669922</v>
      </c>
      <c r="N7">
        <v>6.10797309875488</v>
      </c>
      <c r="O7">
        <v>8</v>
      </c>
      <c r="P7">
        <v>8</v>
      </c>
      <c r="Q7">
        <v>17</v>
      </c>
      <c r="R7" s="15">
        <v>0.4706</v>
      </c>
      <c r="S7" s="15">
        <f t="shared" si="0"/>
        <v>0.8</v>
      </c>
      <c r="T7">
        <v>3.09134292602539</v>
      </c>
      <c r="U7">
        <v>2.82251119613647</v>
      </c>
      <c r="V7">
        <v>2.7755024433136</v>
      </c>
      <c r="W7" s="11">
        <v>0.047008752822876</v>
      </c>
      <c r="X7">
        <v>0.315840482711792</v>
      </c>
      <c r="Y7">
        <v>0.315840482711792</v>
      </c>
      <c r="Z7">
        <v>0.8</v>
      </c>
      <c r="AA7">
        <v>0.9</v>
      </c>
      <c r="AB7">
        <v>0.529411764705882</v>
      </c>
      <c r="AC7">
        <v>0.666666666666667</v>
      </c>
      <c r="AD7">
        <v>0.1</v>
      </c>
      <c r="AE7">
        <v>0.1</v>
      </c>
    </row>
    <row r="8" spans="1:31">
      <c r="A8" s="5">
        <v>88</v>
      </c>
      <c r="B8">
        <v>16</v>
      </c>
      <c r="C8">
        <v>4</v>
      </c>
      <c r="D8">
        <v>10</v>
      </c>
      <c r="E8">
        <v>10</v>
      </c>
      <c r="F8">
        <v>9</v>
      </c>
      <c r="G8">
        <v>1</v>
      </c>
      <c r="H8">
        <v>7</v>
      </c>
      <c r="I8">
        <v>3</v>
      </c>
      <c r="J8">
        <v>0.8</v>
      </c>
      <c r="K8" s="4">
        <v>6.7324047088623</v>
      </c>
      <c r="L8" s="9">
        <v>1.61456680297852</v>
      </c>
      <c r="M8">
        <v>1.08119773864746</v>
      </c>
      <c r="N8">
        <v>5.53327941894531</v>
      </c>
      <c r="O8">
        <v>5</v>
      </c>
      <c r="P8">
        <v>5</v>
      </c>
      <c r="Q8">
        <v>13</v>
      </c>
      <c r="R8" s="15">
        <v>0.3846</v>
      </c>
      <c r="S8" s="15">
        <f t="shared" si="0"/>
        <v>0.5</v>
      </c>
      <c r="T8">
        <v>3.23104858398437</v>
      </c>
      <c r="U8">
        <v>2.92253375053406</v>
      </c>
      <c r="V8">
        <v>2.8886866569519</v>
      </c>
      <c r="W8" s="11">
        <v>0.0338470935821533</v>
      </c>
      <c r="X8">
        <v>0.342361927032471</v>
      </c>
      <c r="Y8">
        <v>0.342361927032471</v>
      </c>
      <c r="Z8">
        <v>0.5</v>
      </c>
      <c r="AA8">
        <v>0.8</v>
      </c>
      <c r="AB8">
        <v>0.615384615384615</v>
      </c>
      <c r="AC8">
        <v>0.695652173913043</v>
      </c>
      <c r="AD8">
        <v>0.2</v>
      </c>
      <c r="AE8">
        <v>0.3</v>
      </c>
    </row>
    <row r="9" spans="1:31">
      <c r="A9" s="5">
        <v>141</v>
      </c>
      <c r="B9">
        <v>18</v>
      </c>
      <c r="C9">
        <v>2</v>
      </c>
      <c r="D9">
        <v>10</v>
      </c>
      <c r="E9">
        <v>10</v>
      </c>
      <c r="F9">
        <v>10</v>
      </c>
      <c r="G9">
        <v>0</v>
      </c>
      <c r="H9">
        <v>8</v>
      </c>
      <c r="I9">
        <v>2</v>
      </c>
      <c r="J9">
        <v>0.9</v>
      </c>
      <c r="K9" s="4">
        <v>7.49026870727539</v>
      </c>
      <c r="L9" s="9">
        <v>1.63237380981445</v>
      </c>
      <c r="M9">
        <v>1.35805892944336</v>
      </c>
      <c r="N9">
        <v>5.95078086853027</v>
      </c>
      <c r="O9">
        <v>7</v>
      </c>
      <c r="P9">
        <v>7</v>
      </c>
      <c r="Q9">
        <v>17</v>
      </c>
      <c r="R9" s="15">
        <v>0.4118</v>
      </c>
      <c r="S9" s="15">
        <f t="shared" si="0"/>
        <v>0.7</v>
      </c>
      <c r="T9">
        <v>3.87831687927246</v>
      </c>
      <c r="U9">
        <v>3.56178855895996</v>
      </c>
      <c r="V9">
        <v>3.43032383918762</v>
      </c>
      <c r="W9" s="11">
        <v>0.131464719772339</v>
      </c>
      <c r="X9">
        <v>0.447993040084839</v>
      </c>
      <c r="Y9">
        <v>0.447993040084839</v>
      </c>
      <c r="Z9">
        <v>0.7</v>
      </c>
      <c r="AA9">
        <v>1</v>
      </c>
      <c r="AB9">
        <v>0.588235294117647</v>
      </c>
      <c r="AC9">
        <v>0.740740740740741</v>
      </c>
      <c r="AD9">
        <v>0</v>
      </c>
      <c r="AE9">
        <v>0.3</v>
      </c>
    </row>
    <row r="10" s="3" customFormat="1" spans="1:31">
      <c r="A10" s="7">
        <v>137</v>
      </c>
      <c r="B10" s="3">
        <v>17</v>
      </c>
      <c r="C10" s="3">
        <v>3</v>
      </c>
      <c r="D10" s="3">
        <v>10</v>
      </c>
      <c r="E10" s="3">
        <v>10</v>
      </c>
      <c r="F10" s="3">
        <v>10</v>
      </c>
      <c r="G10" s="3">
        <v>0</v>
      </c>
      <c r="H10" s="3">
        <v>7</v>
      </c>
      <c r="I10" s="3">
        <v>3</v>
      </c>
      <c r="J10" s="3">
        <v>0.85</v>
      </c>
      <c r="K10" s="11">
        <v>5.48050498962402</v>
      </c>
      <c r="L10" s="11">
        <v>1.66137504577637</v>
      </c>
      <c r="M10" s="3">
        <v>1.31838798522949</v>
      </c>
      <c r="N10" s="3">
        <v>4.31262969970703</v>
      </c>
      <c r="O10" s="3">
        <v>6</v>
      </c>
      <c r="P10" s="3">
        <v>6</v>
      </c>
      <c r="Q10" s="3">
        <v>16</v>
      </c>
      <c r="R10" s="17">
        <v>0.375</v>
      </c>
      <c r="S10" s="17">
        <f t="shared" si="0"/>
        <v>0.6</v>
      </c>
      <c r="T10" s="3">
        <v>2.96624946594238</v>
      </c>
      <c r="U10" s="3">
        <v>2.71843361854553</v>
      </c>
      <c r="V10" s="3">
        <v>2.63168978691101</v>
      </c>
      <c r="W10" s="11">
        <v>0.0867438316345215</v>
      </c>
      <c r="X10" s="3">
        <v>0.334559679031372</v>
      </c>
      <c r="Y10" s="3">
        <v>0.334559679031372</v>
      </c>
      <c r="Z10" s="3">
        <v>0.6</v>
      </c>
      <c r="AA10" s="3">
        <v>1</v>
      </c>
      <c r="AB10" s="3">
        <v>0.625</v>
      </c>
      <c r="AC10" s="3">
        <v>0.769230769230769</v>
      </c>
      <c r="AD10" s="3">
        <v>0</v>
      </c>
      <c r="AE10" s="3">
        <v>0.4</v>
      </c>
    </row>
    <row r="11" spans="1:31">
      <c r="A11" s="5">
        <v>174</v>
      </c>
      <c r="B11">
        <v>17</v>
      </c>
      <c r="C11">
        <v>3</v>
      </c>
      <c r="D11">
        <v>10</v>
      </c>
      <c r="E11">
        <v>10</v>
      </c>
      <c r="F11">
        <v>10</v>
      </c>
      <c r="G11">
        <v>0</v>
      </c>
      <c r="H11">
        <v>7</v>
      </c>
      <c r="I11">
        <v>3</v>
      </c>
      <c r="J11">
        <v>0.85</v>
      </c>
      <c r="K11" s="4">
        <v>6.9014720916748</v>
      </c>
      <c r="L11" s="9">
        <v>1.69812965393066</v>
      </c>
      <c r="M11">
        <v>1.01156425476074</v>
      </c>
      <c r="N11">
        <v>5.1447925567627</v>
      </c>
      <c r="O11">
        <v>4</v>
      </c>
      <c r="P11">
        <v>4</v>
      </c>
      <c r="Q11">
        <v>13</v>
      </c>
      <c r="R11" s="15">
        <v>0.3077</v>
      </c>
      <c r="S11" s="15">
        <f t="shared" si="0"/>
        <v>0.4</v>
      </c>
      <c r="T11">
        <v>3.24583053588867</v>
      </c>
      <c r="U11">
        <v>2.97004389762878</v>
      </c>
      <c r="V11">
        <v>2.82203412055969</v>
      </c>
      <c r="W11" s="11">
        <v>0.148009777069092</v>
      </c>
      <c r="X11">
        <v>0.423796415328979</v>
      </c>
      <c r="Y11">
        <v>0.423796415328979</v>
      </c>
      <c r="Z11">
        <v>0.4</v>
      </c>
      <c r="AA11">
        <v>0.9</v>
      </c>
      <c r="AB11">
        <v>0.692307692307692</v>
      </c>
      <c r="AC11">
        <v>0.782608695652174</v>
      </c>
      <c r="AD11">
        <v>0.1</v>
      </c>
      <c r="AE11">
        <v>0.5</v>
      </c>
    </row>
    <row r="12" spans="1:31">
      <c r="A12" s="5">
        <v>28</v>
      </c>
      <c r="B12">
        <v>17</v>
      </c>
      <c r="C12">
        <v>3</v>
      </c>
      <c r="D12">
        <v>10</v>
      </c>
      <c r="E12">
        <v>10</v>
      </c>
      <c r="F12">
        <v>9</v>
      </c>
      <c r="G12">
        <v>1</v>
      </c>
      <c r="H12">
        <v>8</v>
      </c>
      <c r="I12">
        <v>2</v>
      </c>
      <c r="J12">
        <v>0.85</v>
      </c>
      <c r="K12" s="4">
        <v>7.65665245056152</v>
      </c>
      <c r="L12" s="9">
        <v>1.70526885986328</v>
      </c>
      <c r="M12">
        <v>1.47204208374023</v>
      </c>
      <c r="N12">
        <v>6.27309989929199</v>
      </c>
      <c r="O12">
        <v>4</v>
      </c>
      <c r="P12">
        <v>4</v>
      </c>
      <c r="Q12">
        <v>11</v>
      </c>
      <c r="R12" s="15">
        <v>0.3636</v>
      </c>
      <c r="S12" s="15">
        <f t="shared" si="0"/>
        <v>0.4</v>
      </c>
      <c r="T12">
        <v>2.46031761169434</v>
      </c>
      <c r="U12">
        <v>2.26619172096252</v>
      </c>
      <c r="V12">
        <v>2.19670438766479</v>
      </c>
      <c r="W12" s="11">
        <v>0.0694873332977295</v>
      </c>
      <c r="X12">
        <v>0.263613224029541</v>
      </c>
      <c r="Y12">
        <v>0.263613224029541</v>
      </c>
      <c r="Z12">
        <v>0.4</v>
      </c>
      <c r="AA12">
        <v>0.7</v>
      </c>
      <c r="AB12">
        <v>0.636363636363636</v>
      </c>
      <c r="AC12">
        <v>0.666666666666667</v>
      </c>
      <c r="AD12">
        <v>0.3</v>
      </c>
      <c r="AE12">
        <v>0.3</v>
      </c>
    </row>
    <row r="13" spans="1:31">
      <c r="A13" s="5">
        <v>89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6.97077560424805</v>
      </c>
      <c r="L13" s="9">
        <v>1.72053337097168</v>
      </c>
      <c r="M13">
        <v>1.60125923156738</v>
      </c>
      <c r="N13">
        <v>5.9664134979248</v>
      </c>
      <c r="O13">
        <v>7</v>
      </c>
      <c r="P13">
        <v>7</v>
      </c>
      <c r="Q13">
        <v>16</v>
      </c>
      <c r="R13" s="15">
        <v>0.4375</v>
      </c>
      <c r="S13" s="15">
        <f t="shared" si="0"/>
        <v>0.7</v>
      </c>
      <c r="T13">
        <v>3.80342292785644</v>
      </c>
      <c r="U13">
        <v>3.48171353340149</v>
      </c>
      <c r="V13">
        <v>3.39324641227722</v>
      </c>
      <c r="W13" s="11">
        <v>0.0884671211242676</v>
      </c>
      <c r="X13">
        <v>0.410176515579224</v>
      </c>
      <c r="Y13">
        <v>0.410176515579224</v>
      </c>
      <c r="Z13">
        <v>0.7</v>
      </c>
      <c r="AA13">
        <v>0.9</v>
      </c>
      <c r="AB13">
        <v>0.5625</v>
      </c>
      <c r="AC13">
        <v>0.692307692307692</v>
      </c>
      <c r="AD13">
        <v>0.1</v>
      </c>
      <c r="AE13">
        <v>0.2</v>
      </c>
    </row>
    <row r="14" spans="1:31">
      <c r="A14" s="5">
        <v>206</v>
      </c>
      <c r="B14">
        <v>17</v>
      </c>
      <c r="C14">
        <v>3</v>
      </c>
      <c r="D14">
        <v>10</v>
      </c>
      <c r="E14">
        <v>10</v>
      </c>
      <c r="F14">
        <v>10</v>
      </c>
      <c r="G14">
        <v>0</v>
      </c>
      <c r="H14">
        <v>7</v>
      </c>
      <c r="I14">
        <v>3</v>
      </c>
      <c r="J14">
        <v>0.85</v>
      </c>
      <c r="K14" s="4">
        <v>6.37397003173828</v>
      </c>
      <c r="L14" s="9">
        <v>1.73198318481445</v>
      </c>
      <c r="M14">
        <v>1.36330223083496</v>
      </c>
      <c r="N14">
        <v>5.40246200561523</v>
      </c>
      <c r="O14">
        <v>5</v>
      </c>
      <c r="P14">
        <v>5</v>
      </c>
      <c r="Q14">
        <v>14</v>
      </c>
      <c r="R14" s="15">
        <v>0.3571</v>
      </c>
      <c r="S14" s="15">
        <f t="shared" ref="S14:S28" si="1">O14/E14</f>
        <v>0.5</v>
      </c>
      <c r="T14">
        <v>3.02554321289062</v>
      </c>
      <c r="U14">
        <v>2.78245902061462</v>
      </c>
      <c r="V14">
        <v>2.70634937286377</v>
      </c>
      <c r="W14" s="11">
        <v>0.0761096477508545</v>
      </c>
      <c r="X14">
        <v>0.319193840026856</v>
      </c>
      <c r="Y14">
        <v>0.319193840026856</v>
      </c>
      <c r="Z14">
        <v>0.5</v>
      </c>
      <c r="AA14">
        <v>0.9</v>
      </c>
      <c r="AB14">
        <v>0.642857142857143</v>
      </c>
      <c r="AC14">
        <v>0.75</v>
      </c>
      <c r="AD14">
        <v>0.1</v>
      </c>
      <c r="AE14">
        <v>0.4</v>
      </c>
    </row>
    <row r="15" spans="1:31">
      <c r="A15" s="5">
        <v>17</v>
      </c>
      <c r="B15">
        <v>16</v>
      </c>
      <c r="C15">
        <v>4</v>
      </c>
      <c r="D15">
        <v>10</v>
      </c>
      <c r="E15">
        <v>10</v>
      </c>
      <c r="F15">
        <v>10</v>
      </c>
      <c r="G15">
        <v>0</v>
      </c>
      <c r="H15">
        <v>6</v>
      </c>
      <c r="I15">
        <v>4</v>
      </c>
      <c r="J15">
        <v>0.8</v>
      </c>
      <c r="K15" s="4">
        <v>6.62918663024902</v>
      </c>
      <c r="L15" s="9">
        <v>1.7640323638916</v>
      </c>
      <c r="M15">
        <v>0.7838134765625</v>
      </c>
      <c r="N15">
        <v>5.65805053710937</v>
      </c>
      <c r="O15">
        <v>5</v>
      </c>
      <c r="P15">
        <v>5</v>
      </c>
      <c r="Q15">
        <v>15</v>
      </c>
      <c r="R15" s="15">
        <v>0.3333</v>
      </c>
      <c r="S15" s="15">
        <f t="shared" si="1"/>
        <v>0.5</v>
      </c>
      <c r="T15">
        <v>3.02310943603516</v>
      </c>
      <c r="U15">
        <v>2.70834422111511</v>
      </c>
      <c r="V15">
        <v>2.61939764022827</v>
      </c>
      <c r="W15" s="11">
        <v>0.0889465808868408</v>
      </c>
      <c r="X15">
        <v>0.403711795806885</v>
      </c>
      <c r="Y15">
        <v>0.403711795806885</v>
      </c>
      <c r="Z15">
        <v>0.5</v>
      </c>
      <c r="AA15">
        <v>1</v>
      </c>
      <c r="AB15">
        <v>0.666666666666667</v>
      </c>
      <c r="AC15">
        <v>0.8</v>
      </c>
      <c r="AD15">
        <v>0</v>
      </c>
      <c r="AE15">
        <v>0.5</v>
      </c>
    </row>
    <row r="16" s="3" customFormat="1" spans="1:31">
      <c r="A16" s="7">
        <v>4</v>
      </c>
      <c r="B16" s="3">
        <v>18</v>
      </c>
      <c r="C16" s="3">
        <v>2</v>
      </c>
      <c r="D16" s="3">
        <v>10</v>
      </c>
      <c r="E16" s="3">
        <v>10</v>
      </c>
      <c r="F16" s="3">
        <v>10</v>
      </c>
      <c r="G16" s="3">
        <v>0</v>
      </c>
      <c r="H16" s="3">
        <v>8</v>
      </c>
      <c r="I16" s="3">
        <v>2</v>
      </c>
      <c r="J16" s="3">
        <v>0.9</v>
      </c>
      <c r="K16" s="11">
        <v>6.64651870727539</v>
      </c>
      <c r="L16" s="11">
        <v>1.76815605163574</v>
      </c>
      <c r="M16" s="3">
        <v>1.73186683654785</v>
      </c>
      <c r="N16" s="3">
        <v>5.91652679443359</v>
      </c>
      <c r="O16" s="3">
        <v>6</v>
      </c>
      <c r="P16" s="3">
        <v>6</v>
      </c>
      <c r="Q16" s="3">
        <v>15</v>
      </c>
      <c r="R16" s="17">
        <v>0.4</v>
      </c>
      <c r="S16" s="17">
        <f t="shared" si="1"/>
        <v>0.6</v>
      </c>
      <c r="T16" s="3">
        <v>3.24323081970215</v>
      </c>
      <c r="U16" s="3">
        <v>2.9600522518158</v>
      </c>
      <c r="V16" s="3">
        <v>2.89533853530884</v>
      </c>
      <c r="W16" s="11">
        <v>0.064713716506958</v>
      </c>
      <c r="X16" s="3">
        <v>0.34789228439331</v>
      </c>
      <c r="Y16" s="3">
        <v>0.34789228439331</v>
      </c>
      <c r="Z16" s="3">
        <v>0.6</v>
      </c>
      <c r="AA16" s="3">
        <v>0.9</v>
      </c>
      <c r="AB16" s="3">
        <v>0.6</v>
      </c>
      <c r="AC16" s="3">
        <v>0.72</v>
      </c>
      <c r="AD16" s="3">
        <v>0.1</v>
      </c>
      <c r="AE16" s="3">
        <v>0.3</v>
      </c>
    </row>
    <row r="17" spans="1:31">
      <c r="A17" s="5">
        <v>30</v>
      </c>
      <c r="B17">
        <v>19</v>
      </c>
      <c r="C17">
        <v>1</v>
      </c>
      <c r="D17">
        <v>10</v>
      </c>
      <c r="E17">
        <v>10</v>
      </c>
      <c r="F17">
        <v>10</v>
      </c>
      <c r="G17">
        <v>0</v>
      </c>
      <c r="H17">
        <v>9</v>
      </c>
      <c r="I17">
        <v>1</v>
      </c>
      <c r="J17">
        <v>0.95</v>
      </c>
      <c r="K17" s="4">
        <v>10.2467727661133</v>
      </c>
      <c r="L17" s="9">
        <v>1.8103141784668</v>
      </c>
      <c r="M17">
        <v>1.67639350891113</v>
      </c>
      <c r="N17">
        <v>8.03465270996094</v>
      </c>
      <c r="O17">
        <v>7</v>
      </c>
      <c r="P17">
        <v>7</v>
      </c>
      <c r="Q17">
        <v>17</v>
      </c>
      <c r="R17" s="15">
        <v>0.4118</v>
      </c>
      <c r="S17" s="15">
        <f t="shared" si="1"/>
        <v>0.7</v>
      </c>
      <c r="T17">
        <v>4.02245140075684</v>
      </c>
      <c r="U17">
        <v>3.75803875923157</v>
      </c>
      <c r="V17">
        <v>3.57295179367065</v>
      </c>
      <c r="W17" s="11">
        <v>0.185086965560913</v>
      </c>
      <c r="X17">
        <v>0.449499607086182</v>
      </c>
      <c r="Y17">
        <v>0.449499607086182</v>
      </c>
      <c r="Z17">
        <v>0.7</v>
      </c>
      <c r="AA17">
        <v>1</v>
      </c>
      <c r="AB17">
        <v>0.588235294117647</v>
      </c>
      <c r="AC17">
        <v>0.740740740740741</v>
      </c>
      <c r="AD17">
        <v>0</v>
      </c>
      <c r="AE17">
        <v>0.3</v>
      </c>
    </row>
    <row r="18" spans="1:31">
      <c r="A18" s="5">
        <v>214</v>
      </c>
      <c r="B18">
        <v>17</v>
      </c>
      <c r="C18">
        <v>3</v>
      </c>
      <c r="D18">
        <v>10</v>
      </c>
      <c r="E18">
        <v>10</v>
      </c>
      <c r="F18">
        <v>10</v>
      </c>
      <c r="G18">
        <v>0</v>
      </c>
      <c r="H18">
        <v>7</v>
      </c>
      <c r="I18">
        <v>3</v>
      </c>
      <c r="J18">
        <v>0.85</v>
      </c>
      <c r="K18" s="4">
        <v>6.30545997619629</v>
      </c>
      <c r="L18" s="9">
        <v>1.81940078735352</v>
      </c>
      <c r="M18">
        <v>1.30501747131348</v>
      </c>
      <c r="N18">
        <v>4.69405364990234</v>
      </c>
      <c r="O18">
        <v>5</v>
      </c>
      <c r="P18">
        <v>5</v>
      </c>
      <c r="Q18">
        <v>13</v>
      </c>
      <c r="R18" s="15">
        <v>0.3846</v>
      </c>
      <c r="S18" s="15">
        <f t="shared" si="1"/>
        <v>0.5</v>
      </c>
      <c r="T18">
        <v>3.16875076293945</v>
      </c>
      <c r="U18">
        <v>2.91451048851013</v>
      </c>
      <c r="V18">
        <v>2.77915716171265</v>
      </c>
      <c r="W18" s="11">
        <v>0.135353326797485</v>
      </c>
      <c r="X18">
        <v>0.389593601226807</v>
      </c>
      <c r="Y18">
        <v>0.389593601226807</v>
      </c>
      <c r="Z18">
        <v>0.5</v>
      </c>
      <c r="AA18">
        <v>0.8</v>
      </c>
      <c r="AB18">
        <v>0.615384615384615</v>
      </c>
      <c r="AC18">
        <v>0.695652173913043</v>
      </c>
      <c r="AD18">
        <v>0.2</v>
      </c>
      <c r="AE18">
        <v>0.3</v>
      </c>
    </row>
    <row r="19" spans="1:31">
      <c r="A19" s="5">
        <v>40</v>
      </c>
      <c r="B19">
        <v>17</v>
      </c>
      <c r="C19">
        <v>3</v>
      </c>
      <c r="D19">
        <v>10</v>
      </c>
      <c r="E19">
        <v>10</v>
      </c>
      <c r="F19">
        <v>9</v>
      </c>
      <c r="G19">
        <v>1</v>
      </c>
      <c r="H19">
        <v>8</v>
      </c>
      <c r="I19">
        <v>2</v>
      </c>
      <c r="J19">
        <v>0.85</v>
      </c>
      <c r="K19" s="4">
        <v>8.01934051513672</v>
      </c>
      <c r="L19" s="9">
        <v>1.82939147949219</v>
      </c>
      <c r="M19">
        <v>1.49921607971191</v>
      </c>
      <c r="N19">
        <v>6.08656692504883</v>
      </c>
      <c r="O19">
        <v>6</v>
      </c>
      <c r="P19">
        <v>6</v>
      </c>
      <c r="Q19">
        <v>15</v>
      </c>
      <c r="R19" s="15">
        <v>0.4</v>
      </c>
      <c r="S19" s="15">
        <f t="shared" si="1"/>
        <v>0.6</v>
      </c>
      <c r="T19">
        <v>3.05672454833984</v>
      </c>
      <c r="U19">
        <v>2.80530095100403</v>
      </c>
      <c r="V19">
        <v>2.71086621284485</v>
      </c>
      <c r="W19" s="11">
        <v>0.0944347381591797</v>
      </c>
      <c r="X19">
        <v>0.345858335494995</v>
      </c>
      <c r="Y19">
        <v>0.345858335494995</v>
      </c>
      <c r="Z19">
        <v>0.6</v>
      </c>
      <c r="AA19">
        <v>0.9</v>
      </c>
      <c r="AB19">
        <v>0.6</v>
      </c>
      <c r="AC19">
        <v>0.72</v>
      </c>
      <c r="AD19">
        <v>0.1</v>
      </c>
      <c r="AE19">
        <v>0.3</v>
      </c>
    </row>
    <row r="20" spans="1:31">
      <c r="A20" s="5">
        <v>24</v>
      </c>
      <c r="B20">
        <v>18</v>
      </c>
      <c r="C20">
        <v>2</v>
      </c>
      <c r="D20">
        <v>10</v>
      </c>
      <c r="E20">
        <v>10</v>
      </c>
      <c r="F20">
        <v>10</v>
      </c>
      <c r="G20">
        <v>0</v>
      </c>
      <c r="H20">
        <v>8</v>
      </c>
      <c r="I20">
        <v>2</v>
      </c>
      <c r="J20">
        <v>0.9</v>
      </c>
      <c r="K20" s="4">
        <v>8.30161476135254</v>
      </c>
      <c r="L20" s="9">
        <v>1.84811210632324</v>
      </c>
      <c r="M20">
        <v>1.42319869995117</v>
      </c>
      <c r="N20">
        <v>5.94230270385742</v>
      </c>
      <c r="O20">
        <v>6</v>
      </c>
      <c r="P20">
        <v>6</v>
      </c>
      <c r="Q20">
        <v>16</v>
      </c>
      <c r="R20" s="15">
        <v>0.375</v>
      </c>
      <c r="S20" s="15">
        <f t="shared" si="1"/>
        <v>0.6</v>
      </c>
      <c r="T20">
        <v>4.11506462097168</v>
      </c>
      <c r="U20">
        <v>3.8042676448822</v>
      </c>
      <c r="V20">
        <v>3.6045196056366</v>
      </c>
      <c r="W20" s="11">
        <v>0.199748039245605</v>
      </c>
      <c r="X20">
        <v>0.510545015335083</v>
      </c>
      <c r="Y20">
        <v>0.510545015335083</v>
      </c>
      <c r="Z20">
        <v>0.6</v>
      </c>
      <c r="AA20">
        <v>1</v>
      </c>
      <c r="AB20">
        <v>0.625</v>
      </c>
      <c r="AC20">
        <v>0.769230769230769</v>
      </c>
      <c r="AD20">
        <v>0</v>
      </c>
      <c r="AE20">
        <v>0.4</v>
      </c>
    </row>
    <row r="21" s="3" customFormat="1" spans="1:31">
      <c r="A21" s="7">
        <v>5</v>
      </c>
      <c r="B21" s="3">
        <v>18</v>
      </c>
      <c r="C21" s="3">
        <v>2</v>
      </c>
      <c r="D21" s="3">
        <v>10</v>
      </c>
      <c r="E21" s="3">
        <v>10</v>
      </c>
      <c r="F21" s="3">
        <v>10</v>
      </c>
      <c r="G21" s="3">
        <v>0</v>
      </c>
      <c r="H21" s="3">
        <v>8</v>
      </c>
      <c r="I21" s="3">
        <v>2</v>
      </c>
      <c r="J21" s="3">
        <v>0.9</v>
      </c>
      <c r="K21" s="11">
        <v>7.90730667114258</v>
      </c>
      <c r="L21" s="11">
        <v>1.90764045715332</v>
      </c>
      <c r="M21" s="3">
        <v>1.54693603515625</v>
      </c>
      <c r="N21" s="3">
        <v>5.696044921875</v>
      </c>
      <c r="O21" s="3">
        <v>6</v>
      </c>
      <c r="P21" s="3">
        <v>6</v>
      </c>
      <c r="Q21" s="3">
        <v>15</v>
      </c>
      <c r="R21" s="17">
        <v>0.4</v>
      </c>
      <c r="S21" s="17">
        <f t="shared" si="1"/>
        <v>0.6</v>
      </c>
      <c r="T21" s="3">
        <v>3.73896026611328</v>
      </c>
      <c r="U21" s="3">
        <v>3.47512936592102</v>
      </c>
      <c r="V21" s="3">
        <v>3.30228805541992</v>
      </c>
      <c r="W21" s="11">
        <v>0.172841310501099</v>
      </c>
      <c r="X21" s="3">
        <v>0.436672210693359</v>
      </c>
      <c r="Y21" s="3">
        <v>0.436672210693359</v>
      </c>
      <c r="Z21" s="3">
        <v>0.6</v>
      </c>
      <c r="AA21" s="3">
        <v>0.9</v>
      </c>
      <c r="AB21" s="3">
        <v>0.6</v>
      </c>
      <c r="AC21" s="3">
        <v>0.72</v>
      </c>
      <c r="AD21" s="3">
        <v>0.1</v>
      </c>
      <c r="AE21" s="3">
        <v>0.3</v>
      </c>
    </row>
    <row r="22" spans="1:31">
      <c r="A22" s="5">
        <v>149</v>
      </c>
      <c r="B22">
        <v>16</v>
      </c>
      <c r="C22">
        <v>4</v>
      </c>
      <c r="D22">
        <v>10</v>
      </c>
      <c r="E22">
        <v>10</v>
      </c>
      <c r="F22">
        <v>10</v>
      </c>
      <c r="G22">
        <v>0</v>
      </c>
      <c r="H22">
        <v>6</v>
      </c>
      <c r="I22">
        <v>4</v>
      </c>
      <c r="J22">
        <v>0.8</v>
      </c>
      <c r="K22" s="4">
        <v>5.94592666625977</v>
      </c>
      <c r="L22" s="9">
        <v>1.93689155578613</v>
      </c>
      <c r="M22">
        <v>1.07749176025391</v>
      </c>
      <c r="N22">
        <v>4.53323554992676</v>
      </c>
      <c r="O22">
        <v>4</v>
      </c>
      <c r="P22">
        <v>4</v>
      </c>
      <c r="Q22">
        <v>14</v>
      </c>
      <c r="R22" s="15">
        <v>0.2857</v>
      </c>
      <c r="S22" s="15">
        <f t="shared" si="1"/>
        <v>0.4</v>
      </c>
      <c r="T22">
        <v>3.04324340820312</v>
      </c>
      <c r="U22">
        <v>2.76242613792419</v>
      </c>
      <c r="V22">
        <v>2.6508104801178</v>
      </c>
      <c r="W22" s="11">
        <v>0.111615657806396</v>
      </c>
      <c r="X22">
        <v>0.392432928085327</v>
      </c>
      <c r="Y22">
        <v>0.392432928085327</v>
      </c>
      <c r="Z22">
        <v>0.4</v>
      </c>
      <c r="AA22">
        <v>1</v>
      </c>
      <c r="AB22">
        <v>0.714285714285714</v>
      </c>
      <c r="AC22">
        <v>0.833333333333333</v>
      </c>
      <c r="AD22">
        <v>0</v>
      </c>
      <c r="AE22">
        <v>0.6</v>
      </c>
    </row>
    <row r="23" spans="1:31">
      <c r="A23" s="5">
        <v>87</v>
      </c>
      <c r="B23">
        <v>15</v>
      </c>
      <c r="C23">
        <v>5</v>
      </c>
      <c r="D23">
        <v>10</v>
      </c>
      <c r="E23">
        <v>10</v>
      </c>
      <c r="F23">
        <v>9</v>
      </c>
      <c r="G23">
        <v>1</v>
      </c>
      <c r="H23">
        <v>6</v>
      </c>
      <c r="I23">
        <v>4</v>
      </c>
      <c r="J23">
        <v>0.75</v>
      </c>
      <c r="K23" s="4">
        <v>5.965576171875</v>
      </c>
      <c r="L23" s="9">
        <v>1.96604919433594</v>
      </c>
      <c r="M23">
        <v>1.30701446533203</v>
      </c>
      <c r="N23">
        <v>5.0182933807373</v>
      </c>
      <c r="O23">
        <v>4</v>
      </c>
      <c r="P23">
        <v>4</v>
      </c>
      <c r="Q23">
        <v>12</v>
      </c>
      <c r="R23" s="15">
        <v>0.3333</v>
      </c>
      <c r="S23" s="15">
        <f t="shared" si="1"/>
        <v>0.4</v>
      </c>
      <c r="T23">
        <v>2.74654388427734</v>
      </c>
      <c r="U23">
        <v>2.45803046226501</v>
      </c>
      <c r="V23">
        <v>2.42247819900513</v>
      </c>
      <c r="W23" s="11">
        <v>0.0355522632598877</v>
      </c>
      <c r="X23">
        <v>0.324065685272217</v>
      </c>
      <c r="Y23">
        <v>0.324065685272217</v>
      </c>
      <c r="Z23">
        <v>0.4</v>
      </c>
      <c r="AA23">
        <v>0.8</v>
      </c>
      <c r="AB23">
        <v>0.666666666666667</v>
      </c>
      <c r="AC23">
        <v>0.727272727272727</v>
      </c>
      <c r="AD23">
        <v>0.2</v>
      </c>
      <c r="AE23">
        <v>0.4</v>
      </c>
    </row>
    <row r="24" s="20" customFormat="1" spans="1:31">
      <c r="A24" s="21">
        <v>114</v>
      </c>
      <c r="B24" s="20">
        <v>16</v>
      </c>
      <c r="C24" s="20">
        <v>4</v>
      </c>
      <c r="D24" s="20">
        <v>10</v>
      </c>
      <c r="E24" s="20">
        <v>10</v>
      </c>
      <c r="F24" s="20">
        <v>9</v>
      </c>
      <c r="G24" s="20">
        <v>1</v>
      </c>
      <c r="H24" s="20">
        <v>7</v>
      </c>
      <c r="I24" s="20">
        <v>3</v>
      </c>
      <c r="J24" s="20">
        <v>0.8</v>
      </c>
      <c r="K24" s="22">
        <v>8.22604179382324</v>
      </c>
      <c r="L24" s="22">
        <v>1.97331619262695</v>
      </c>
      <c r="M24" s="20">
        <v>1.27695655822754</v>
      </c>
      <c r="N24" s="20">
        <v>6.61124801635742</v>
      </c>
      <c r="O24" s="20">
        <v>5</v>
      </c>
      <c r="P24" s="20">
        <v>5</v>
      </c>
      <c r="Q24" s="20">
        <v>14</v>
      </c>
      <c r="R24" s="23">
        <v>0.3571</v>
      </c>
      <c r="S24" s="23">
        <f t="shared" si="1"/>
        <v>0.5</v>
      </c>
      <c r="T24" s="20">
        <v>3.45174598693848</v>
      </c>
      <c r="U24" s="20">
        <v>3.08734536170959</v>
      </c>
      <c r="V24" s="20">
        <v>3.05312347412109</v>
      </c>
      <c r="W24" s="22">
        <v>0.034221887588501</v>
      </c>
      <c r="X24" s="20">
        <v>0.398622512817383</v>
      </c>
      <c r="Y24" s="20">
        <v>0.398622512817383</v>
      </c>
      <c r="Z24" s="20">
        <v>0.5</v>
      </c>
      <c r="AA24" s="20">
        <v>0.9</v>
      </c>
      <c r="AB24" s="20">
        <v>0.642857142857143</v>
      </c>
      <c r="AC24" s="20">
        <v>0.75</v>
      </c>
      <c r="AD24" s="20">
        <v>0.1</v>
      </c>
      <c r="AE24" s="20">
        <v>0.4</v>
      </c>
    </row>
    <row r="25" spans="1:31">
      <c r="A25" s="5">
        <v>19</v>
      </c>
      <c r="B25">
        <v>16</v>
      </c>
      <c r="C25">
        <v>4</v>
      </c>
      <c r="D25">
        <v>10</v>
      </c>
      <c r="E25">
        <v>10</v>
      </c>
      <c r="F25">
        <v>8</v>
      </c>
      <c r="G25">
        <v>2</v>
      </c>
      <c r="H25">
        <v>8</v>
      </c>
      <c r="I25">
        <v>2</v>
      </c>
      <c r="J25">
        <v>0.8</v>
      </c>
      <c r="K25" s="4">
        <v>7.57284927368164</v>
      </c>
      <c r="L25" s="9">
        <v>2.06085205078125</v>
      </c>
      <c r="M25">
        <v>1.82548141479492</v>
      </c>
      <c r="N25">
        <v>5.71315765380859</v>
      </c>
      <c r="O25">
        <v>6</v>
      </c>
      <c r="P25">
        <v>6</v>
      </c>
      <c r="Q25">
        <v>14</v>
      </c>
      <c r="R25" s="15">
        <v>0.4286</v>
      </c>
      <c r="S25" s="15">
        <f t="shared" si="1"/>
        <v>0.6</v>
      </c>
      <c r="T25">
        <v>2.96800994873047</v>
      </c>
      <c r="U25">
        <v>2.70471739768982</v>
      </c>
      <c r="V25">
        <v>2.66504859924316</v>
      </c>
      <c r="W25" s="11">
        <v>0.0396687984466553</v>
      </c>
      <c r="X25">
        <v>0.302961349487305</v>
      </c>
      <c r="Y25">
        <v>0.302961349487305</v>
      </c>
      <c r="Z25">
        <v>0.6</v>
      </c>
      <c r="AA25">
        <v>0.8</v>
      </c>
      <c r="AB25">
        <v>0.571428571428571</v>
      </c>
      <c r="AC25">
        <v>0.666666666666667</v>
      </c>
      <c r="AD25">
        <v>0.2</v>
      </c>
      <c r="AE25">
        <v>0.2</v>
      </c>
    </row>
    <row r="26" s="4" customFormat="1" spans="11:31">
      <c r="K26" s="12" t="s">
        <v>29</v>
      </c>
      <c r="L26" s="9">
        <f>AVERAGE(L2:L25)</f>
        <v>1.72283935546875</v>
      </c>
      <c r="W26" s="11">
        <f t="shared" ref="W26:AE26" si="2">AVERAGE(W2:W25)</f>
        <v>0.0838817457358042</v>
      </c>
      <c r="Z26" s="4">
        <f t="shared" si="2"/>
        <v>0.545833333333333</v>
      </c>
      <c r="AA26" s="4">
        <f t="shared" si="2"/>
        <v>0.891666666666667</v>
      </c>
      <c r="AB26" s="4">
        <f t="shared" si="2"/>
        <v>0.622561150042767</v>
      </c>
      <c r="AC26" s="4">
        <f t="shared" si="2"/>
        <v>0.730859378812277</v>
      </c>
      <c r="AD26" s="4">
        <f t="shared" si="2"/>
        <v>0.108333333333333</v>
      </c>
      <c r="AE26" s="4">
        <f t="shared" si="2"/>
        <v>0.345833333333333</v>
      </c>
    </row>
    <row r="27" s="4" customFormat="1" spans="11:31">
      <c r="K27" s="13" t="s">
        <v>30</v>
      </c>
      <c r="L27" s="9">
        <f>MAX(L2:L25)</f>
        <v>2.06085205078125</v>
      </c>
      <c r="W27" s="11">
        <f t="shared" ref="W27:AE27" si="3">MAX(W2:W25)</f>
        <v>0.199748039245605</v>
      </c>
      <c r="Z27" s="4">
        <f t="shared" si="3"/>
        <v>0.8</v>
      </c>
      <c r="AA27" s="4">
        <f t="shared" si="3"/>
        <v>1</v>
      </c>
      <c r="AB27" s="4">
        <f t="shared" si="3"/>
        <v>0.714285714285714</v>
      </c>
      <c r="AC27" s="4">
        <f t="shared" si="3"/>
        <v>0.833333333333333</v>
      </c>
      <c r="AD27" s="4">
        <f t="shared" si="3"/>
        <v>0.3</v>
      </c>
      <c r="AE27" s="4">
        <f t="shared" si="3"/>
        <v>0.6</v>
      </c>
    </row>
    <row r="28" s="4" customFormat="1" spans="12:31">
      <c r="L28" s="9">
        <f>MIN(L2:L25)</f>
        <v>1.34195899963379</v>
      </c>
      <c r="W28" s="11">
        <f t="shared" ref="W28:AE28" si="4">MIN(W2:W25)</f>
        <v>0.000453472137451172</v>
      </c>
      <c r="Z28" s="4">
        <f t="shared" si="4"/>
        <v>0.4</v>
      </c>
      <c r="AA28" s="4">
        <f t="shared" si="4"/>
        <v>0.7</v>
      </c>
      <c r="AB28" s="4">
        <f t="shared" si="4"/>
        <v>0.529411764705882</v>
      </c>
      <c r="AC28" s="4">
        <f t="shared" si="4"/>
        <v>0.636363636363636</v>
      </c>
      <c r="AD28" s="4">
        <f t="shared" si="4"/>
        <v>0</v>
      </c>
      <c r="AE28" s="4">
        <f t="shared" si="4"/>
        <v>0.1</v>
      </c>
    </row>
    <row r="29" spans="11:23">
      <c r="K29" s="4"/>
      <c r="L29" s="9"/>
      <c r="M29">
        <v>0.194</v>
      </c>
      <c r="W29" s="11"/>
    </row>
    <row r="30" spans="11:23">
      <c r="K30" s="4"/>
      <c r="L30" s="9"/>
      <c r="M30">
        <v>0.129</v>
      </c>
      <c r="W30" s="11"/>
    </row>
    <row r="31" spans="11:23">
      <c r="K31" s="4"/>
      <c r="L31" s="9"/>
      <c r="W31" s="11"/>
    </row>
    <row r="32" spans="11:23">
      <c r="K32" s="4" t="s">
        <v>31</v>
      </c>
      <c r="L32" s="4" t="s">
        <v>32</v>
      </c>
      <c r="M32" s="4">
        <v>800</v>
      </c>
      <c r="N32" s="4" t="s">
        <v>70</v>
      </c>
      <c r="O32" s="4"/>
      <c r="P32" s="4"/>
      <c r="Q32" s="4"/>
      <c r="W32" s="11"/>
    </row>
    <row r="33" spans="11:23">
      <c r="K33" s="4"/>
      <c r="L33" s="4"/>
      <c r="N33" s="4">
        <v>0.2</v>
      </c>
      <c r="O33" s="4">
        <v>-160</v>
      </c>
      <c r="P33" s="4">
        <v>640</v>
      </c>
      <c r="Q33" s="4">
        <v>32</v>
      </c>
      <c r="W33" s="11"/>
    </row>
    <row r="34" s="1" customFormat="1" spans="11:23">
      <c r="K34" s="14" t="s">
        <v>49</v>
      </c>
      <c r="L34" s="14">
        <f>COUNTIF(L2:L25,"&lt;0.507")-COUNTIF(L2:L25,"&lt;0.378")</f>
        <v>0</v>
      </c>
      <c r="N34" s="4">
        <v>0.4</v>
      </c>
      <c r="O34" s="4">
        <v>-320</v>
      </c>
      <c r="P34" s="4">
        <v>480</v>
      </c>
      <c r="Q34" s="4">
        <v>24</v>
      </c>
      <c r="W34" s="14"/>
    </row>
    <row r="35" s="1" customFormat="1" spans="11:23">
      <c r="K35" s="14" t="s">
        <v>50</v>
      </c>
      <c r="L35" s="14">
        <f>COUNTIF(L2:L25,"&lt;0.636")-COUNTIF(L2:L25,"&lt;0.507")</f>
        <v>0</v>
      </c>
      <c r="N35" s="4">
        <v>0.45</v>
      </c>
      <c r="O35" s="4">
        <v>-360</v>
      </c>
      <c r="P35" s="4">
        <v>440</v>
      </c>
      <c r="Q35" s="4">
        <v>22</v>
      </c>
      <c r="W35" s="14"/>
    </row>
    <row r="36" s="1" customFormat="1" spans="11:23">
      <c r="K36" s="14" t="s">
        <v>51</v>
      </c>
      <c r="L36" s="14">
        <f>COUNTIF(L2:L25,"&lt;0.765")-COUNTIF(L2:L25,"&lt;0.636")</f>
        <v>0</v>
      </c>
      <c r="N36" s="4">
        <v>0.49</v>
      </c>
      <c r="O36" s="4">
        <v>-392</v>
      </c>
      <c r="P36" s="4">
        <v>408</v>
      </c>
      <c r="Q36" s="4">
        <v>20.4</v>
      </c>
      <c r="W36" s="14"/>
    </row>
    <row r="37" s="1" customFormat="1" spans="11:23">
      <c r="K37" s="14" t="s">
        <v>52</v>
      </c>
      <c r="L37" s="14">
        <f>COUNTIF(L2:L25,"&lt;0.894")-COUNTIF(L2:L25,"&lt;0.765")</f>
        <v>0</v>
      </c>
      <c r="O37" s="14">
        <v>-380</v>
      </c>
      <c r="P37" s="14">
        <v>420</v>
      </c>
      <c r="Q37" s="14">
        <v>21</v>
      </c>
      <c r="W37" s="14"/>
    </row>
    <row r="38" s="1" customFormat="1" spans="11:23">
      <c r="K38" s="14" t="s">
        <v>53</v>
      </c>
      <c r="L38" s="14">
        <f>COUNTIF(L2:L25,"&lt;1.023")-COUNTIF(L2:L25,"&lt;0.894")</f>
        <v>0</v>
      </c>
      <c r="W38" s="14"/>
    </row>
    <row r="39" s="1" customFormat="1" spans="11:23">
      <c r="K39" s="14" t="s">
        <v>54</v>
      </c>
      <c r="L39" s="14">
        <f>COUNTIF(L2:L25,"&lt;1.152")-COUNTIF(L2:L25,"&lt;1.023")</f>
        <v>0</v>
      </c>
      <c r="W39" s="14"/>
    </row>
    <row r="40" s="3" customFormat="1" spans="11:23">
      <c r="K40" s="11" t="s">
        <v>55</v>
      </c>
      <c r="L40" s="11">
        <f>COUNTIF(L2:L25,"&lt;1.281")-COUNTIF(L2:L25,"&lt;1.152")</f>
        <v>0</v>
      </c>
      <c r="M40" s="11">
        <v>2</v>
      </c>
      <c r="N40" s="11">
        <v>1</v>
      </c>
      <c r="W40" s="11"/>
    </row>
    <row r="41" s="1" customFormat="1" spans="11:23">
      <c r="K41" s="14" t="s">
        <v>56</v>
      </c>
      <c r="L41" s="14">
        <f>COUNTIF(L2:L25,"&lt;1.41")-COUNTIF(L2:L25,"&lt;1.281")</f>
        <v>1</v>
      </c>
      <c r="M41" s="14">
        <v>3</v>
      </c>
      <c r="N41" s="14">
        <v>2</v>
      </c>
      <c r="O41" s="14">
        <v>1</v>
      </c>
      <c r="W41" s="14"/>
    </row>
    <row r="42" s="1" customFormat="1" spans="11:23">
      <c r="K42" s="14" t="s">
        <v>57</v>
      </c>
      <c r="L42" s="14">
        <f>COUNTIF(L2:L25,"&lt;1.539")-COUNTIF(L2:L25,"&lt;1.41")</f>
        <v>3</v>
      </c>
      <c r="M42" s="14">
        <v>4</v>
      </c>
      <c r="N42" s="14">
        <v>3</v>
      </c>
      <c r="O42" s="14">
        <v>3</v>
      </c>
      <c r="W42" s="14"/>
    </row>
    <row r="43" s="1" customFormat="1" spans="11:23">
      <c r="K43" s="14" t="s">
        <v>58</v>
      </c>
      <c r="L43" s="14">
        <f>COUNTIF(L2:L25,"&lt;1.668")-COUNTIF(L2:L25,"&lt;1.539")</f>
        <v>5</v>
      </c>
      <c r="M43" s="14">
        <v>7</v>
      </c>
      <c r="N43" s="14">
        <v>6</v>
      </c>
      <c r="O43" s="14">
        <v>5</v>
      </c>
      <c r="W43" s="14"/>
    </row>
    <row r="44" s="29" customFormat="1" spans="11:23">
      <c r="K44" s="27" t="s">
        <v>59</v>
      </c>
      <c r="L44" s="27">
        <f>COUNTIF(L2:L25,"&lt;1.797")-COUNTIF(L2:L25,"&lt;1.668")</f>
        <v>6</v>
      </c>
      <c r="M44" s="27">
        <v>8</v>
      </c>
      <c r="N44" s="27">
        <v>8</v>
      </c>
      <c r="O44" s="27">
        <v>6</v>
      </c>
      <c r="W44" s="27"/>
    </row>
    <row r="45" s="1" customFormat="1" spans="11:23">
      <c r="K45" s="14" t="s">
        <v>60</v>
      </c>
      <c r="L45" s="14">
        <f>COUNTIF(L2:L25,"&lt;1.926")-COUNTIF(L2:L25,"&lt;1.797")</f>
        <v>5</v>
      </c>
      <c r="M45" s="14">
        <v>7</v>
      </c>
      <c r="N45" s="14">
        <v>6</v>
      </c>
      <c r="O45" s="14">
        <v>5</v>
      </c>
      <c r="W45" s="14"/>
    </row>
    <row r="46" s="1" customFormat="1" spans="11:23">
      <c r="K46" s="14" t="s">
        <v>61</v>
      </c>
      <c r="L46" s="14">
        <f>COUNTIF(L2:L25,"&lt;2.055")-COUNTIF(L2:L25,"&lt;1.926")</f>
        <v>3</v>
      </c>
      <c r="M46" s="14">
        <v>4</v>
      </c>
      <c r="N46" s="14">
        <v>3</v>
      </c>
      <c r="O46" s="14">
        <v>3</v>
      </c>
      <c r="W46" s="14"/>
    </row>
    <row r="47" s="1" customFormat="1" spans="11:23">
      <c r="K47" s="14" t="s">
        <v>62</v>
      </c>
      <c r="L47" s="14">
        <f>COUNTIF(L2:L25,"&lt;2.184")-COUNTIF(L2:L25,"&lt;2.055")</f>
        <v>1</v>
      </c>
      <c r="M47" s="14">
        <v>3</v>
      </c>
      <c r="N47" s="14">
        <v>2</v>
      </c>
      <c r="O47" s="14">
        <v>1</v>
      </c>
      <c r="W47" s="14"/>
    </row>
    <row r="48" s="3" customFormat="1" spans="11:23">
      <c r="K48" s="11" t="s">
        <v>63</v>
      </c>
      <c r="L48" s="11">
        <f>COUNTIF(L2:L25,"&lt;2.313")-COUNTIF(L2:L25,"&lt;2.184")</f>
        <v>0</v>
      </c>
      <c r="M48" s="11">
        <v>2</v>
      </c>
      <c r="N48" s="11">
        <v>1</v>
      </c>
      <c r="W48" s="11"/>
    </row>
    <row r="49" s="1" customFormat="1" spans="11:23">
      <c r="K49" s="14" t="s">
        <v>64</v>
      </c>
      <c r="L49" s="14">
        <f>COUNTIF(L2:L25,"&lt;2.442")-COUNTIF(L2:L25,"&lt;2.313")</f>
        <v>0</v>
      </c>
      <c r="W49" s="14"/>
    </row>
    <row r="50" s="1" customFormat="1" spans="11:12">
      <c r="K50" s="14" t="s">
        <v>65</v>
      </c>
      <c r="L50" s="14">
        <f>COUNTIF(L2:L25,"&lt;2.571")-COUNTIF(L2:L25,"&lt;2.442")</f>
        <v>0</v>
      </c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customFormat="1" spans="11:15">
      <c r="K52" s="4" t="s">
        <v>67</v>
      </c>
      <c r="L52" s="14">
        <f>COUNTIF(L2:L25,"&lt;2.829")-COUNTIF(L2:L25,"&lt;2.7")</f>
        <v>0</v>
      </c>
      <c r="N52">
        <v>0.954</v>
      </c>
      <c r="O52">
        <v>0.133</v>
      </c>
    </row>
    <row r="53" customFormat="1" spans="11:15">
      <c r="K53" s="4" t="s">
        <v>68</v>
      </c>
      <c r="L53" s="14">
        <f>COUNTIF(L2:L25,"&lt;2.958")-COUNTIF(L2:L25,"&lt;2.829")</f>
        <v>0</v>
      </c>
      <c r="N53">
        <v>1.355</v>
      </c>
      <c r="O53">
        <v>0.108</v>
      </c>
    </row>
    <row r="54" customFormat="1" spans="11:15">
      <c r="K54" s="4" t="s">
        <v>69</v>
      </c>
      <c r="L54" s="14">
        <f>COUNTIF(L2:L25,"&lt;3.087")-COUNTIF(L2:L25,"&lt;2.958")</f>
        <v>0</v>
      </c>
      <c r="N54">
        <v>1.72</v>
      </c>
      <c r="O54">
        <v>0.083</v>
      </c>
    </row>
  </sheetData>
  <pageMargins left="0.75" right="0.75" top="1" bottom="1" header="0.5" footer="0.5"/>
  <headerFooter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1"/>
  <sheetViews>
    <sheetView topLeftCell="I46" workbookViewId="0">
      <selection activeCell="I1" sqref="$A1:$XFD71"/>
    </sheetView>
  </sheetViews>
  <sheetFormatPr defaultColWidth="8.88888888888889" defaultRowHeight="14.4"/>
  <cols>
    <col min="11" max="12" width="19.1111111111111" customWidth="1"/>
    <col min="23" max="23" width="19" customWidth="1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234</v>
      </c>
      <c r="B2">
        <v>20</v>
      </c>
      <c r="C2">
        <v>0</v>
      </c>
      <c r="D2">
        <v>10</v>
      </c>
      <c r="E2">
        <v>10</v>
      </c>
      <c r="F2">
        <v>10</v>
      </c>
      <c r="G2">
        <v>0</v>
      </c>
      <c r="H2">
        <v>10</v>
      </c>
      <c r="I2">
        <v>0</v>
      </c>
      <c r="J2">
        <v>1</v>
      </c>
      <c r="K2" s="4">
        <v>9999</v>
      </c>
      <c r="L2" s="9">
        <v>0.98687744140625</v>
      </c>
      <c r="M2">
        <v>9999</v>
      </c>
      <c r="N2">
        <v>9999</v>
      </c>
      <c r="O2">
        <v>10</v>
      </c>
      <c r="P2">
        <v>10</v>
      </c>
      <c r="Q2">
        <v>20</v>
      </c>
      <c r="R2" s="15">
        <v>0.5</v>
      </c>
      <c r="S2" s="15">
        <f t="shared" ref="S2:S22" si="0">O2/E2</f>
        <v>1</v>
      </c>
      <c r="T2">
        <v>4.50434112548828</v>
      </c>
      <c r="U2">
        <v>4.15515184402466</v>
      </c>
      <c r="V2">
        <v>4.08800077438354</v>
      </c>
      <c r="W2" s="11">
        <v>0.0671510696411133</v>
      </c>
      <c r="X2">
        <v>0.416340351104736</v>
      </c>
      <c r="Y2">
        <v>0.416340351104736</v>
      </c>
      <c r="Z2">
        <v>1</v>
      </c>
      <c r="AA2">
        <v>1</v>
      </c>
      <c r="AB2">
        <v>0.5</v>
      </c>
      <c r="AC2">
        <v>0.666666666666667</v>
      </c>
      <c r="AD2">
        <v>0</v>
      </c>
      <c r="AE2">
        <v>0</v>
      </c>
    </row>
    <row r="3" spans="1:31">
      <c r="A3" s="5">
        <v>46</v>
      </c>
      <c r="B3">
        <v>18</v>
      </c>
      <c r="C3">
        <v>2</v>
      </c>
      <c r="D3">
        <v>10</v>
      </c>
      <c r="E3">
        <v>10</v>
      </c>
      <c r="F3">
        <v>10</v>
      </c>
      <c r="G3">
        <v>0</v>
      </c>
      <c r="H3">
        <v>8</v>
      </c>
      <c r="I3">
        <v>2</v>
      </c>
      <c r="J3">
        <v>0.9</v>
      </c>
      <c r="K3" s="4">
        <v>7.44791412353516</v>
      </c>
      <c r="L3" s="9">
        <v>1.0282154083252</v>
      </c>
      <c r="M3">
        <v>0.622165679931641</v>
      </c>
      <c r="N3">
        <v>5.99441528320312</v>
      </c>
      <c r="O3">
        <v>6</v>
      </c>
      <c r="P3">
        <v>6</v>
      </c>
      <c r="Q3">
        <v>16</v>
      </c>
      <c r="R3" s="15">
        <v>0.375</v>
      </c>
      <c r="S3" s="15">
        <f t="shared" si="0"/>
        <v>0.6</v>
      </c>
      <c r="T3">
        <v>3.98751449584961</v>
      </c>
      <c r="U3">
        <v>3.64871144294739</v>
      </c>
      <c r="V3">
        <v>3.5240159034729</v>
      </c>
      <c r="W3" s="11">
        <v>0.124695539474487</v>
      </c>
      <c r="X3">
        <v>0.463498592376709</v>
      </c>
      <c r="Y3">
        <v>0.463498592376709</v>
      </c>
      <c r="Z3">
        <v>0.6</v>
      </c>
      <c r="AA3">
        <v>1</v>
      </c>
      <c r="AB3">
        <v>0.625</v>
      </c>
      <c r="AC3">
        <v>0.769230769230769</v>
      </c>
      <c r="AD3">
        <v>0</v>
      </c>
      <c r="AE3">
        <v>0.4</v>
      </c>
    </row>
    <row r="4" spans="1:31">
      <c r="A4" s="5">
        <v>159</v>
      </c>
      <c r="B4">
        <v>18</v>
      </c>
      <c r="C4">
        <v>2</v>
      </c>
      <c r="D4">
        <v>10</v>
      </c>
      <c r="E4">
        <v>10</v>
      </c>
      <c r="F4">
        <v>10</v>
      </c>
      <c r="G4">
        <v>0</v>
      </c>
      <c r="H4">
        <v>8</v>
      </c>
      <c r="I4">
        <v>2</v>
      </c>
      <c r="J4">
        <v>0.9</v>
      </c>
      <c r="K4" s="4">
        <v>7.262939453125</v>
      </c>
      <c r="L4" s="9">
        <v>1.04187202453613</v>
      </c>
      <c r="M4">
        <v>0.635723114013672</v>
      </c>
      <c r="N4">
        <v>5.74558639526367</v>
      </c>
      <c r="O4">
        <v>5</v>
      </c>
      <c r="P4">
        <v>5</v>
      </c>
      <c r="Q4">
        <v>13</v>
      </c>
      <c r="R4" s="15">
        <v>0.3846</v>
      </c>
      <c r="S4" s="15">
        <f t="shared" si="0"/>
        <v>0.5</v>
      </c>
      <c r="T4">
        <v>4.01668739318848</v>
      </c>
      <c r="U4">
        <v>3.67924833297729</v>
      </c>
      <c r="V4">
        <v>3.55739736557007</v>
      </c>
      <c r="W4" s="11">
        <v>0.121850967407227</v>
      </c>
      <c r="X4">
        <v>0.459290027618408</v>
      </c>
      <c r="Y4">
        <v>0.459290027618408</v>
      </c>
      <c r="Z4">
        <v>0.5</v>
      </c>
      <c r="AA4">
        <v>0.8</v>
      </c>
      <c r="AB4">
        <v>0.615384615384615</v>
      </c>
      <c r="AC4">
        <v>0.695652173913043</v>
      </c>
      <c r="AD4">
        <v>0.2</v>
      </c>
      <c r="AE4">
        <v>0.3</v>
      </c>
    </row>
    <row r="5" spans="1:31">
      <c r="A5" s="5">
        <v>204</v>
      </c>
      <c r="B5">
        <v>20</v>
      </c>
      <c r="C5">
        <v>0</v>
      </c>
      <c r="D5">
        <v>10</v>
      </c>
      <c r="E5">
        <v>10</v>
      </c>
      <c r="F5">
        <v>10</v>
      </c>
      <c r="G5">
        <v>0</v>
      </c>
      <c r="H5">
        <v>10</v>
      </c>
      <c r="I5">
        <v>0</v>
      </c>
      <c r="J5">
        <v>1</v>
      </c>
      <c r="K5" s="4">
        <v>9999</v>
      </c>
      <c r="L5" s="9">
        <v>0.93437385559082</v>
      </c>
      <c r="M5">
        <v>9999</v>
      </c>
      <c r="N5">
        <v>9999</v>
      </c>
      <c r="O5">
        <v>7</v>
      </c>
      <c r="P5">
        <v>7</v>
      </c>
      <c r="Q5">
        <v>17</v>
      </c>
      <c r="R5" s="15">
        <v>0.4118</v>
      </c>
      <c r="S5" s="15">
        <f t="shared" si="0"/>
        <v>0.7</v>
      </c>
      <c r="T5">
        <v>4.56262969970703</v>
      </c>
      <c r="U5">
        <v>4.25880813598633</v>
      </c>
      <c r="V5">
        <v>4.08786678314209</v>
      </c>
      <c r="W5" s="11">
        <v>0.170941352844238</v>
      </c>
      <c r="X5">
        <v>0.474762916564941</v>
      </c>
      <c r="Y5">
        <v>0.474762916564941</v>
      </c>
      <c r="Z5">
        <v>0.7</v>
      </c>
      <c r="AA5">
        <v>1</v>
      </c>
      <c r="AB5">
        <v>0.588235294117647</v>
      </c>
      <c r="AC5">
        <v>0.740740740740741</v>
      </c>
      <c r="AD5">
        <v>0</v>
      </c>
      <c r="AE5">
        <v>0.3</v>
      </c>
    </row>
    <row r="6" spans="1:31">
      <c r="A6" s="5">
        <v>241</v>
      </c>
      <c r="B6">
        <v>18</v>
      </c>
      <c r="C6">
        <v>2</v>
      </c>
      <c r="D6">
        <v>10</v>
      </c>
      <c r="E6">
        <v>10</v>
      </c>
      <c r="F6">
        <v>10</v>
      </c>
      <c r="G6">
        <v>0</v>
      </c>
      <c r="H6">
        <v>8</v>
      </c>
      <c r="I6">
        <v>2</v>
      </c>
      <c r="J6">
        <v>0.9</v>
      </c>
      <c r="K6" s="4">
        <v>7.1386833190918</v>
      </c>
      <c r="L6" s="9">
        <v>0.777395248413086</v>
      </c>
      <c r="M6">
        <v>0.925952911376953</v>
      </c>
      <c r="N6">
        <v>8.69438934326172</v>
      </c>
      <c r="O6">
        <v>8</v>
      </c>
      <c r="P6">
        <v>8</v>
      </c>
      <c r="Q6">
        <v>17</v>
      </c>
      <c r="R6" s="15">
        <v>0.4706</v>
      </c>
      <c r="S6" s="15">
        <f t="shared" si="0"/>
        <v>0.8</v>
      </c>
      <c r="T6">
        <v>4.19791030883789</v>
      </c>
      <c r="U6">
        <v>3.68321371078491</v>
      </c>
      <c r="V6">
        <v>3.81388401985168</v>
      </c>
      <c r="W6" s="11">
        <v>0.130670309066772</v>
      </c>
      <c r="X6">
        <v>0.384026288986206</v>
      </c>
      <c r="Y6">
        <v>0.384026288986206</v>
      </c>
      <c r="Z6">
        <v>0.8</v>
      </c>
      <c r="AA6">
        <v>0.9</v>
      </c>
      <c r="AB6">
        <v>0.529411764705882</v>
      </c>
      <c r="AC6">
        <v>0.666666666666667</v>
      </c>
      <c r="AD6">
        <v>0.1</v>
      </c>
      <c r="AE6">
        <v>0.1</v>
      </c>
    </row>
    <row r="7" spans="1:31">
      <c r="A7" s="5">
        <v>173</v>
      </c>
      <c r="B7">
        <v>18</v>
      </c>
      <c r="C7">
        <v>2</v>
      </c>
      <c r="D7">
        <v>10</v>
      </c>
      <c r="E7">
        <v>10</v>
      </c>
      <c r="F7">
        <v>10</v>
      </c>
      <c r="G7">
        <v>0</v>
      </c>
      <c r="H7">
        <v>8</v>
      </c>
      <c r="I7">
        <v>2</v>
      </c>
      <c r="J7">
        <v>0.9</v>
      </c>
      <c r="K7" s="4">
        <v>7.58810043334961</v>
      </c>
      <c r="L7" s="9">
        <v>1.06684494018555</v>
      </c>
      <c r="M7">
        <v>0.588665008544922</v>
      </c>
      <c r="N7">
        <v>5.76065635681152</v>
      </c>
      <c r="O7">
        <v>5</v>
      </c>
      <c r="P7">
        <v>5</v>
      </c>
      <c r="Q7">
        <v>14</v>
      </c>
      <c r="R7" s="15">
        <v>0.3571</v>
      </c>
      <c r="S7" s="15">
        <f t="shared" si="0"/>
        <v>0.5</v>
      </c>
      <c r="T7">
        <v>4.2313117980957</v>
      </c>
      <c r="U7">
        <v>3.87986516952515</v>
      </c>
      <c r="V7">
        <v>3.75139999389648</v>
      </c>
      <c r="W7" s="11">
        <v>0.128465175628662</v>
      </c>
      <c r="X7">
        <v>0.479911804199219</v>
      </c>
      <c r="Y7">
        <v>0.479911804199219</v>
      </c>
      <c r="Z7">
        <v>0.5</v>
      </c>
      <c r="AA7">
        <v>0.9</v>
      </c>
      <c r="AB7">
        <v>0.642857142857143</v>
      </c>
      <c r="AC7">
        <v>0.75</v>
      </c>
      <c r="AD7">
        <v>0.1</v>
      </c>
      <c r="AE7">
        <v>0.4</v>
      </c>
    </row>
    <row r="8" s="20" customFormat="1" spans="1:31">
      <c r="A8" s="21">
        <v>171</v>
      </c>
      <c r="B8" s="20">
        <v>19</v>
      </c>
      <c r="C8" s="20">
        <v>1</v>
      </c>
      <c r="D8" s="20">
        <v>10</v>
      </c>
      <c r="E8" s="20">
        <v>10</v>
      </c>
      <c r="F8" s="20">
        <v>10</v>
      </c>
      <c r="G8" s="20">
        <v>0</v>
      </c>
      <c r="H8" s="20">
        <v>9</v>
      </c>
      <c r="I8" s="20">
        <v>1</v>
      </c>
      <c r="J8" s="20">
        <v>0.95</v>
      </c>
      <c r="K8" s="22">
        <v>10.2781219482422</v>
      </c>
      <c r="L8" s="22">
        <v>1.05501174926758</v>
      </c>
      <c r="M8" s="20">
        <v>0.912380218505859</v>
      </c>
      <c r="N8" s="20">
        <v>8.82160949707031</v>
      </c>
      <c r="O8" s="20">
        <v>6</v>
      </c>
      <c r="P8" s="20">
        <v>6</v>
      </c>
      <c r="Q8" s="20">
        <v>15</v>
      </c>
      <c r="R8" s="23">
        <v>0.4</v>
      </c>
      <c r="S8" s="23">
        <f t="shared" si="0"/>
        <v>0.6</v>
      </c>
      <c r="T8" s="20">
        <v>4.19645118713379</v>
      </c>
      <c r="U8" s="20">
        <v>3.87713885307312</v>
      </c>
      <c r="V8" s="20">
        <v>3.7418053150177</v>
      </c>
      <c r="W8" s="22">
        <v>0.13533353805542</v>
      </c>
      <c r="X8" s="20">
        <v>0.454645872116089</v>
      </c>
      <c r="Y8" s="20">
        <v>0.454645872116089</v>
      </c>
      <c r="Z8" s="20">
        <v>0.6</v>
      </c>
      <c r="AA8" s="20">
        <v>0.9</v>
      </c>
      <c r="AB8" s="20">
        <v>0.6</v>
      </c>
      <c r="AC8" s="20">
        <v>0.72</v>
      </c>
      <c r="AD8" s="20">
        <v>0.1</v>
      </c>
      <c r="AE8" s="20">
        <v>0.3</v>
      </c>
    </row>
    <row r="9" spans="1:31">
      <c r="A9" s="5">
        <v>50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9.89748001098633</v>
      </c>
      <c r="L9" s="9">
        <v>1.23304557800293</v>
      </c>
      <c r="M9">
        <v>1.13738632202148</v>
      </c>
      <c r="N9">
        <v>8.67059707641602</v>
      </c>
      <c r="O9">
        <v>7</v>
      </c>
      <c r="P9">
        <v>7</v>
      </c>
      <c r="Q9">
        <v>17</v>
      </c>
      <c r="R9" s="15">
        <v>0.4118</v>
      </c>
      <c r="S9" s="15">
        <f t="shared" si="0"/>
        <v>0.7</v>
      </c>
      <c r="T9">
        <v>3.56963539123535</v>
      </c>
      <c r="U9">
        <v>3.30868244171143</v>
      </c>
      <c r="V9">
        <v>3.18236184120178</v>
      </c>
      <c r="W9" s="11">
        <v>0.126320600509644</v>
      </c>
      <c r="X9">
        <v>0.387273550033569</v>
      </c>
      <c r="Y9">
        <v>0.387273550033569</v>
      </c>
      <c r="Z9">
        <v>0.7</v>
      </c>
      <c r="AA9">
        <v>1</v>
      </c>
      <c r="AB9">
        <v>0.588235294117647</v>
      </c>
      <c r="AC9">
        <v>0.740740740740741</v>
      </c>
      <c r="AD9">
        <v>0</v>
      </c>
      <c r="AE9">
        <v>0.3</v>
      </c>
    </row>
    <row r="10" spans="1:31">
      <c r="A10" s="5">
        <v>142</v>
      </c>
      <c r="B10">
        <v>20</v>
      </c>
      <c r="C10">
        <v>0</v>
      </c>
      <c r="D10">
        <v>10</v>
      </c>
      <c r="E10">
        <v>10</v>
      </c>
      <c r="F10">
        <v>10</v>
      </c>
      <c r="G10">
        <v>0</v>
      </c>
      <c r="H10">
        <v>10</v>
      </c>
      <c r="I10">
        <v>0</v>
      </c>
      <c r="J10">
        <v>1</v>
      </c>
      <c r="K10" s="4">
        <v>9999</v>
      </c>
      <c r="L10" s="9">
        <v>1.2095832824707</v>
      </c>
      <c r="M10">
        <v>9999</v>
      </c>
      <c r="N10">
        <v>9999</v>
      </c>
      <c r="O10">
        <v>8</v>
      </c>
      <c r="P10">
        <v>8</v>
      </c>
      <c r="Q10">
        <v>18</v>
      </c>
      <c r="R10" s="15">
        <v>0.4444</v>
      </c>
      <c r="S10" s="15">
        <f t="shared" si="0"/>
        <v>0.8</v>
      </c>
      <c r="T10">
        <v>4.09828186035156</v>
      </c>
      <c r="U10">
        <v>3.84790658950806</v>
      </c>
      <c r="V10">
        <v>3.66571497917175</v>
      </c>
      <c r="W10" s="11">
        <v>0.182191610336304</v>
      </c>
      <c r="X10">
        <v>0.43256688117981</v>
      </c>
      <c r="Y10">
        <v>0.43256688117981</v>
      </c>
      <c r="Z10">
        <v>0.8</v>
      </c>
      <c r="AA10">
        <v>1</v>
      </c>
      <c r="AB10">
        <v>0.555555555555556</v>
      </c>
      <c r="AC10">
        <v>0.714285714285714</v>
      </c>
      <c r="AD10">
        <v>0</v>
      </c>
      <c r="AE10">
        <v>0.2</v>
      </c>
    </row>
    <row r="11" spans="1:31">
      <c r="A11" s="5">
        <v>35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10.0861263275147</v>
      </c>
      <c r="L11" s="9">
        <v>1.25870513916016</v>
      </c>
      <c r="M11">
        <v>1.19042015075684</v>
      </c>
      <c r="N11">
        <v>9.12538146972656</v>
      </c>
      <c r="O11">
        <v>9</v>
      </c>
      <c r="P11">
        <v>9</v>
      </c>
      <c r="Q11">
        <v>18</v>
      </c>
      <c r="R11" s="15">
        <v>0.5</v>
      </c>
      <c r="S11" s="15">
        <f t="shared" si="0"/>
        <v>0.9</v>
      </c>
      <c r="T11">
        <v>3.88026809692383</v>
      </c>
      <c r="U11">
        <v>3.56421184539795</v>
      </c>
      <c r="V11">
        <v>3.4779007434845</v>
      </c>
      <c r="W11" s="11">
        <v>0.0863111019134521</v>
      </c>
      <c r="X11">
        <v>0.402367353439331</v>
      </c>
      <c r="Y11">
        <v>0.402367353439331</v>
      </c>
      <c r="Z11">
        <v>0.9</v>
      </c>
      <c r="AA11">
        <v>0.9</v>
      </c>
      <c r="AB11">
        <v>0.5</v>
      </c>
      <c r="AC11">
        <v>0.642857142857143</v>
      </c>
      <c r="AD11">
        <v>0.1</v>
      </c>
      <c r="AE11">
        <v>0</v>
      </c>
    </row>
    <row r="12" spans="1:31">
      <c r="A12" s="5">
        <v>242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6.32823753356934</v>
      </c>
      <c r="L12" s="9">
        <v>1.22046852111816</v>
      </c>
      <c r="M12">
        <v>1.00446891784668</v>
      </c>
      <c r="N12">
        <v>5.30471992492676</v>
      </c>
      <c r="O12">
        <v>6</v>
      </c>
      <c r="P12">
        <v>6</v>
      </c>
      <c r="Q12">
        <v>14</v>
      </c>
      <c r="R12" s="15">
        <v>0.4286</v>
      </c>
      <c r="S12" s="15">
        <f t="shared" si="0"/>
        <v>0.6</v>
      </c>
      <c r="T12">
        <v>3.06415939331055</v>
      </c>
      <c r="U12">
        <v>2.81667304039001</v>
      </c>
      <c r="V12">
        <v>2.72687673568726</v>
      </c>
      <c r="W12" s="11">
        <v>0.0897963047027588</v>
      </c>
      <c r="X12">
        <v>0.337282657623291</v>
      </c>
      <c r="Y12">
        <v>0.337282657623291</v>
      </c>
      <c r="Z12">
        <v>0.6</v>
      </c>
      <c r="AA12">
        <v>0.8</v>
      </c>
      <c r="AB12">
        <v>0.571428571428571</v>
      </c>
      <c r="AC12">
        <v>0.666666666666667</v>
      </c>
      <c r="AD12">
        <v>0.2</v>
      </c>
      <c r="AE12">
        <v>0.2</v>
      </c>
    </row>
    <row r="13" spans="1:31">
      <c r="A13" s="5">
        <v>205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7.59420585632324</v>
      </c>
      <c r="L13" s="9">
        <v>1.31899452209473</v>
      </c>
      <c r="M13">
        <v>1.07002258300781</v>
      </c>
      <c r="N13">
        <v>6.59915542602539</v>
      </c>
      <c r="O13">
        <v>7</v>
      </c>
      <c r="P13">
        <v>7</v>
      </c>
      <c r="Q13">
        <v>16</v>
      </c>
      <c r="R13" s="15">
        <v>0.4375</v>
      </c>
      <c r="S13" s="15">
        <f t="shared" si="0"/>
        <v>0.7</v>
      </c>
      <c r="T13">
        <v>3.75983238220215</v>
      </c>
      <c r="U13">
        <v>3.43183302879333</v>
      </c>
      <c r="V13">
        <v>3.34061288833618</v>
      </c>
      <c r="W13" s="11">
        <v>0.0912201404571533</v>
      </c>
      <c r="X13">
        <v>0.419219493865967</v>
      </c>
      <c r="Y13">
        <v>0.419219493865967</v>
      </c>
      <c r="Z13">
        <v>0.7</v>
      </c>
      <c r="AA13">
        <v>0.9</v>
      </c>
      <c r="AB13">
        <v>0.5625</v>
      </c>
      <c r="AC13">
        <v>0.692307692307692</v>
      </c>
      <c r="AD13">
        <v>0.1</v>
      </c>
      <c r="AE13">
        <v>0.2</v>
      </c>
    </row>
    <row r="14" spans="1:31">
      <c r="A14" s="5">
        <v>248</v>
      </c>
      <c r="B14">
        <v>19</v>
      </c>
      <c r="C14">
        <v>1</v>
      </c>
      <c r="D14">
        <v>10</v>
      </c>
      <c r="E14">
        <v>10</v>
      </c>
      <c r="F14">
        <v>10</v>
      </c>
      <c r="G14">
        <v>0</v>
      </c>
      <c r="H14">
        <v>9</v>
      </c>
      <c r="I14">
        <v>1</v>
      </c>
      <c r="J14">
        <v>0.95</v>
      </c>
      <c r="K14" s="4">
        <v>9.82092666625977</v>
      </c>
      <c r="L14" s="9">
        <v>1.48200607299805</v>
      </c>
      <c r="M14">
        <v>1.40103530883789</v>
      </c>
      <c r="N14">
        <v>8.45578384399414</v>
      </c>
      <c r="O14">
        <v>8</v>
      </c>
      <c r="P14">
        <v>8</v>
      </c>
      <c r="Q14">
        <v>18</v>
      </c>
      <c r="R14" s="15">
        <v>0.4444</v>
      </c>
      <c r="S14" s="15">
        <f t="shared" si="0"/>
        <v>0.8</v>
      </c>
      <c r="T14">
        <v>4.06353569030762</v>
      </c>
      <c r="U14">
        <v>3.75528621673584</v>
      </c>
      <c r="V14">
        <v>3.65086984634399</v>
      </c>
      <c r="W14" s="11">
        <v>0.104416370391846</v>
      </c>
      <c r="X14">
        <v>0.412665843963623</v>
      </c>
      <c r="Y14">
        <v>0.412665843963623</v>
      </c>
      <c r="Z14">
        <v>0.8</v>
      </c>
      <c r="AA14">
        <v>1</v>
      </c>
      <c r="AB14">
        <v>0.555555555555556</v>
      </c>
      <c r="AC14">
        <v>0.714285714285714</v>
      </c>
      <c r="AD14">
        <v>0</v>
      </c>
      <c r="AE14">
        <v>0.2</v>
      </c>
    </row>
    <row r="15" s="20" customFormat="1" spans="1:31">
      <c r="A15" s="21">
        <v>168</v>
      </c>
      <c r="B15" s="20">
        <v>18</v>
      </c>
      <c r="C15" s="20">
        <v>2</v>
      </c>
      <c r="D15" s="20">
        <v>10</v>
      </c>
      <c r="E15" s="20">
        <v>10</v>
      </c>
      <c r="F15" s="20">
        <v>10</v>
      </c>
      <c r="G15" s="20">
        <v>0</v>
      </c>
      <c r="H15" s="20">
        <v>8</v>
      </c>
      <c r="I15" s="20">
        <v>2</v>
      </c>
      <c r="J15" s="20">
        <v>0.9</v>
      </c>
      <c r="K15" s="22">
        <v>6.87069702148437</v>
      </c>
      <c r="L15" s="22">
        <v>1.41816520690918</v>
      </c>
      <c r="M15" s="20">
        <v>1.21541595458984</v>
      </c>
      <c r="N15" s="20">
        <v>5.80192565917969</v>
      </c>
      <c r="O15" s="20">
        <v>7</v>
      </c>
      <c r="P15" s="20">
        <v>7</v>
      </c>
      <c r="Q15" s="20">
        <v>16</v>
      </c>
      <c r="R15" s="23">
        <v>0.4375</v>
      </c>
      <c r="S15" s="23">
        <f t="shared" si="0"/>
        <v>0.7</v>
      </c>
      <c r="T15" s="20">
        <v>3.46154975891113</v>
      </c>
      <c r="U15" s="20">
        <v>3.16635799407959</v>
      </c>
      <c r="V15" s="20">
        <v>3.07130002975464</v>
      </c>
      <c r="W15" s="22">
        <v>0.0950579643249512</v>
      </c>
      <c r="X15" s="20">
        <v>0.390249729156494</v>
      </c>
      <c r="Y15" s="20">
        <v>0.390249729156494</v>
      </c>
      <c r="Z15" s="20">
        <v>0.7</v>
      </c>
      <c r="AA15" s="20">
        <v>0.9</v>
      </c>
      <c r="AB15" s="20">
        <v>0.5625</v>
      </c>
      <c r="AC15" s="20">
        <v>0.692307692307692</v>
      </c>
      <c r="AD15" s="20">
        <v>0.1</v>
      </c>
      <c r="AE15" s="20">
        <v>0.2</v>
      </c>
    </row>
    <row r="16" spans="1:31">
      <c r="A16" s="18">
        <v>4</v>
      </c>
      <c r="B16" s="1">
        <v>18</v>
      </c>
      <c r="C16" s="1">
        <v>2</v>
      </c>
      <c r="D16" s="1">
        <v>10</v>
      </c>
      <c r="E16" s="1">
        <v>10</v>
      </c>
      <c r="F16" s="1">
        <v>10</v>
      </c>
      <c r="G16" s="1">
        <v>0</v>
      </c>
      <c r="H16" s="1">
        <v>8</v>
      </c>
      <c r="I16" s="1">
        <v>2</v>
      </c>
      <c r="J16" s="1">
        <v>0.9</v>
      </c>
      <c r="K16" s="14">
        <v>6.64651870727539</v>
      </c>
      <c r="L16" s="14">
        <v>1.76815605163574</v>
      </c>
      <c r="M16" s="1">
        <v>1.73186683654785</v>
      </c>
      <c r="N16" s="1">
        <v>5.91652679443359</v>
      </c>
      <c r="O16" s="1">
        <v>6</v>
      </c>
      <c r="P16" s="1">
        <v>6</v>
      </c>
      <c r="Q16" s="1">
        <v>15</v>
      </c>
      <c r="R16" s="19">
        <v>0.4</v>
      </c>
      <c r="S16" s="19">
        <f t="shared" si="0"/>
        <v>0.6</v>
      </c>
      <c r="T16" s="1">
        <v>3.24323081970215</v>
      </c>
      <c r="U16" s="1">
        <v>2.9600522518158</v>
      </c>
      <c r="V16" s="1">
        <v>2.89533853530884</v>
      </c>
      <c r="W16" s="14">
        <v>0.064713716506958</v>
      </c>
      <c r="X16" s="1">
        <v>0.34789228439331</v>
      </c>
      <c r="Y16" s="1">
        <v>0.34789228439331</v>
      </c>
      <c r="Z16" s="1">
        <v>0.6</v>
      </c>
      <c r="AA16" s="1">
        <v>0.9</v>
      </c>
      <c r="AB16" s="1">
        <v>0.6</v>
      </c>
      <c r="AC16" s="1">
        <v>0.72</v>
      </c>
      <c r="AD16" s="1">
        <v>0.1</v>
      </c>
      <c r="AE16" s="1">
        <v>0.3</v>
      </c>
    </row>
    <row r="17" spans="1:31">
      <c r="A17" s="5">
        <v>28</v>
      </c>
      <c r="B17">
        <v>17</v>
      </c>
      <c r="C17">
        <v>3</v>
      </c>
      <c r="D17">
        <v>10</v>
      </c>
      <c r="E17">
        <v>10</v>
      </c>
      <c r="F17">
        <v>9</v>
      </c>
      <c r="G17">
        <v>1</v>
      </c>
      <c r="H17">
        <v>8</v>
      </c>
      <c r="I17">
        <v>2</v>
      </c>
      <c r="J17">
        <v>0.85</v>
      </c>
      <c r="K17" s="4">
        <v>7.65665245056152</v>
      </c>
      <c r="L17" s="9">
        <v>1.70526885986328</v>
      </c>
      <c r="M17">
        <v>1.47204208374023</v>
      </c>
      <c r="N17">
        <v>6.27309989929199</v>
      </c>
      <c r="O17">
        <v>4</v>
      </c>
      <c r="P17">
        <v>4</v>
      </c>
      <c r="Q17">
        <v>11</v>
      </c>
      <c r="R17" s="15">
        <v>0.3636</v>
      </c>
      <c r="S17" s="15">
        <f t="shared" si="0"/>
        <v>0.4</v>
      </c>
      <c r="T17">
        <v>2.46031761169434</v>
      </c>
      <c r="U17">
        <v>2.26619172096252</v>
      </c>
      <c r="V17">
        <v>2.19670438766479</v>
      </c>
      <c r="W17" s="11">
        <v>0.0694873332977295</v>
      </c>
      <c r="X17">
        <v>0.263613224029541</v>
      </c>
      <c r="Y17">
        <v>0.263613224029541</v>
      </c>
      <c r="Z17">
        <v>0.4</v>
      </c>
      <c r="AA17">
        <v>0.7</v>
      </c>
      <c r="AB17">
        <v>0.636363636363636</v>
      </c>
      <c r="AC17">
        <v>0.666666666666667</v>
      </c>
      <c r="AD17">
        <v>0.3</v>
      </c>
      <c r="AE17">
        <v>0.3</v>
      </c>
    </row>
    <row r="18" spans="1:31">
      <c r="A18" s="5">
        <v>89</v>
      </c>
      <c r="B18">
        <v>18</v>
      </c>
      <c r="C18">
        <v>2</v>
      </c>
      <c r="D18">
        <v>10</v>
      </c>
      <c r="E18">
        <v>10</v>
      </c>
      <c r="F18">
        <v>10</v>
      </c>
      <c r="G18">
        <v>0</v>
      </c>
      <c r="H18">
        <v>8</v>
      </c>
      <c r="I18">
        <v>2</v>
      </c>
      <c r="J18">
        <v>0.9</v>
      </c>
      <c r="K18" s="4">
        <v>6.97077560424805</v>
      </c>
      <c r="L18" s="9">
        <v>1.72053337097168</v>
      </c>
      <c r="M18">
        <v>1.60125923156738</v>
      </c>
      <c r="N18">
        <v>5.9664134979248</v>
      </c>
      <c r="O18">
        <v>7</v>
      </c>
      <c r="P18">
        <v>7</v>
      </c>
      <c r="Q18">
        <v>16</v>
      </c>
      <c r="R18" s="15">
        <v>0.4375</v>
      </c>
      <c r="S18" s="15">
        <f t="shared" si="0"/>
        <v>0.7</v>
      </c>
      <c r="T18">
        <v>3.80342292785644</v>
      </c>
      <c r="U18">
        <v>3.48171353340149</v>
      </c>
      <c r="V18">
        <v>3.39324641227722</v>
      </c>
      <c r="W18" s="11">
        <v>0.0884671211242676</v>
      </c>
      <c r="X18">
        <v>0.410176515579224</v>
      </c>
      <c r="Y18">
        <v>0.410176515579224</v>
      </c>
      <c r="Z18">
        <v>0.7</v>
      </c>
      <c r="AA18">
        <v>0.9</v>
      </c>
      <c r="AB18">
        <v>0.5625</v>
      </c>
      <c r="AC18">
        <v>0.692307692307692</v>
      </c>
      <c r="AD18">
        <v>0.1</v>
      </c>
      <c r="AE18">
        <v>0.2</v>
      </c>
    </row>
    <row r="19" s="1" customFormat="1" spans="1:31">
      <c r="A19" s="5">
        <v>17</v>
      </c>
      <c r="B19">
        <v>16</v>
      </c>
      <c r="C19">
        <v>4</v>
      </c>
      <c r="D19">
        <v>10</v>
      </c>
      <c r="E19">
        <v>10</v>
      </c>
      <c r="F19">
        <v>10</v>
      </c>
      <c r="G19">
        <v>0</v>
      </c>
      <c r="H19">
        <v>6</v>
      </c>
      <c r="I19">
        <v>4</v>
      </c>
      <c r="J19">
        <v>0.8</v>
      </c>
      <c r="K19" s="4">
        <v>6.62918663024902</v>
      </c>
      <c r="L19" s="9">
        <v>1.7640323638916</v>
      </c>
      <c r="M19">
        <v>0.7838134765625</v>
      </c>
      <c r="N19">
        <v>5.65805053710937</v>
      </c>
      <c r="O19">
        <v>5</v>
      </c>
      <c r="P19">
        <v>5</v>
      </c>
      <c r="Q19">
        <v>15</v>
      </c>
      <c r="R19" s="15">
        <v>0.3333</v>
      </c>
      <c r="S19" s="15">
        <f t="shared" si="0"/>
        <v>0.5</v>
      </c>
      <c r="T19">
        <v>3.02310943603516</v>
      </c>
      <c r="U19">
        <v>2.70834422111511</v>
      </c>
      <c r="V19">
        <v>2.61939764022827</v>
      </c>
      <c r="W19" s="11">
        <v>0.0889465808868408</v>
      </c>
      <c r="X19">
        <v>0.403711795806885</v>
      </c>
      <c r="Y19">
        <v>0.403711795806885</v>
      </c>
      <c r="Z19">
        <v>0.5</v>
      </c>
      <c r="AA19">
        <v>1</v>
      </c>
      <c r="AB19">
        <v>0.666666666666667</v>
      </c>
      <c r="AC19">
        <v>0.8</v>
      </c>
      <c r="AD19">
        <v>0</v>
      </c>
      <c r="AE19">
        <v>0.5</v>
      </c>
    </row>
    <row r="20" spans="1:31">
      <c r="A20" s="5">
        <v>40</v>
      </c>
      <c r="B20">
        <v>17</v>
      </c>
      <c r="C20">
        <v>3</v>
      </c>
      <c r="D20">
        <v>10</v>
      </c>
      <c r="E20">
        <v>10</v>
      </c>
      <c r="F20">
        <v>9</v>
      </c>
      <c r="G20">
        <v>1</v>
      </c>
      <c r="H20">
        <v>8</v>
      </c>
      <c r="I20">
        <v>2</v>
      </c>
      <c r="J20">
        <v>0.85</v>
      </c>
      <c r="K20" s="4">
        <v>8.01934051513672</v>
      </c>
      <c r="L20" s="9">
        <v>1.82939147949219</v>
      </c>
      <c r="M20">
        <v>1.49921607971191</v>
      </c>
      <c r="N20">
        <v>6.08656692504883</v>
      </c>
      <c r="O20">
        <v>6</v>
      </c>
      <c r="P20">
        <v>6</v>
      </c>
      <c r="Q20">
        <v>15</v>
      </c>
      <c r="R20" s="15">
        <v>0.4</v>
      </c>
      <c r="S20" s="15">
        <f t="shared" si="0"/>
        <v>0.6</v>
      </c>
      <c r="T20">
        <v>3.05672454833984</v>
      </c>
      <c r="U20">
        <v>2.80530095100403</v>
      </c>
      <c r="V20">
        <v>2.71086621284485</v>
      </c>
      <c r="W20" s="11">
        <v>0.0944347381591797</v>
      </c>
      <c r="X20">
        <v>0.345858335494995</v>
      </c>
      <c r="Y20">
        <v>0.345858335494995</v>
      </c>
      <c r="Z20">
        <v>0.6</v>
      </c>
      <c r="AA20">
        <v>0.9</v>
      </c>
      <c r="AB20">
        <v>0.6</v>
      </c>
      <c r="AC20">
        <v>0.72</v>
      </c>
      <c r="AD20">
        <v>0.1</v>
      </c>
      <c r="AE20">
        <v>0.3</v>
      </c>
    </row>
    <row r="21" spans="1:31">
      <c r="A21" s="5">
        <v>206</v>
      </c>
      <c r="B21">
        <v>17</v>
      </c>
      <c r="C21">
        <v>3</v>
      </c>
      <c r="D21">
        <v>10</v>
      </c>
      <c r="E21">
        <v>10</v>
      </c>
      <c r="F21">
        <v>10</v>
      </c>
      <c r="G21">
        <v>0</v>
      </c>
      <c r="H21">
        <v>7</v>
      </c>
      <c r="I21">
        <v>3</v>
      </c>
      <c r="J21">
        <v>0.85</v>
      </c>
      <c r="K21" s="4">
        <v>6.37397003173828</v>
      </c>
      <c r="L21" s="9">
        <v>1.73198318481445</v>
      </c>
      <c r="M21">
        <v>1.36330223083496</v>
      </c>
      <c r="N21">
        <v>5.40246200561523</v>
      </c>
      <c r="O21">
        <v>5</v>
      </c>
      <c r="P21">
        <v>5</v>
      </c>
      <c r="Q21">
        <v>14</v>
      </c>
      <c r="R21" s="15">
        <v>0.3571</v>
      </c>
      <c r="S21" s="15">
        <f t="shared" si="0"/>
        <v>0.5</v>
      </c>
      <c r="T21">
        <v>3.02554321289062</v>
      </c>
      <c r="U21">
        <v>2.78245902061462</v>
      </c>
      <c r="V21">
        <v>2.70634937286377</v>
      </c>
      <c r="W21" s="11">
        <v>0.0761096477508545</v>
      </c>
      <c r="X21">
        <v>0.319193840026856</v>
      </c>
      <c r="Y21">
        <v>0.319193840026856</v>
      </c>
      <c r="Z21">
        <v>0.5</v>
      </c>
      <c r="AA21">
        <v>0.9</v>
      </c>
      <c r="AB21">
        <v>0.642857142857143</v>
      </c>
      <c r="AC21">
        <v>0.75</v>
      </c>
      <c r="AD21">
        <v>0.1</v>
      </c>
      <c r="AE21">
        <v>0.4</v>
      </c>
    </row>
    <row r="22" spans="1:31">
      <c r="A22" s="5">
        <v>44</v>
      </c>
      <c r="B22">
        <v>18</v>
      </c>
      <c r="C22">
        <v>2</v>
      </c>
      <c r="D22">
        <v>10</v>
      </c>
      <c r="E22">
        <v>10</v>
      </c>
      <c r="F22">
        <v>10</v>
      </c>
      <c r="G22">
        <v>0</v>
      </c>
      <c r="H22">
        <v>8</v>
      </c>
      <c r="I22">
        <v>2</v>
      </c>
      <c r="J22">
        <v>0.9</v>
      </c>
      <c r="K22" s="4">
        <v>7.05508804321289</v>
      </c>
      <c r="L22" s="9">
        <v>1.89373970031738</v>
      </c>
      <c r="M22">
        <v>1.69791793823242</v>
      </c>
      <c r="N22">
        <v>5.47259330749512</v>
      </c>
      <c r="O22">
        <v>6</v>
      </c>
      <c r="P22">
        <v>6</v>
      </c>
      <c r="Q22">
        <v>16</v>
      </c>
      <c r="R22" s="15">
        <v>0.375</v>
      </c>
      <c r="S22" s="15">
        <f t="shared" si="0"/>
        <v>0.6</v>
      </c>
      <c r="T22">
        <v>3.63743019104004</v>
      </c>
      <c r="U22">
        <v>3.36262583732605</v>
      </c>
      <c r="V22">
        <v>3.23361253738403</v>
      </c>
      <c r="W22" s="11">
        <v>0.129013299942017</v>
      </c>
      <c r="X22">
        <v>0.403817653656006</v>
      </c>
      <c r="Y22">
        <v>0.403817653656006</v>
      </c>
      <c r="Z22">
        <v>0.6</v>
      </c>
      <c r="AA22">
        <v>1</v>
      </c>
      <c r="AB22">
        <v>0.625</v>
      </c>
      <c r="AC22">
        <v>0.769230769230769</v>
      </c>
      <c r="AD22">
        <v>0</v>
      </c>
      <c r="AE22">
        <v>0.4</v>
      </c>
    </row>
    <row r="23" s="4" customFormat="1" spans="11:31">
      <c r="K23" s="12" t="s">
        <v>29</v>
      </c>
      <c r="L23" s="9">
        <f>AVERAGE(L2:L22)</f>
        <v>1.35450780959356</v>
      </c>
      <c r="W23" s="11">
        <f t="shared" ref="W23:AE23" si="1">AVERAGE(W2:W22)</f>
        <v>0.107885451543899</v>
      </c>
      <c r="Z23" s="4">
        <f t="shared" si="1"/>
        <v>0.657142857142857</v>
      </c>
      <c r="AA23" s="4">
        <f t="shared" si="1"/>
        <v>0.919047619047619</v>
      </c>
      <c r="AB23" s="4">
        <f t="shared" si="1"/>
        <v>0.587145297124289</v>
      </c>
      <c r="AC23" s="4">
        <f t="shared" si="1"/>
        <v>0.713838738517828</v>
      </c>
      <c r="AD23" s="4">
        <f t="shared" si="1"/>
        <v>0.080952380952381</v>
      </c>
      <c r="AE23" s="4">
        <f t="shared" si="1"/>
        <v>0.261904761904762</v>
      </c>
    </row>
    <row r="24" s="4" customFormat="1" spans="11:31">
      <c r="K24" s="13" t="s">
        <v>30</v>
      </c>
      <c r="L24" s="9">
        <f>MAX(L2:L22)</f>
        <v>1.89373970031738</v>
      </c>
      <c r="W24" s="11">
        <f t="shared" ref="W24:AE24" si="2">MAX(W2:W22)</f>
        <v>0.182191610336304</v>
      </c>
      <c r="Z24" s="4">
        <f t="shared" si="2"/>
        <v>1</v>
      </c>
      <c r="AA24" s="4">
        <f t="shared" si="2"/>
        <v>1</v>
      </c>
      <c r="AB24" s="4">
        <f t="shared" si="2"/>
        <v>0.666666666666667</v>
      </c>
      <c r="AC24" s="4">
        <f t="shared" si="2"/>
        <v>0.8</v>
      </c>
      <c r="AD24" s="4">
        <f t="shared" si="2"/>
        <v>0.3</v>
      </c>
      <c r="AE24" s="4">
        <f t="shared" si="2"/>
        <v>0.5</v>
      </c>
    </row>
    <row r="25" s="4" customFormat="1" spans="12:31">
      <c r="L25" s="9">
        <f>MIN(L2:L22)</f>
        <v>0.777395248413086</v>
      </c>
      <c r="W25" s="11">
        <f t="shared" ref="W25:AE25" si="3">MIN(W2:W22)</f>
        <v>0.064713716506958</v>
      </c>
      <c r="Z25" s="4">
        <f t="shared" si="3"/>
        <v>0.4</v>
      </c>
      <c r="AA25" s="4">
        <f t="shared" si="3"/>
        <v>0.7</v>
      </c>
      <c r="AB25" s="4">
        <f t="shared" si="3"/>
        <v>0.5</v>
      </c>
      <c r="AC25" s="4">
        <f t="shared" si="3"/>
        <v>0.642857142857143</v>
      </c>
      <c r="AD25" s="4">
        <f t="shared" si="3"/>
        <v>0</v>
      </c>
      <c r="AE25" s="4">
        <f t="shared" si="3"/>
        <v>0</v>
      </c>
    </row>
    <row r="26" spans="11:23">
      <c r="K26" s="4"/>
      <c r="L26" s="9"/>
      <c r="M26">
        <v>0.194</v>
      </c>
      <c r="W26" s="11"/>
    </row>
    <row r="27" spans="11:23">
      <c r="K27" s="4"/>
      <c r="L27" s="9"/>
      <c r="M27">
        <v>0.129</v>
      </c>
      <c r="W27" s="11"/>
    </row>
    <row r="28" spans="11:23">
      <c r="K28" s="4"/>
      <c r="L28" s="9"/>
      <c r="W28" s="11"/>
    </row>
    <row r="29" spans="11:23">
      <c r="K29" s="4" t="s">
        <v>31</v>
      </c>
      <c r="L29" s="4" t="s">
        <v>32</v>
      </c>
      <c r="O29" s="4" t="s">
        <v>70</v>
      </c>
      <c r="P29" s="4"/>
      <c r="Q29" s="4"/>
      <c r="R29" s="4"/>
      <c r="W29" s="11"/>
    </row>
    <row r="30" spans="11:23">
      <c r="K30" s="4"/>
      <c r="L30" s="4"/>
      <c r="O30" s="4">
        <v>0.2</v>
      </c>
      <c r="P30" s="4">
        <v>-160</v>
      </c>
      <c r="Q30" s="4">
        <v>640</v>
      </c>
      <c r="R30" s="4">
        <v>32</v>
      </c>
      <c r="W30" s="11"/>
    </row>
    <row r="31" s="1" customFormat="1" spans="11:23">
      <c r="K31" s="14" t="s">
        <v>49</v>
      </c>
      <c r="L31" s="14">
        <f>COUNTIF(L2:L22,"&lt;0.507")-COUNTIF(L2:L22,"&lt;0.378")</f>
        <v>0</v>
      </c>
      <c r="O31" s="4">
        <v>0.4</v>
      </c>
      <c r="P31" s="4">
        <v>-320</v>
      </c>
      <c r="Q31" s="4">
        <v>480</v>
      </c>
      <c r="R31" s="4">
        <v>24</v>
      </c>
      <c r="W31" s="14"/>
    </row>
    <row r="32" s="1" customFormat="1" spans="11:23">
      <c r="K32" s="14" t="s">
        <v>50</v>
      </c>
      <c r="L32" s="14">
        <f>COUNTIF(L2:L22,"&lt;0.636")-COUNTIF(L2:L22,"&lt;0.507")</f>
        <v>0</v>
      </c>
      <c r="O32" s="4">
        <v>0.45</v>
      </c>
      <c r="P32" s="4">
        <v>-360</v>
      </c>
      <c r="Q32" s="4">
        <v>440</v>
      </c>
      <c r="R32" s="4">
        <v>22</v>
      </c>
      <c r="W32" s="14"/>
    </row>
    <row r="33" s="1" customFormat="1" spans="11:23">
      <c r="K33" s="14" t="s">
        <v>51</v>
      </c>
      <c r="L33" s="14">
        <f>COUNTIF(L2:L22,"&lt;0.765")-COUNTIF(L2:L22,"&lt;0.636")</f>
        <v>0</v>
      </c>
      <c r="O33" s="4">
        <v>0.49</v>
      </c>
      <c r="P33" s="4">
        <v>-392</v>
      </c>
      <c r="Q33" s="4">
        <v>408</v>
      </c>
      <c r="R33" s="4">
        <v>20.4</v>
      </c>
      <c r="W33" s="14"/>
    </row>
    <row r="34" s="20" customFormat="1" spans="11:23">
      <c r="K34" s="22" t="s">
        <v>87</v>
      </c>
      <c r="L34" s="22">
        <f>COUNTIF(L2:L22,"&lt;1.152")-COUNTIF(L2:L22,"&lt;0.765")</f>
        <v>7</v>
      </c>
      <c r="M34" s="22">
        <v>7</v>
      </c>
      <c r="P34" s="22">
        <v>-380</v>
      </c>
      <c r="Q34" s="22">
        <v>420</v>
      </c>
      <c r="R34" s="22">
        <v>21</v>
      </c>
      <c r="W34" s="22"/>
    </row>
    <row r="35" s="1" customFormat="1" spans="11:23">
      <c r="K35" s="14" t="s">
        <v>88</v>
      </c>
      <c r="L35" s="14">
        <f>COUNTIF(L2:L22,"&lt;1.539")-COUNTIF(L2:L22,"&lt;1.152")</f>
        <v>7</v>
      </c>
      <c r="M35" s="14">
        <v>7</v>
      </c>
      <c r="W35" s="14"/>
    </row>
    <row r="36" s="20" customFormat="1" spans="11:23">
      <c r="K36" s="22" t="s">
        <v>78</v>
      </c>
      <c r="L36" s="22">
        <f>COUNTIF(L2:L22,"&lt;1.926")-COUNTIF(L2:L22,"&lt;1.539")</f>
        <v>7</v>
      </c>
      <c r="M36" s="22">
        <v>7</v>
      </c>
      <c r="W36" s="22"/>
    </row>
    <row r="37" s="1" customFormat="1" spans="11:23">
      <c r="K37" s="14" t="s">
        <v>89</v>
      </c>
      <c r="L37" s="14">
        <f>COUNTIF(L2:L22,"&lt;2.313")-COUNTIF(L2:L22,"&lt;1.926")</f>
        <v>0</v>
      </c>
      <c r="W37" s="14"/>
    </row>
    <row r="38" s="1" customFormat="1" spans="11:23">
      <c r="K38" s="14" t="s">
        <v>56</v>
      </c>
      <c r="L38" s="14">
        <v>0</v>
      </c>
      <c r="W38" s="14"/>
    </row>
    <row r="39" s="1" customFormat="1" spans="11:23">
      <c r="K39" s="14" t="s">
        <v>57</v>
      </c>
      <c r="L39" s="14">
        <v>0</v>
      </c>
      <c r="W39" s="14"/>
    </row>
    <row r="40" s="1" customFormat="1" spans="11:23">
      <c r="K40" s="14" t="s">
        <v>58</v>
      </c>
      <c r="L40" s="14">
        <v>0</v>
      </c>
      <c r="W40" s="14"/>
    </row>
    <row r="41" s="1" customFormat="1" spans="11:23">
      <c r="K41" s="14" t="s">
        <v>59</v>
      </c>
      <c r="L41" s="14">
        <v>0</v>
      </c>
      <c r="W41" s="14"/>
    </row>
    <row r="42" s="20" customFormat="1" spans="11:23">
      <c r="K42" s="22" t="s">
        <v>60</v>
      </c>
      <c r="L42" s="22">
        <v>0</v>
      </c>
      <c r="M42" s="22"/>
      <c r="W42" s="22"/>
    </row>
    <row r="43" s="1" customFormat="1" spans="11:23">
      <c r="K43" s="14" t="s">
        <v>61</v>
      </c>
      <c r="L43" s="14">
        <f>COUNTIF(L2:L22,"&lt;2.055")-COUNTIF(L2:L22,"&lt;1.926")</f>
        <v>0</v>
      </c>
      <c r="W43" s="14"/>
    </row>
    <row r="44" s="1" customFormat="1" spans="11:23">
      <c r="K44" s="14" t="s">
        <v>62</v>
      </c>
      <c r="L44" s="14">
        <f>COUNTIF(L2:L22,"&lt;2.184")-COUNTIF(L2:L22,"&lt;2.055")</f>
        <v>0</v>
      </c>
      <c r="W44" s="14"/>
    </row>
    <row r="45" s="1" customFormat="1" spans="11:23">
      <c r="K45" s="14" t="s">
        <v>63</v>
      </c>
      <c r="L45" s="14">
        <f>COUNTIF(L2:L22,"&lt;2.313")-COUNTIF(L2:L22,"&lt;2.184")</f>
        <v>0</v>
      </c>
      <c r="W45" s="14"/>
    </row>
    <row r="46" s="1" customFormat="1" spans="11:23">
      <c r="K46" s="14" t="s">
        <v>64</v>
      </c>
      <c r="L46" s="14">
        <f>COUNTIF(L2:L22,"&lt;2.442")-COUNTIF(L2:L22,"&lt;2.313")</f>
        <v>0</v>
      </c>
      <c r="W46" s="14"/>
    </row>
    <row r="47" s="1" customFormat="1" spans="11:12">
      <c r="K47" s="14" t="s">
        <v>65</v>
      </c>
      <c r="L47" s="14">
        <f>COUNTIF(L2:L22,"&lt;2.571")-COUNTIF(L2:L22,"&lt;2.442")</f>
        <v>0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s="1" customFormat="1" spans="11:15">
      <c r="K49" s="14" t="s">
        <v>67</v>
      </c>
      <c r="L49" s="14">
        <f>COUNTIF(L2:L22,"&lt;2.829")-COUNTIF(L2:L22,"&lt;2.7")</f>
        <v>0</v>
      </c>
      <c r="N49" s="1">
        <v>0.378</v>
      </c>
      <c r="O49" s="1">
        <v>3.094</v>
      </c>
    </row>
    <row r="50" s="1" customFormat="1" spans="11:15">
      <c r="K50" s="14" t="s">
        <v>68</v>
      </c>
      <c r="L50" s="14">
        <f>COUNTIF(L2:L22,"&lt;2.958")-COUNTIF(L2:L22,"&lt;2.829")</f>
        <v>0</v>
      </c>
      <c r="N50" s="1">
        <v>21</v>
      </c>
      <c r="O50" s="1">
        <v>0.129</v>
      </c>
    </row>
    <row r="51" s="1" customFormat="1" spans="11:12">
      <c r="K51" s="14" t="s">
        <v>69</v>
      </c>
      <c r="L51" s="14">
        <f>COUNTIF(L2:L22,"&lt;3.087")-COUNTIF(L2:L22,"&lt;2.958")</f>
        <v>0</v>
      </c>
    </row>
    <row r="54" spans="14:16">
      <c r="N54">
        <v>0.954</v>
      </c>
      <c r="O54">
        <v>0.378</v>
      </c>
      <c r="P54">
        <v>1.539</v>
      </c>
    </row>
    <row r="55" spans="16:16">
      <c r="P55">
        <v>0.232</v>
      </c>
    </row>
    <row r="59" spans="14:15">
      <c r="N59">
        <v>0.765</v>
      </c>
      <c r="O59">
        <v>1.926</v>
      </c>
    </row>
    <row r="60" spans="14:15">
      <c r="N60">
        <v>4</v>
      </c>
      <c r="O60">
        <v>0.29</v>
      </c>
    </row>
    <row r="61" spans="14:15">
      <c r="N61">
        <v>3</v>
      </c>
      <c r="O61">
        <v>0.387</v>
      </c>
    </row>
  </sheetData>
  <pageMargins left="0.75" right="0.75" top="1" bottom="1" header="0.5" footer="0.5"/>
  <headerFooter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3"/>
  <sheetViews>
    <sheetView topLeftCell="H70" workbookViewId="0">
      <selection activeCell="H1" sqref="$A1:$XFD91"/>
    </sheetView>
  </sheetViews>
  <sheetFormatPr defaultColWidth="8.88888888888889" defaultRowHeight="14.4"/>
  <cols>
    <col min="11" max="11" width="19.6666666666667" customWidth="1"/>
    <col min="12" max="12" width="17.7777777777778" customWidth="1"/>
    <col min="13" max="14" width="12.8888888888889"/>
    <col min="20" max="22" width="12.8888888888889"/>
    <col min="23" max="23" width="20.4444444444444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240</v>
      </c>
      <c r="B2">
        <v>20</v>
      </c>
      <c r="C2">
        <v>0</v>
      </c>
      <c r="D2">
        <v>10</v>
      </c>
      <c r="E2">
        <v>10</v>
      </c>
      <c r="F2">
        <v>10</v>
      </c>
      <c r="G2">
        <v>0</v>
      </c>
      <c r="H2">
        <v>10</v>
      </c>
      <c r="I2">
        <v>0</v>
      </c>
      <c r="J2">
        <v>1</v>
      </c>
      <c r="K2" s="4">
        <v>9999</v>
      </c>
      <c r="L2" s="9">
        <v>1.02997398376465</v>
      </c>
      <c r="M2">
        <v>9999</v>
      </c>
      <c r="N2">
        <v>9999</v>
      </c>
      <c r="O2">
        <v>10</v>
      </c>
      <c r="P2">
        <v>10</v>
      </c>
      <c r="Q2">
        <v>20</v>
      </c>
      <c r="R2" s="15">
        <v>0.5</v>
      </c>
      <c r="S2" s="15">
        <f t="shared" ref="S2:S16" si="0">O2/E2</f>
        <v>1</v>
      </c>
      <c r="T2">
        <v>4.02554702758789</v>
      </c>
      <c r="U2">
        <v>3.74819111824036</v>
      </c>
      <c r="V2">
        <v>3.63467264175415</v>
      </c>
      <c r="W2" s="11">
        <v>0.113518476486206</v>
      </c>
      <c r="X2">
        <v>0.39087438583374</v>
      </c>
      <c r="Y2">
        <v>0.39087438583374</v>
      </c>
      <c r="Z2">
        <v>1</v>
      </c>
      <c r="AA2">
        <v>1</v>
      </c>
      <c r="AB2">
        <v>0.5</v>
      </c>
      <c r="AC2">
        <v>0.666666666666667</v>
      </c>
      <c r="AD2">
        <v>0</v>
      </c>
      <c r="AE2">
        <v>0</v>
      </c>
    </row>
    <row r="3" spans="1:31">
      <c r="A3" s="5">
        <v>159</v>
      </c>
      <c r="B3">
        <v>18</v>
      </c>
      <c r="C3">
        <v>2</v>
      </c>
      <c r="D3">
        <v>10</v>
      </c>
      <c r="E3">
        <v>10</v>
      </c>
      <c r="F3">
        <v>10</v>
      </c>
      <c r="G3">
        <v>0</v>
      </c>
      <c r="H3">
        <v>8</v>
      </c>
      <c r="I3">
        <v>2</v>
      </c>
      <c r="J3">
        <v>0.9</v>
      </c>
      <c r="K3" s="4">
        <v>7.262939453125</v>
      </c>
      <c r="L3" s="9">
        <v>1.04187202453613</v>
      </c>
      <c r="M3">
        <v>0.635723114013672</v>
      </c>
      <c r="N3">
        <v>5.74558639526367</v>
      </c>
      <c r="O3">
        <v>5</v>
      </c>
      <c r="P3">
        <v>5</v>
      </c>
      <c r="Q3">
        <v>13</v>
      </c>
      <c r="R3" s="15">
        <v>0.3846</v>
      </c>
      <c r="S3" s="15">
        <f t="shared" si="0"/>
        <v>0.5</v>
      </c>
      <c r="T3">
        <v>4.01668739318848</v>
      </c>
      <c r="U3">
        <v>3.67924833297729</v>
      </c>
      <c r="V3">
        <v>3.55739736557007</v>
      </c>
      <c r="W3" s="11">
        <v>0.121850967407227</v>
      </c>
      <c r="X3">
        <v>0.459290027618408</v>
      </c>
      <c r="Y3">
        <v>0.459290027618408</v>
      </c>
      <c r="Z3">
        <v>0.5</v>
      </c>
      <c r="AA3">
        <v>0.8</v>
      </c>
      <c r="AB3">
        <v>0.615384615384615</v>
      </c>
      <c r="AC3">
        <v>0.695652173913043</v>
      </c>
      <c r="AD3">
        <v>0.2</v>
      </c>
      <c r="AE3">
        <v>0.3</v>
      </c>
    </row>
    <row r="4" s="1" customFormat="1" spans="1:31">
      <c r="A4" s="5">
        <v>46</v>
      </c>
      <c r="B4">
        <v>18</v>
      </c>
      <c r="C4">
        <v>2</v>
      </c>
      <c r="D4">
        <v>10</v>
      </c>
      <c r="E4">
        <v>10</v>
      </c>
      <c r="F4">
        <v>10</v>
      </c>
      <c r="G4">
        <v>0</v>
      </c>
      <c r="H4">
        <v>8</v>
      </c>
      <c r="I4">
        <v>2</v>
      </c>
      <c r="J4">
        <v>0.9</v>
      </c>
      <c r="K4" s="4">
        <v>7.44791412353516</v>
      </c>
      <c r="L4" s="9">
        <v>1.0282154083252</v>
      </c>
      <c r="M4">
        <v>0.622165679931641</v>
      </c>
      <c r="N4">
        <v>5.99441528320312</v>
      </c>
      <c r="O4">
        <v>6</v>
      </c>
      <c r="P4">
        <v>6</v>
      </c>
      <c r="Q4">
        <v>16</v>
      </c>
      <c r="R4" s="15">
        <v>0.375</v>
      </c>
      <c r="S4" s="15">
        <f t="shared" si="0"/>
        <v>0.6</v>
      </c>
      <c r="T4">
        <v>3.98751449584961</v>
      </c>
      <c r="U4">
        <v>3.64871144294739</v>
      </c>
      <c r="V4">
        <v>3.5240159034729</v>
      </c>
      <c r="W4" s="11">
        <v>0.124695539474487</v>
      </c>
      <c r="X4">
        <v>0.463498592376709</v>
      </c>
      <c r="Y4">
        <v>0.463498592376709</v>
      </c>
      <c r="Z4">
        <v>0.6</v>
      </c>
      <c r="AA4">
        <v>1</v>
      </c>
      <c r="AB4">
        <v>0.625</v>
      </c>
      <c r="AC4">
        <v>0.769230769230769</v>
      </c>
      <c r="AD4">
        <v>0</v>
      </c>
      <c r="AE4">
        <v>0.4</v>
      </c>
    </row>
    <row r="5" spans="1:31">
      <c r="A5" s="18">
        <v>58</v>
      </c>
      <c r="B5" s="1">
        <v>20</v>
      </c>
      <c r="C5" s="1">
        <v>0</v>
      </c>
      <c r="D5" s="1">
        <v>10</v>
      </c>
      <c r="E5" s="1">
        <v>10</v>
      </c>
      <c r="F5" s="1">
        <v>10</v>
      </c>
      <c r="G5" s="1">
        <v>0</v>
      </c>
      <c r="H5" s="1">
        <v>10</v>
      </c>
      <c r="I5" s="1">
        <v>0</v>
      </c>
      <c r="J5" s="1">
        <v>1</v>
      </c>
      <c r="K5" s="14">
        <v>9999</v>
      </c>
      <c r="L5" s="14">
        <v>0.892644882202148</v>
      </c>
      <c r="M5" s="1">
        <v>9999</v>
      </c>
      <c r="N5" s="1">
        <v>9999</v>
      </c>
      <c r="O5" s="1">
        <v>7</v>
      </c>
      <c r="P5" s="1">
        <v>7</v>
      </c>
      <c r="Q5" s="1">
        <v>17</v>
      </c>
      <c r="R5" s="19">
        <v>0.4118</v>
      </c>
      <c r="S5" s="19">
        <f t="shared" si="0"/>
        <v>0.7</v>
      </c>
      <c r="T5" s="1">
        <v>4.25502014160156</v>
      </c>
      <c r="U5" s="1">
        <v>3.97127270698547</v>
      </c>
      <c r="V5" s="1">
        <v>3.8246111869812</v>
      </c>
      <c r="W5" s="14">
        <v>0.146661520004272</v>
      </c>
      <c r="X5" s="1">
        <v>0.430408954620361</v>
      </c>
      <c r="Y5" s="1">
        <v>0.430408954620361</v>
      </c>
      <c r="Z5" s="1">
        <v>0.7</v>
      </c>
      <c r="AA5" s="1">
        <v>1</v>
      </c>
      <c r="AB5" s="1">
        <v>0.588235294117647</v>
      </c>
      <c r="AC5" s="1">
        <v>0.740740740740741</v>
      </c>
      <c r="AD5" s="1">
        <v>0</v>
      </c>
      <c r="AE5" s="1">
        <v>0.3</v>
      </c>
    </row>
    <row r="6" spans="1:31">
      <c r="A6" s="5">
        <v>74</v>
      </c>
      <c r="B6">
        <v>19</v>
      </c>
      <c r="C6">
        <v>1</v>
      </c>
      <c r="D6">
        <v>10</v>
      </c>
      <c r="E6">
        <v>10</v>
      </c>
      <c r="F6">
        <v>9</v>
      </c>
      <c r="G6">
        <v>1</v>
      </c>
      <c r="H6">
        <v>10</v>
      </c>
      <c r="I6">
        <v>0</v>
      </c>
      <c r="J6">
        <v>0.95</v>
      </c>
      <c r="K6" s="4">
        <v>9999</v>
      </c>
      <c r="L6" s="9">
        <v>0.927766799926758</v>
      </c>
      <c r="M6">
        <v>9999</v>
      </c>
      <c r="N6">
        <v>9999</v>
      </c>
      <c r="O6">
        <v>10</v>
      </c>
      <c r="P6">
        <v>10</v>
      </c>
      <c r="Q6">
        <v>18</v>
      </c>
      <c r="R6" s="15">
        <v>0.5556</v>
      </c>
      <c r="S6" s="15">
        <f t="shared" si="0"/>
        <v>1</v>
      </c>
      <c r="T6">
        <v>4.40181159973145</v>
      </c>
      <c r="U6">
        <v>3.95356178283691</v>
      </c>
      <c r="V6">
        <v>4.1050820350647</v>
      </c>
      <c r="W6" s="11">
        <v>0.151520252227783</v>
      </c>
      <c r="X6">
        <v>0.296729564666748</v>
      </c>
      <c r="Y6">
        <v>0.296729564666748</v>
      </c>
      <c r="Z6">
        <v>1</v>
      </c>
      <c r="AA6">
        <v>0.8</v>
      </c>
      <c r="AB6">
        <v>0.444444444444444</v>
      </c>
      <c r="AC6">
        <v>0.571428571428571</v>
      </c>
      <c r="AD6">
        <v>0.2</v>
      </c>
      <c r="AE6">
        <v>-0.2</v>
      </c>
    </row>
    <row r="7" spans="1:31">
      <c r="A7" s="5">
        <v>41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11.0247116088867</v>
      </c>
      <c r="L7" s="9">
        <v>0.829212188720703</v>
      </c>
      <c r="M7">
        <v>0.615507125854492</v>
      </c>
      <c r="N7">
        <v>9.19135475158691</v>
      </c>
      <c r="O7">
        <v>7</v>
      </c>
      <c r="P7">
        <v>7</v>
      </c>
      <c r="Q7">
        <v>17</v>
      </c>
      <c r="R7" s="15">
        <v>0.4118</v>
      </c>
      <c r="S7" s="15">
        <f t="shared" si="0"/>
        <v>0.7</v>
      </c>
      <c r="T7">
        <v>4.78162574768066</v>
      </c>
      <c r="U7">
        <v>4.41128349304199</v>
      </c>
      <c r="V7">
        <v>4.25963163375854</v>
      </c>
      <c r="W7" s="11">
        <v>0.151651859283447</v>
      </c>
      <c r="X7">
        <v>0.521994113922119</v>
      </c>
      <c r="Y7">
        <v>0.521994113922119</v>
      </c>
      <c r="Z7">
        <v>0.7</v>
      </c>
      <c r="AA7">
        <v>1</v>
      </c>
      <c r="AB7">
        <v>0.588235294117647</v>
      </c>
      <c r="AC7">
        <v>0.740740740740741</v>
      </c>
      <c r="AD7">
        <v>0</v>
      </c>
      <c r="AE7">
        <v>0.3</v>
      </c>
    </row>
    <row r="8" spans="1:31">
      <c r="A8" s="5">
        <v>204</v>
      </c>
      <c r="B8">
        <v>20</v>
      </c>
      <c r="C8">
        <v>0</v>
      </c>
      <c r="D8">
        <v>10</v>
      </c>
      <c r="E8">
        <v>10</v>
      </c>
      <c r="F8">
        <v>10</v>
      </c>
      <c r="G8">
        <v>0</v>
      </c>
      <c r="H8">
        <v>10</v>
      </c>
      <c r="I8">
        <v>0</v>
      </c>
      <c r="J8">
        <v>1</v>
      </c>
      <c r="K8" s="4">
        <v>9999</v>
      </c>
      <c r="L8" s="9">
        <v>0.93437385559082</v>
      </c>
      <c r="M8">
        <v>9999</v>
      </c>
      <c r="N8">
        <v>9999</v>
      </c>
      <c r="O8">
        <v>7</v>
      </c>
      <c r="P8">
        <v>7</v>
      </c>
      <c r="Q8">
        <v>17</v>
      </c>
      <c r="R8" s="15">
        <v>0.4118</v>
      </c>
      <c r="S8" s="15">
        <f t="shared" si="0"/>
        <v>0.7</v>
      </c>
      <c r="T8">
        <v>4.56262969970703</v>
      </c>
      <c r="U8">
        <v>4.25880813598633</v>
      </c>
      <c r="V8">
        <v>4.08786678314209</v>
      </c>
      <c r="W8" s="11">
        <v>0.170941352844238</v>
      </c>
      <c r="X8">
        <v>0.474762916564941</v>
      </c>
      <c r="Y8">
        <v>0.474762916564941</v>
      </c>
      <c r="Z8">
        <v>0.7</v>
      </c>
      <c r="AA8">
        <v>1</v>
      </c>
      <c r="AB8">
        <v>0.588235294117647</v>
      </c>
      <c r="AC8">
        <v>0.740740740740741</v>
      </c>
      <c r="AD8">
        <v>0</v>
      </c>
      <c r="AE8">
        <v>0.3</v>
      </c>
    </row>
    <row r="9" s="20" customFormat="1" spans="1:31">
      <c r="A9" s="21">
        <v>53</v>
      </c>
      <c r="B9" s="20">
        <v>20</v>
      </c>
      <c r="C9" s="20">
        <v>0</v>
      </c>
      <c r="D9" s="20">
        <v>10</v>
      </c>
      <c r="E9" s="20">
        <v>10</v>
      </c>
      <c r="F9" s="20">
        <v>10</v>
      </c>
      <c r="G9" s="20">
        <v>0</v>
      </c>
      <c r="H9" s="20">
        <v>10</v>
      </c>
      <c r="I9" s="20">
        <v>0</v>
      </c>
      <c r="J9" s="20">
        <v>1</v>
      </c>
      <c r="K9" s="22">
        <v>9999</v>
      </c>
      <c r="L9" s="22">
        <v>0.862852096557617</v>
      </c>
      <c r="M9" s="20">
        <v>9999</v>
      </c>
      <c r="N9" s="20">
        <v>9999</v>
      </c>
      <c r="O9" s="20">
        <v>6</v>
      </c>
      <c r="P9" s="20">
        <v>6</v>
      </c>
      <c r="Q9" s="20">
        <v>15</v>
      </c>
      <c r="R9" s="23">
        <v>0.4</v>
      </c>
      <c r="S9" s="23">
        <f t="shared" si="0"/>
        <v>0.6</v>
      </c>
      <c r="T9" s="20">
        <v>4.4928092956543</v>
      </c>
      <c r="U9" s="20">
        <v>4.20266008377075</v>
      </c>
      <c r="V9" s="20">
        <v>4.01789474487305</v>
      </c>
      <c r="W9" s="22">
        <v>0.184765338897705</v>
      </c>
      <c r="X9" s="20">
        <v>0.47491455078125</v>
      </c>
      <c r="Y9" s="20">
        <v>0.47491455078125</v>
      </c>
      <c r="Z9" s="20">
        <v>0.6</v>
      </c>
      <c r="AA9" s="20">
        <v>0.9</v>
      </c>
      <c r="AB9" s="20">
        <v>0.6</v>
      </c>
      <c r="AC9" s="20">
        <v>0.72</v>
      </c>
      <c r="AD9" s="20">
        <v>0.1</v>
      </c>
      <c r="AE9" s="20">
        <v>0.3</v>
      </c>
    </row>
    <row r="10" spans="1:31">
      <c r="A10" s="5">
        <v>61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10.6257991790772</v>
      </c>
      <c r="L10" s="9">
        <v>1.14323806762695</v>
      </c>
      <c r="M10">
        <v>0.99237060546875</v>
      </c>
      <c r="N10">
        <v>9.02749633789062</v>
      </c>
      <c r="O10">
        <v>5</v>
      </c>
      <c r="P10">
        <v>5</v>
      </c>
      <c r="Q10">
        <v>14</v>
      </c>
      <c r="R10" s="15">
        <v>0.3571</v>
      </c>
      <c r="S10" s="15">
        <f t="shared" si="0"/>
        <v>0.5</v>
      </c>
      <c r="T10">
        <v>3.97028923034668</v>
      </c>
      <c r="U10">
        <v>3.67376279830933</v>
      </c>
      <c r="V10">
        <v>3.51807713508606</v>
      </c>
      <c r="W10" s="11">
        <v>0.155685663223267</v>
      </c>
      <c r="X10">
        <v>0.45221209526062</v>
      </c>
      <c r="Y10">
        <v>0.45221209526062</v>
      </c>
      <c r="Z10">
        <v>0.5</v>
      </c>
      <c r="AA10">
        <v>0.9</v>
      </c>
      <c r="AB10">
        <v>0.642857142857143</v>
      </c>
      <c r="AC10">
        <v>0.75</v>
      </c>
      <c r="AD10">
        <v>0.1</v>
      </c>
      <c r="AE10">
        <v>0.4</v>
      </c>
    </row>
    <row r="11" spans="1:31">
      <c r="A11" s="5">
        <v>72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10.280424118042</v>
      </c>
      <c r="L11" s="9">
        <v>1.19344139099121</v>
      </c>
      <c r="M11">
        <v>1.01746940612793</v>
      </c>
      <c r="N11">
        <v>8.33690643310547</v>
      </c>
      <c r="O11">
        <v>7</v>
      </c>
      <c r="P11">
        <v>7</v>
      </c>
      <c r="Q11">
        <v>15</v>
      </c>
      <c r="R11" s="15">
        <v>0.4667</v>
      </c>
      <c r="S11" s="15">
        <f t="shared" si="0"/>
        <v>0.7</v>
      </c>
      <c r="T11">
        <v>4.19150733947754</v>
      </c>
      <c r="U11">
        <v>3.89750242233276</v>
      </c>
      <c r="V11">
        <v>3.73928308486938</v>
      </c>
      <c r="W11" s="11">
        <v>0.158219337463379</v>
      </c>
      <c r="X11">
        <v>0.452224254608154</v>
      </c>
      <c r="Y11">
        <v>0.452224254608154</v>
      </c>
      <c r="Z11">
        <v>0.7</v>
      </c>
      <c r="AA11">
        <v>0.8</v>
      </c>
      <c r="AB11">
        <v>0.533333333333333</v>
      </c>
      <c r="AC11">
        <v>0.64</v>
      </c>
      <c r="AD11">
        <v>0.2</v>
      </c>
      <c r="AE11">
        <v>0.1</v>
      </c>
    </row>
    <row r="12" spans="1:31">
      <c r="A12" s="5">
        <v>188</v>
      </c>
      <c r="B12">
        <v>20</v>
      </c>
      <c r="C12">
        <v>0</v>
      </c>
      <c r="D12">
        <v>10</v>
      </c>
      <c r="E12">
        <v>10</v>
      </c>
      <c r="F12">
        <v>10</v>
      </c>
      <c r="G12">
        <v>0</v>
      </c>
      <c r="H12">
        <v>10</v>
      </c>
      <c r="I12">
        <v>0</v>
      </c>
      <c r="J12">
        <v>1</v>
      </c>
      <c r="K12" s="4">
        <v>9999</v>
      </c>
      <c r="L12" s="9">
        <v>1.34126472473145</v>
      </c>
      <c r="M12">
        <v>9999</v>
      </c>
      <c r="N12">
        <v>9999</v>
      </c>
      <c r="O12">
        <v>8</v>
      </c>
      <c r="P12">
        <v>8</v>
      </c>
      <c r="Q12">
        <v>17</v>
      </c>
      <c r="R12" s="15">
        <v>0.4706</v>
      </c>
      <c r="S12" s="15">
        <f t="shared" si="0"/>
        <v>0.8</v>
      </c>
      <c r="T12">
        <v>3.77222633361816</v>
      </c>
      <c r="U12">
        <v>3.54594349861145</v>
      </c>
      <c r="V12">
        <v>3.38164401054382</v>
      </c>
      <c r="W12" s="11">
        <v>0.164299488067627</v>
      </c>
      <c r="X12">
        <v>0.390582323074341</v>
      </c>
      <c r="Y12">
        <v>0.390582323074341</v>
      </c>
      <c r="Z12">
        <v>0.8</v>
      </c>
      <c r="AA12">
        <v>0.9</v>
      </c>
      <c r="AB12">
        <v>0.529411764705882</v>
      </c>
      <c r="AC12">
        <v>0.666666666666667</v>
      </c>
      <c r="AD12">
        <v>0.1</v>
      </c>
      <c r="AE12">
        <v>0.1</v>
      </c>
    </row>
    <row r="13" spans="1:31">
      <c r="A13" s="5">
        <v>201</v>
      </c>
      <c r="B13">
        <v>19</v>
      </c>
      <c r="C13">
        <v>1</v>
      </c>
      <c r="D13">
        <v>10</v>
      </c>
      <c r="E13">
        <v>10</v>
      </c>
      <c r="F13">
        <v>10</v>
      </c>
      <c r="G13">
        <v>0</v>
      </c>
      <c r="H13">
        <v>9</v>
      </c>
      <c r="I13">
        <v>1</v>
      </c>
      <c r="J13">
        <v>0.95</v>
      </c>
      <c r="K13" s="4">
        <v>10.1663208007812</v>
      </c>
      <c r="L13" s="9">
        <v>1.26898002624512</v>
      </c>
      <c r="M13">
        <v>1.13109588623047</v>
      </c>
      <c r="N13">
        <v>8.50712966918945</v>
      </c>
      <c r="O13">
        <v>4</v>
      </c>
      <c r="P13">
        <v>4</v>
      </c>
      <c r="Q13">
        <v>13</v>
      </c>
      <c r="R13" s="15">
        <v>0.3077</v>
      </c>
      <c r="S13" s="15">
        <f t="shared" si="0"/>
        <v>0.4</v>
      </c>
      <c r="T13">
        <v>3.54694366455078</v>
      </c>
      <c r="U13">
        <v>3.30650043487549</v>
      </c>
      <c r="V13">
        <v>3.14219617843628</v>
      </c>
      <c r="W13" s="11">
        <v>0.164304256439209</v>
      </c>
      <c r="X13">
        <v>0.404747486114502</v>
      </c>
      <c r="Y13">
        <v>0.404747486114502</v>
      </c>
      <c r="Z13">
        <v>0.4</v>
      </c>
      <c r="AA13">
        <v>0.9</v>
      </c>
      <c r="AB13">
        <v>0.692307692307692</v>
      </c>
      <c r="AC13">
        <v>0.782608695652174</v>
      </c>
      <c r="AD13">
        <v>0.1</v>
      </c>
      <c r="AE13">
        <v>0.5</v>
      </c>
    </row>
    <row r="14" spans="1:31">
      <c r="A14" s="18">
        <v>91</v>
      </c>
      <c r="B14" s="1">
        <v>20</v>
      </c>
      <c r="C14" s="1">
        <v>0</v>
      </c>
      <c r="D14" s="1">
        <v>10</v>
      </c>
      <c r="E14" s="1">
        <v>10</v>
      </c>
      <c r="F14" s="1">
        <v>10</v>
      </c>
      <c r="G14" s="1">
        <v>0</v>
      </c>
      <c r="H14" s="1">
        <v>10</v>
      </c>
      <c r="I14" s="1">
        <v>0</v>
      </c>
      <c r="J14" s="1">
        <v>1</v>
      </c>
      <c r="K14" s="14">
        <v>9999</v>
      </c>
      <c r="L14" s="14">
        <v>1.27597808837891</v>
      </c>
      <c r="M14" s="1">
        <v>9999</v>
      </c>
      <c r="N14" s="1">
        <v>9999</v>
      </c>
      <c r="O14" s="1">
        <v>10</v>
      </c>
      <c r="P14" s="1">
        <v>10</v>
      </c>
      <c r="Q14" s="1">
        <v>20</v>
      </c>
      <c r="R14" s="19">
        <v>0.5</v>
      </c>
      <c r="S14" s="19">
        <f t="shared" si="0"/>
        <v>1</v>
      </c>
      <c r="T14" s="1">
        <v>4.20392990112305</v>
      </c>
      <c r="U14" s="1">
        <v>3.93733978271484</v>
      </c>
      <c r="V14" s="1">
        <v>3.76677012443542</v>
      </c>
      <c r="W14" s="14">
        <v>0.170569658279419</v>
      </c>
      <c r="X14" s="1">
        <v>0.437159776687622</v>
      </c>
      <c r="Y14" s="1">
        <v>0.437159776687622</v>
      </c>
      <c r="Z14" s="1">
        <v>1</v>
      </c>
      <c r="AA14" s="1">
        <v>1</v>
      </c>
      <c r="AB14" s="1">
        <v>0.5</v>
      </c>
      <c r="AC14" s="1">
        <v>0.666666666666667</v>
      </c>
      <c r="AD14" s="1">
        <v>0</v>
      </c>
      <c r="AE14" s="1">
        <v>0</v>
      </c>
    </row>
    <row r="15" spans="1:31">
      <c r="A15" s="5">
        <v>142</v>
      </c>
      <c r="B15">
        <v>20</v>
      </c>
      <c r="C15">
        <v>0</v>
      </c>
      <c r="D15">
        <v>10</v>
      </c>
      <c r="E15">
        <v>10</v>
      </c>
      <c r="F15">
        <v>10</v>
      </c>
      <c r="G15">
        <v>0</v>
      </c>
      <c r="H15">
        <v>10</v>
      </c>
      <c r="I15">
        <v>0</v>
      </c>
      <c r="J15">
        <v>1</v>
      </c>
      <c r="K15" s="4">
        <v>9999</v>
      </c>
      <c r="L15" s="9">
        <v>1.2095832824707</v>
      </c>
      <c r="M15">
        <v>9999</v>
      </c>
      <c r="N15">
        <v>9999</v>
      </c>
      <c r="O15">
        <v>8</v>
      </c>
      <c r="P15">
        <v>8</v>
      </c>
      <c r="Q15">
        <v>18</v>
      </c>
      <c r="R15" s="15">
        <v>0.4444</v>
      </c>
      <c r="S15" s="15">
        <f t="shared" si="0"/>
        <v>0.8</v>
      </c>
      <c r="T15">
        <v>4.09828186035156</v>
      </c>
      <c r="U15">
        <v>3.84790658950806</v>
      </c>
      <c r="V15">
        <v>3.66571497917175</v>
      </c>
      <c r="W15" s="11">
        <v>0.182191610336304</v>
      </c>
      <c r="X15">
        <v>0.43256688117981</v>
      </c>
      <c r="Y15">
        <v>0.43256688117981</v>
      </c>
      <c r="Z15">
        <v>0.8</v>
      </c>
      <c r="AA15">
        <v>1</v>
      </c>
      <c r="AB15">
        <v>0.555555555555556</v>
      </c>
      <c r="AC15">
        <v>0.714285714285714</v>
      </c>
      <c r="AD15">
        <v>0</v>
      </c>
      <c r="AE15">
        <v>0.2</v>
      </c>
    </row>
    <row r="16" spans="1:31">
      <c r="A16" s="5">
        <v>93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10.4066944122315</v>
      </c>
      <c r="L16" s="9">
        <v>1.28925704956055</v>
      </c>
      <c r="M16">
        <v>1.12779426574707</v>
      </c>
      <c r="N16">
        <v>8.51591873168945</v>
      </c>
      <c r="O16">
        <v>6</v>
      </c>
      <c r="P16">
        <v>6</v>
      </c>
      <c r="Q16">
        <v>16</v>
      </c>
      <c r="R16" s="15">
        <v>0.375</v>
      </c>
      <c r="S16" s="15">
        <f t="shared" si="0"/>
        <v>0.6</v>
      </c>
      <c r="T16">
        <v>3.78498268127441</v>
      </c>
      <c r="U16">
        <v>3.53165054321289</v>
      </c>
      <c r="V16">
        <v>3.34699487686157</v>
      </c>
      <c r="W16" s="11">
        <v>0.184655666351318</v>
      </c>
      <c r="X16">
        <v>0.437987804412842</v>
      </c>
      <c r="Y16">
        <v>0.437987804412842</v>
      </c>
      <c r="Z16">
        <v>0.6</v>
      </c>
      <c r="AA16">
        <v>1</v>
      </c>
      <c r="AB16">
        <v>0.625</v>
      </c>
      <c r="AC16">
        <v>0.769230769230769</v>
      </c>
      <c r="AD16">
        <v>0</v>
      </c>
      <c r="AE16">
        <v>0.4</v>
      </c>
    </row>
    <row r="17" s="20" customFormat="1" spans="1:31">
      <c r="A17" s="21">
        <v>161</v>
      </c>
      <c r="B17" s="20">
        <v>18</v>
      </c>
      <c r="C17" s="20">
        <v>2</v>
      </c>
      <c r="D17" s="20">
        <v>10</v>
      </c>
      <c r="E17" s="20">
        <v>10</v>
      </c>
      <c r="F17" s="20">
        <v>9</v>
      </c>
      <c r="G17" s="20">
        <v>1</v>
      </c>
      <c r="H17" s="20">
        <v>9</v>
      </c>
      <c r="I17" s="20">
        <v>1</v>
      </c>
      <c r="J17" s="20">
        <v>0.9</v>
      </c>
      <c r="K17" s="22">
        <v>9.90433120727539</v>
      </c>
      <c r="L17" s="22">
        <v>1.17045211791992</v>
      </c>
      <c r="M17" s="20">
        <v>1.12642097473145</v>
      </c>
      <c r="N17" s="20">
        <v>9.26404190063477</v>
      </c>
      <c r="O17" s="20">
        <v>8</v>
      </c>
      <c r="P17" s="20">
        <v>8</v>
      </c>
      <c r="Q17" s="20">
        <v>17</v>
      </c>
      <c r="R17" s="23">
        <v>0.4706</v>
      </c>
      <c r="S17" s="23">
        <f t="shared" ref="S17:S37" si="1">O17/E17</f>
        <v>0.8</v>
      </c>
      <c r="T17" s="20">
        <v>3.59035682678223</v>
      </c>
      <c r="U17" s="20">
        <v>3.26594281196594</v>
      </c>
      <c r="V17" s="20">
        <v>3.26703786849976</v>
      </c>
      <c r="W17" s="22">
        <v>0.00109505653381348</v>
      </c>
      <c r="X17" s="20">
        <v>0.323318958282471</v>
      </c>
      <c r="Y17" s="20">
        <v>0.323318958282471</v>
      </c>
      <c r="Z17" s="20">
        <v>0.8</v>
      </c>
      <c r="AA17" s="20">
        <v>0.9</v>
      </c>
      <c r="AB17" s="20">
        <v>0.529411764705882</v>
      </c>
      <c r="AC17" s="20">
        <v>0.666666666666667</v>
      </c>
      <c r="AD17" s="20">
        <v>0.1</v>
      </c>
      <c r="AE17" s="20">
        <v>0.1</v>
      </c>
    </row>
    <row r="18" spans="1:31">
      <c r="A18" s="5">
        <v>202</v>
      </c>
      <c r="B18">
        <v>20</v>
      </c>
      <c r="C18">
        <v>0</v>
      </c>
      <c r="D18">
        <v>10</v>
      </c>
      <c r="E18">
        <v>10</v>
      </c>
      <c r="F18">
        <v>10</v>
      </c>
      <c r="G18">
        <v>0</v>
      </c>
      <c r="H18">
        <v>10</v>
      </c>
      <c r="I18">
        <v>0</v>
      </c>
      <c r="J18">
        <v>1</v>
      </c>
      <c r="K18" s="4">
        <v>9999</v>
      </c>
      <c r="L18" s="9">
        <v>1.37958717346191</v>
      </c>
      <c r="M18">
        <v>9999</v>
      </c>
      <c r="N18">
        <v>9999</v>
      </c>
      <c r="O18">
        <v>9</v>
      </c>
      <c r="P18">
        <v>9</v>
      </c>
      <c r="Q18">
        <v>19</v>
      </c>
      <c r="R18" s="15">
        <v>0.4737</v>
      </c>
      <c r="S18" s="15">
        <f t="shared" si="1"/>
        <v>0.9</v>
      </c>
      <c r="T18">
        <v>4.12523078918457</v>
      </c>
      <c r="U18">
        <v>3.87245631217956</v>
      </c>
      <c r="V18">
        <v>3.69013977050781</v>
      </c>
      <c r="W18" s="11">
        <v>0.182316541671753</v>
      </c>
      <c r="X18">
        <v>0.435091018676758</v>
      </c>
      <c r="Y18">
        <v>0.435091018676758</v>
      </c>
      <c r="Z18">
        <v>0.9</v>
      </c>
      <c r="AA18">
        <v>1</v>
      </c>
      <c r="AB18">
        <v>0.526315789473684</v>
      </c>
      <c r="AC18">
        <v>0.689655172413793</v>
      </c>
      <c r="AD18">
        <v>0</v>
      </c>
      <c r="AE18">
        <v>0.1</v>
      </c>
    </row>
    <row r="19" spans="1:31">
      <c r="A19" s="5">
        <v>156</v>
      </c>
      <c r="B19">
        <v>20</v>
      </c>
      <c r="C19">
        <v>0</v>
      </c>
      <c r="D19">
        <v>10</v>
      </c>
      <c r="E19">
        <v>10</v>
      </c>
      <c r="F19">
        <v>10</v>
      </c>
      <c r="G19">
        <v>0</v>
      </c>
      <c r="H19">
        <v>10</v>
      </c>
      <c r="I19">
        <v>0</v>
      </c>
      <c r="J19">
        <v>1</v>
      </c>
      <c r="K19" s="4">
        <v>9999</v>
      </c>
      <c r="L19" s="9">
        <v>1.41717147827148</v>
      </c>
      <c r="M19">
        <v>9999</v>
      </c>
      <c r="N19">
        <v>9999</v>
      </c>
      <c r="O19">
        <v>9</v>
      </c>
      <c r="P19">
        <v>9</v>
      </c>
      <c r="Q19">
        <v>19</v>
      </c>
      <c r="R19" s="15">
        <v>0.4737</v>
      </c>
      <c r="S19" s="15">
        <f t="shared" si="1"/>
        <v>0.9</v>
      </c>
      <c r="T19">
        <v>4.48095321655273</v>
      </c>
      <c r="U19">
        <v>4.20376634597778</v>
      </c>
      <c r="V19">
        <v>3.99703979492187</v>
      </c>
      <c r="W19" s="11">
        <v>0.206726551055908</v>
      </c>
      <c r="X19">
        <v>0.483913421630859</v>
      </c>
      <c r="Y19">
        <v>0.483913421630859</v>
      </c>
      <c r="Z19">
        <v>0.9</v>
      </c>
      <c r="AA19">
        <v>1</v>
      </c>
      <c r="AB19">
        <v>0.526315789473684</v>
      </c>
      <c r="AC19">
        <v>0.689655172413793</v>
      </c>
      <c r="AD19">
        <v>0</v>
      </c>
      <c r="AE19">
        <v>0.1</v>
      </c>
    </row>
    <row r="20" spans="1:31">
      <c r="A20" s="5">
        <v>148</v>
      </c>
      <c r="B20">
        <v>16</v>
      </c>
      <c r="C20">
        <v>4</v>
      </c>
      <c r="D20">
        <v>10</v>
      </c>
      <c r="E20">
        <v>10</v>
      </c>
      <c r="F20">
        <v>10</v>
      </c>
      <c r="G20">
        <v>0</v>
      </c>
      <c r="H20">
        <v>6</v>
      </c>
      <c r="I20">
        <v>4</v>
      </c>
      <c r="J20">
        <v>0.8</v>
      </c>
      <c r="K20" s="4">
        <v>5.98124694824219</v>
      </c>
      <c r="L20" s="9">
        <v>1.4102840423584</v>
      </c>
      <c r="M20">
        <v>0.666097640991211</v>
      </c>
      <c r="N20">
        <v>5.7578067779541</v>
      </c>
      <c r="O20">
        <v>5</v>
      </c>
      <c r="P20">
        <v>5</v>
      </c>
      <c r="Q20">
        <v>14</v>
      </c>
      <c r="R20" s="15">
        <v>0.3571</v>
      </c>
      <c r="S20" s="15">
        <f t="shared" si="1"/>
        <v>0.5</v>
      </c>
      <c r="T20">
        <v>3.24358749389648</v>
      </c>
      <c r="U20">
        <v>2.86260199546814</v>
      </c>
      <c r="V20">
        <v>2.83324432373047</v>
      </c>
      <c r="W20" s="11">
        <v>0.0293576717376709</v>
      </c>
      <c r="X20">
        <v>0.410343170166016</v>
      </c>
      <c r="Y20">
        <v>0.410343170166016</v>
      </c>
      <c r="Z20">
        <v>0.5</v>
      </c>
      <c r="AA20">
        <v>0.9</v>
      </c>
      <c r="AB20">
        <v>0.642857142857143</v>
      </c>
      <c r="AC20">
        <v>0.75</v>
      </c>
      <c r="AD20">
        <v>0.1</v>
      </c>
      <c r="AE20">
        <v>0.4</v>
      </c>
    </row>
    <row r="21" spans="1:31">
      <c r="A21" s="5">
        <v>81</v>
      </c>
      <c r="B21">
        <v>16</v>
      </c>
      <c r="C21">
        <v>4</v>
      </c>
      <c r="D21">
        <v>10</v>
      </c>
      <c r="E21">
        <v>10</v>
      </c>
      <c r="F21">
        <v>10</v>
      </c>
      <c r="G21">
        <v>0</v>
      </c>
      <c r="H21">
        <v>6</v>
      </c>
      <c r="I21">
        <v>4</v>
      </c>
      <c r="J21">
        <v>0.8</v>
      </c>
      <c r="K21" s="4">
        <v>5.22684097290039</v>
      </c>
      <c r="L21" s="9">
        <v>1.39222145080566</v>
      </c>
      <c r="M21">
        <v>1.2137393951416</v>
      </c>
      <c r="N21">
        <v>5.9448299407959</v>
      </c>
      <c r="O21">
        <v>5</v>
      </c>
      <c r="P21">
        <v>5</v>
      </c>
      <c r="Q21">
        <v>13</v>
      </c>
      <c r="R21" s="15">
        <v>0.3846</v>
      </c>
      <c r="S21" s="15">
        <f t="shared" si="1"/>
        <v>0.5</v>
      </c>
      <c r="T21">
        <v>3.06912994384766</v>
      </c>
      <c r="U21">
        <v>2.68255996704102</v>
      </c>
      <c r="V21">
        <v>2.71582293510437</v>
      </c>
      <c r="W21" s="11">
        <v>0.0332629680633545</v>
      </c>
      <c r="X21">
        <v>0.353307008743286</v>
      </c>
      <c r="Y21">
        <v>0.353307008743286</v>
      </c>
      <c r="Z21">
        <v>0.5</v>
      </c>
      <c r="AA21">
        <v>0.8</v>
      </c>
      <c r="AB21">
        <v>0.615384615384615</v>
      </c>
      <c r="AC21">
        <v>0.695652173913043</v>
      </c>
      <c r="AD21">
        <v>0.2</v>
      </c>
      <c r="AE21">
        <v>0.3</v>
      </c>
    </row>
    <row r="22" spans="1:31">
      <c r="A22" s="5">
        <v>88</v>
      </c>
      <c r="B22">
        <v>16</v>
      </c>
      <c r="C22">
        <v>4</v>
      </c>
      <c r="D22">
        <v>10</v>
      </c>
      <c r="E22">
        <v>10</v>
      </c>
      <c r="F22">
        <v>9</v>
      </c>
      <c r="G22">
        <v>1</v>
      </c>
      <c r="H22">
        <v>7</v>
      </c>
      <c r="I22">
        <v>3</v>
      </c>
      <c r="J22">
        <v>0.8</v>
      </c>
      <c r="K22" s="4">
        <v>6.7324047088623</v>
      </c>
      <c r="L22" s="9">
        <v>1.61456680297852</v>
      </c>
      <c r="M22">
        <v>1.08119773864746</v>
      </c>
      <c r="N22">
        <v>5.53327941894531</v>
      </c>
      <c r="O22">
        <v>5</v>
      </c>
      <c r="P22">
        <v>5</v>
      </c>
      <c r="Q22">
        <v>13</v>
      </c>
      <c r="R22" s="15">
        <v>0.3846</v>
      </c>
      <c r="S22" s="15">
        <f t="shared" si="1"/>
        <v>0.5</v>
      </c>
      <c r="T22">
        <v>3.23104858398437</v>
      </c>
      <c r="U22">
        <v>2.92253375053406</v>
      </c>
      <c r="V22">
        <v>2.8886866569519</v>
      </c>
      <c r="W22" s="11">
        <v>0.0338470935821533</v>
      </c>
      <c r="X22">
        <v>0.342361927032471</v>
      </c>
      <c r="Y22">
        <v>0.342361927032471</v>
      </c>
      <c r="Z22">
        <v>0.5</v>
      </c>
      <c r="AA22">
        <v>0.8</v>
      </c>
      <c r="AB22">
        <v>0.615384615384615</v>
      </c>
      <c r="AC22">
        <v>0.695652173913043</v>
      </c>
      <c r="AD22">
        <v>0.2</v>
      </c>
      <c r="AE22">
        <v>0.3</v>
      </c>
    </row>
    <row r="23" s="1" customFormat="1" spans="1:31">
      <c r="A23" s="5">
        <v>147</v>
      </c>
      <c r="B23">
        <v>18</v>
      </c>
      <c r="C23">
        <v>2</v>
      </c>
      <c r="D23">
        <v>10</v>
      </c>
      <c r="E23">
        <v>10</v>
      </c>
      <c r="F23">
        <v>10</v>
      </c>
      <c r="G23">
        <v>0</v>
      </c>
      <c r="H23">
        <v>8</v>
      </c>
      <c r="I23">
        <v>2</v>
      </c>
      <c r="J23">
        <v>0.9</v>
      </c>
      <c r="K23" s="4">
        <v>6.612060546875</v>
      </c>
      <c r="L23" s="9">
        <v>1.60484886169434</v>
      </c>
      <c r="M23">
        <v>1.57463836669922</v>
      </c>
      <c r="N23">
        <v>6.10797309875488</v>
      </c>
      <c r="O23">
        <v>8</v>
      </c>
      <c r="P23">
        <v>8</v>
      </c>
      <c r="Q23">
        <v>17</v>
      </c>
      <c r="R23" s="15">
        <v>0.4706</v>
      </c>
      <c r="S23" s="15">
        <f t="shared" si="1"/>
        <v>0.8</v>
      </c>
      <c r="T23">
        <v>3.09134292602539</v>
      </c>
      <c r="U23">
        <v>2.82251119613647</v>
      </c>
      <c r="V23">
        <v>2.7755024433136</v>
      </c>
      <c r="W23" s="11">
        <v>0.047008752822876</v>
      </c>
      <c r="X23">
        <v>0.315840482711792</v>
      </c>
      <c r="Y23">
        <v>0.315840482711792</v>
      </c>
      <c r="Z23">
        <v>0.8</v>
      </c>
      <c r="AA23">
        <v>0.9</v>
      </c>
      <c r="AB23">
        <v>0.529411764705882</v>
      </c>
      <c r="AC23">
        <v>0.666666666666667</v>
      </c>
      <c r="AD23">
        <v>0.1</v>
      </c>
      <c r="AE23">
        <v>0.1</v>
      </c>
    </row>
    <row r="24" spans="1:31">
      <c r="A24" s="5">
        <v>10</v>
      </c>
      <c r="B24">
        <v>18</v>
      </c>
      <c r="C24">
        <v>2</v>
      </c>
      <c r="D24">
        <v>10</v>
      </c>
      <c r="E24">
        <v>10</v>
      </c>
      <c r="F24">
        <v>10</v>
      </c>
      <c r="G24">
        <v>0</v>
      </c>
      <c r="H24">
        <v>8</v>
      </c>
      <c r="I24">
        <v>2</v>
      </c>
      <c r="J24">
        <v>0.9</v>
      </c>
      <c r="K24" s="4">
        <v>7.72553634643555</v>
      </c>
      <c r="L24" s="9">
        <v>1.43349266052246</v>
      </c>
      <c r="M24">
        <v>0.988012313842773</v>
      </c>
      <c r="N24">
        <v>5.63763999938965</v>
      </c>
      <c r="O24">
        <v>6</v>
      </c>
      <c r="P24">
        <v>6</v>
      </c>
      <c r="Q24">
        <v>16</v>
      </c>
      <c r="R24" s="15">
        <v>0.375</v>
      </c>
      <c r="S24" s="15">
        <f t="shared" si="1"/>
        <v>0.6</v>
      </c>
      <c r="T24">
        <v>4.04101181030273</v>
      </c>
      <c r="U24">
        <v>3.72482323646545</v>
      </c>
      <c r="V24">
        <v>3.54834985733032</v>
      </c>
      <c r="W24" s="11">
        <v>0.176473379135132</v>
      </c>
      <c r="X24">
        <v>0.492661952972412</v>
      </c>
      <c r="Y24">
        <v>0.492661952972412</v>
      </c>
      <c r="Z24">
        <v>0.6</v>
      </c>
      <c r="AA24">
        <v>1</v>
      </c>
      <c r="AB24">
        <v>0.625</v>
      </c>
      <c r="AC24">
        <v>0.769230769230769</v>
      </c>
      <c r="AD24">
        <v>0</v>
      </c>
      <c r="AE24">
        <v>0.4</v>
      </c>
    </row>
    <row r="25" s="20" customFormat="1" spans="1:31">
      <c r="A25" s="21">
        <v>48</v>
      </c>
      <c r="B25" s="20">
        <v>16</v>
      </c>
      <c r="C25" s="20">
        <v>4</v>
      </c>
      <c r="D25" s="20">
        <v>10</v>
      </c>
      <c r="E25" s="20">
        <v>10</v>
      </c>
      <c r="F25" s="20">
        <v>10</v>
      </c>
      <c r="G25" s="20">
        <v>0</v>
      </c>
      <c r="H25" s="20">
        <v>6</v>
      </c>
      <c r="I25" s="20">
        <v>4</v>
      </c>
      <c r="J25" s="20">
        <v>0.8</v>
      </c>
      <c r="K25" s="22">
        <v>5.09125137329102</v>
      </c>
      <c r="L25" s="22">
        <v>1.59131240844727</v>
      </c>
      <c r="M25" s="20">
        <v>0.936178207397461</v>
      </c>
      <c r="N25" s="20">
        <v>4.19539451599121</v>
      </c>
      <c r="O25" s="20">
        <v>4</v>
      </c>
      <c r="P25" s="20">
        <v>4</v>
      </c>
      <c r="Q25" s="20">
        <v>13</v>
      </c>
      <c r="R25" s="23">
        <v>0.3077</v>
      </c>
      <c r="S25" s="23">
        <f t="shared" si="1"/>
        <v>0.4</v>
      </c>
      <c r="T25" s="20">
        <v>2.98599624633789</v>
      </c>
      <c r="U25" s="20">
        <v>2.72475695610046</v>
      </c>
      <c r="V25" s="20">
        <v>2.63969969749451</v>
      </c>
      <c r="W25" s="22">
        <v>0.085057258605957</v>
      </c>
      <c r="X25" s="20">
        <v>0.346296548843384</v>
      </c>
      <c r="Y25" s="20">
        <v>0.346296548843384</v>
      </c>
      <c r="Z25" s="20">
        <v>0.4</v>
      </c>
      <c r="AA25" s="20">
        <v>0.9</v>
      </c>
      <c r="AB25" s="20">
        <v>0.692307692307692</v>
      </c>
      <c r="AC25" s="20">
        <v>0.782608695652174</v>
      </c>
      <c r="AD25" s="20">
        <v>0.1</v>
      </c>
      <c r="AE25" s="20">
        <v>0.5</v>
      </c>
    </row>
    <row r="26" spans="1:31">
      <c r="A26" s="5">
        <v>89</v>
      </c>
      <c r="B26">
        <v>18</v>
      </c>
      <c r="C26">
        <v>2</v>
      </c>
      <c r="D26">
        <v>10</v>
      </c>
      <c r="E26">
        <v>10</v>
      </c>
      <c r="F26">
        <v>10</v>
      </c>
      <c r="G26">
        <v>0</v>
      </c>
      <c r="H26">
        <v>8</v>
      </c>
      <c r="I26">
        <v>2</v>
      </c>
      <c r="J26">
        <v>0.9</v>
      </c>
      <c r="K26" s="4">
        <v>6.97077560424805</v>
      </c>
      <c r="L26" s="9">
        <v>1.72053337097168</v>
      </c>
      <c r="M26">
        <v>1.60125923156738</v>
      </c>
      <c r="N26">
        <v>5.9664134979248</v>
      </c>
      <c r="O26">
        <v>7</v>
      </c>
      <c r="P26">
        <v>7</v>
      </c>
      <c r="Q26">
        <v>16</v>
      </c>
      <c r="R26" s="15">
        <v>0.4375</v>
      </c>
      <c r="S26" s="15">
        <f t="shared" si="1"/>
        <v>0.7</v>
      </c>
      <c r="T26">
        <v>3.80342292785644</v>
      </c>
      <c r="U26">
        <v>3.48171353340149</v>
      </c>
      <c r="V26">
        <v>3.39324641227722</v>
      </c>
      <c r="W26" s="11">
        <v>0.0884671211242676</v>
      </c>
      <c r="X26">
        <v>0.410176515579224</v>
      </c>
      <c r="Y26">
        <v>0.410176515579224</v>
      </c>
      <c r="Z26">
        <v>0.7</v>
      </c>
      <c r="AA26">
        <v>0.9</v>
      </c>
      <c r="AB26">
        <v>0.5625</v>
      </c>
      <c r="AC26">
        <v>0.692307692307692</v>
      </c>
      <c r="AD26">
        <v>0.1</v>
      </c>
      <c r="AE26">
        <v>0.2</v>
      </c>
    </row>
    <row r="27" customFormat="1" spans="1:31">
      <c r="A27" s="5">
        <v>17</v>
      </c>
      <c r="B27">
        <v>16</v>
      </c>
      <c r="C27">
        <v>4</v>
      </c>
      <c r="D27">
        <v>10</v>
      </c>
      <c r="E27">
        <v>10</v>
      </c>
      <c r="F27">
        <v>10</v>
      </c>
      <c r="G27">
        <v>0</v>
      </c>
      <c r="H27">
        <v>6</v>
      </c>
      <c r="I27">
        <v>4</v>
      </c>
      <c r="J27">
        <v>0.8</v>
      </c>
      <c r="K27" s="4">
        <v>6.62918663024902</v>
      </c>
      <c r="L27" s="9">
        <v>1.7640323638916</v>
      </c>
      <c r="M27">
        <v>0.7838134765625</v>
      </c>
      <c r="N27">
        <v>5.65805053710937</v>
      </c>
      <c r="O27">
        <v>5</v>
      </c>
      <c r="P27">
        <v>5</v>
      </c>
      <c r="Q27">
        <v>15</v>
      </c>
      <c r="R27" s="15">
        <v>0.3333</v>
      </c>
      <c r="S27" s="15">
        <f t="shared" si="1"/>
        <v>0.5</v>
      </c>
      <c r="T27">
        <v>3.02310943603516</v>
      </c>
      <c r="U27">
        <v>2.70834422111511</v>
      </c>
      <c r="V27">
        <v>2.61939764022827</v>
      </c>
      <c r="W27" s="11">
        <v>0.0889465808868408</v>
      </c>
      <c r="X27">
        <v>0.403711795806885</v>
      </c>
      <c r="Y27">
        <v>0.403711795806885</v>
      </c>
      <c r="Z27">
        <v>0.5</v>
      </c>
      <c r="AA27">
        <v>1</v>
      </c>
      <c r="AB27">
        <v>0.666666666666667</v>
      </c>
      <c r="AC27">
        <v>0.8</v>
      </c>
      <c r="AD27">
        <v>0</v>
      </c>
      <c r="AE27">
        <v>0.5</v>
      </c>
    </row>
    <row r="28" spans="1:31">
      <c r="A28" s="5">
        <v>40</v>
      </c>
      <c r="B28">
        <v>17</v>
      </c>
      <c r="C28">
        <v>3</v>
      </c>
      <c r="D28">
        <v>10</v>
      </c>
      <c r="E28">
        <v>10</v>
      </c>
      <c r="F28">
        <v>9</v>
      </c>
      <c r="G28">
        <v>1</v>
      </c>
      <c r="H28">
        <v>8</v>
      </c>
      <c r="I28">
        <v>2</v>
      </c>
      <c r="J28">
        <v>0.85</v>
      </c>
      <c r="K28" s="4">
        <v>8.01934051513672</v>
      </c>
      <c r="L28" s="9">
        <v>1.82939147949219</v>
      </c>
      <c r="M28">
        <v>1.49921607971191</v>
      </c>
      <c r="N28">
        <v>6.08656692504883</v>
      </c>
      <c r="O28">
        <v>6</v>
      </c>
      <c r="P28">
        <v>6</v>
      </c>
      <c r="Q28">
        <v>15</v>
      </c>
      <c r="R28" s="15">
        <v>0.4</v>
      </c>
      <c r="S28" s="15">
        <f t="shared" si="1"/>
        <v>0.6</v>
      </c>
      <c r="T28">
        <v>3.05672454833984</v>
      </c>
      <c r="U28">
        <v>2.80530095100403</v>
      </c>
      <c r="V28">
        <v>2.71086621284485</v>
      </c>
      <c r="W28" s="11">
        <v>0.0944347381591797</v>
      </c>
      <c r="X28">
        <v>0.345858335494995</v>
      </c>
      <c r="Y28">
        <v>0.345858335494995</v>
      </c>
      <c r="Z28">
        <v>0.6</v>
      </c>
      <c r="AA28">
        <v>0.9</v>
      </c>
      <c r="AB28">
        <v>0.6</v>
      </c>
      <c r="AC28">
        <v>0.72</v>
      </c>
      <c r="AD28">
        <v>0.1</v>
      </c>
      <c r="AE28">
        <v>0.3</v>
      </c>
    </row>
    <row r="29" spans="1:31">
      <c r="A29" s="5">
        <v>30</v>
      </c>
      <c r="B29">
        <v>19</v>
      </c>
      <c r="C29">
        <v>1</v>
      </c>
      <c r="D29">
        <v>10</v>
      </c>
      <c r="E29">
        <v>10</v>
      </c>
      <c r="F29">
        <v>10</v>
      </c>
      <c r="G29">
        <v>0</v>
      </c>
      <c r="H29">
        <v>9</v>
      </c>
      <c r="I29">
        <v>1</v>
      </c>
      <c r="J29">
        <v>0.95</v>
      </c>
      <c r="K29" s="4">
        <v>10.2467727661133</v>
      </c>
      <c r="L29" s="9">
        <v>1.8103141784668</v>
      </c>
      <c r="M29">
        <v>1.67639350891113</v>
      </c>
      <c r="N29">
        <v>8.03465270996094</v>
      </c>
      <c r="O29">
        <v>7</v>
      </c>
      <c r="P29">
        <v>7</v>
      </c>
      <c r="Q29">
        <v>17</v>
      </c>
      <c r="R29" s="15">
        <v>0.4118</v>
      </c>
      <c r="S29" s="15">
        <f t="shared" si="1"/>
        <v>0.7</v>
      </c>
      <c r="T29">
        <v>4.02245140075684</v>
      </c>
      <c r="U29">
        <v>3.75803875923157</v>
      </c>
      <c r="V29">
        <v>3.57295179367065</v>
      </c>
      <c r="W29" s="11">
        <v>0.185086965560913</v>
      </c>
      <c r="X29">
        <v>0.449499607086182</v>
      </c>
      <c r="Y29">
        <v>0.449499607086182</v>
      </c>
      <c r="Z29">
        <v>0.7</v>
      </c>
      <c r="AA29">
        <v>1</v>
      </c>
      <c r="AB29">
        <v>0.588235294117647</v>
      </c>
      <c r="AC29">
        <v>0.740740740740741</v>
      </c>
      <c r="AD29">
        <v>0</v>
      </c>
      <c r="AE29">
        <v>0.3</v>
      </c>
    </row>
    <row r="30" spans="1:31">
      <c r="A30" s="5">
        <v>222</v>
      </c>
      <c r="B30">
        <v>17</v>
      </c>
      <c r="C30">
        <v>3</v>
      </c>
      <c r="D30">
        <v>10</v>
      </c>
      <c r="E30">
        <v>10</v>
      </c>
      <c r="F30">
        <v>10</v>
      </c>
      <c r="G30">
        <v>0</v>
      </c>
      <c r="H30">
        <v>7</v>
      </c>
      <c r="I30">
        <v>3</v>
      </c>
      <c r="J30">
        <v>0.85</v>
      </c>
      <c r="K30" s="4">
        <v>6.98605537414551</v>
      </c>
      <c r="L30" s="9">
        <v>1.72116661071777</v>
      </c>
      <c r="M30">
        <v>1.06689262390137</v>
      </c>
      <c r="N30">
        <v>5.3403377532959</v>
      </c>
      <c r="O30">
        <v>6</v>
      </c>
      <c r="P30">
        <v>6</v>
      </c>
      <c r="Q30">
        <v>16</v>
      </c>
      <c r="R30" s="15">
        <v>0.375</v>
      </c>
      <c r="S30" s="15">
        <f t="shared" si="1"/>
        <v>0.6</v>
      </c>
      <c r="T30">
        <v>3.34921264648437</v>
      </c>
      <c r="U30">
        <v>3.06262898445129</v>
      </c>
      <c r="V30">
        <v>2.91971254348755</v>
      </c>
      <c r="W30" s="11">
        <v>0.142916440963745</v>
      </c>
      <c r="X30">
        <v>0.429500102996826</v>
      </c>
      <c r="Y30">
        <v>0.429500102996826</v>
      </c>
      <c r="Z30">
        <v>0.6</v>
      </c>
      <c r="AA30">
        <v>1</v>
      </c>
      <c r="AB30">
        <v>0.625</v>
      </c>
      <c r="AC30">
        <v>0.769230769230769</v>
      </c>
      <c r="AD30">
        <v>0</v>
      </c>
      <c r="AE30">
        <v>0.4</v>
      </c>
    </row>
    <row r="31" spans="1:31">
      <c r="A31" s="5">
        <v>174</v>
      </c>
      <c r="B31">
        <v>17</v>
      </c>
      <c r="C31">
        <v>3</v>
      </c>
      <c r="D31">
        <v>10</v>
      </c>
      <c r="E31">
        <v>10</v>
      </c>
      <c r="F31">
        <v>10</v>
      </c>
      <c r="G31">
        <v>0</v>
      </c>
      <c r="H31">
        <v>7</v>
      </c>
      <c r="I31">
        <v>3</v>
      </c>
      <c r="J31">
        <v>0.85</v>
      </c>
      <c r="K31" s="4">
        <v>6.9014720916748</v>
      </c>
      <c r="L31" s="9">
        <v>1.69812965393066</v>
      </c>
      <c r="M31">
        <v>1.01156425476074</v>
      </c>
      <c r="N31">
        <v>5.1447925567627</v>
      </c>
      <c r="O31">
        <v>4</v>
      </c>
      <c r="P31">
        <v>4</v>
      </c>
      <c r="Q31">
        <v>13</v>
      </c>
      <c r="R31" s="15">
        <v>0.3077</v>
      </c>
      <c r="S31" s="15">
        <f t="shared" si="1"/>
        <v>0.4</v>
      </c>
      <c r="T31">
        <v>3.24583053588867</v>
      </c>
      <c r="U31">
        <v>2.97004389762878</v>
      </c>
      <c r="V31">
        <v>2.82203412055969</v>
      </c>
      <c r="W31" s="11">
        <v>0.148009777069092</v>
      </c>
      <c r="X31">
        <v>0.423796415328979</v>
      </c>
      <c r="Y31">
        <v>0.423796415328979</v>
      </c>
      <c r="Z31">
        <v>0.4</v>
      </c>
      <c r="AA31">
        <v>0.9</v>
      </c>
      <c r="AB31">
        <v>0.692307692307692</v>
      </c>
      <c r="AC31">
        <v>0.782608695652174</v>
      </c>
      <c r="AD31">
        <v>0.1</v>
      </c>
      <c r="AE31">
        <v>0.5</v>
      </c>
    </row>
    <row r="32" s="1" customFormat="1" spans="1:31">
      <c r="A32" s="5">
        <v>249</v>
      </c>
      <c r="B32">
        <v>19</v>
      </c>
      <c r="C32">
        <v>1</v>
      </c>
      <c r="D32">
        <v>10</v>
      </c>
      <c r="E32">
        <v>10</v>
      </c>
      <c r="F32">
        <v>10</v>
      </c>
      <c r="G32">
        <v>0</v>
      </c>
      <c r="H32">
        <v>9</v>
      </c>
      <c r="I32">
        <v>1</v>
      </c>
      <c r="J32">
        <v>0.95</v>
      </c>
      <c r="K32" s="4">
        <v>10.3194007873535</v>
      </c>
      <c r="L32" s="9">
        <v>1.84348106384277</v>
      </c>
      <c r="M32">
        <v>1.62752151489258</v>
      </c>
      <c r="N32">
        <v>7.25810050964355</v>
      </c>
      <c r="O32">
        <v>5</v>
      </c>
      <c r="P32">
        <v>5</v>
      </c>
      <c r="Q32">
        <v>15</v>
      </c>
      <c r="R32" s="15">
        <v>0.3333</v>
      </c>
      <c r="S32" s="15">
        <f t="shared" si="1"/>
        <v>0.5</v>
      </c>
      <c r="T32">
        <v>3.79002380371094</v>
      </c>
      <c r="U32">
        <v>3.57392716407776</v>
      </c>
      <c r="V32">
        <v>3.35187149047852</v>
      </c>
      <c r="W32" s="11">
        <v>0.222055673599243</v>
      </c>
      <c r="X32">
        <v>0.438152313232422</v>
      </c>
      <c r="Y32">
        <v>0.438152313232422</v>
      </c>
      <c r="Z32">
        <v>0.5</v>
      </c>
      <c r="AA32">
        <v>1</v>
      </c>
      <c r="AB32">
        <v>0.666666666666667</v>
      </c>
      <c r="AC32">
        <v>0.8</v>
      </c>
      <c r="AD32">
        <v>0</v>
      </c>
      <c r="AE32">
        <v>0.5</v>
      </c>
    </row>
    <row r="33" customFormat="1" spans="1:31">
      <c r="A33" s="5">
        <v>105</v>
      </c>
      <c r="B33">
        <v>19</v>
      </c>
      <c r="C33">
        <v>1</v>
      </c>
      <c r="D33">
        <v>10</v>
      </c>
      <c r="E33">
        <v>10</v>
      </c>
      <c r="F33">
        <v>10</v>
      </c>
      <c r="G33">
        <v>0</v>
      </c>
      <c r="H33">
        <v>9</v>
      </c>
      <c r="I33">
        <v>1</v>
      </c>
      <c r="J33">
        <v>0.95</v>
      </c>
      <c r="K33" s="4">
        <v>10.3260917663574</v>
      </c>
      <c r="L33" s="9">
        <v>1.71701431274414</v>
      </c>
      <c r="M33">
        <v>1.61215782165527</v>
      </c>
      <c r="N33">
        <v>8.51708984375</v>
      </c>
      <c r="O33">
        <v>7</v>
      </c>
      <c r="P33">
        <v>7</v>
      </c>
      <c r="Q33">
        <v>17</v>
      </c>
      <c r="R33" s="15">
        <v>0.4118</v>
      </c>
      <c r="S33" s="15">
        <f t="shared" si="1"/>
        <v>0.7</v>
      </c>
      <c r="T33">
        <v>3.6671028137207</v>
      </c>
      <c r="U33">
        <v>3.42255115509033</v>
      </c>
      <c r="V33">
        <v>3.24774885177612</v>
      </c>
      <c r="W33" s="11">
        <v>0.174802303314209</v>
      </c>
      <c r="X33">
        <v>0.41935396194458</v>
      </c>
      <c r="Y33">
        <v>0.41935396194458</v>
      </c>
      <c r="Z33">
        <v>0.7</v>
      </c>
      <c r="AA33">
        <v>1</v>
      </c>
      <c r="AB33">
        <v>0.588235294117647</v>
      </c>
      <c r="AC33">
        <v>0.740740740740741</v>
      </c>
      <c r="AD33">
        <v>0</v>
      </c>
      <c r="AE33">
        <v>0.3</v>
      </c>
    </row>
    <row r="34" s="4" customFormat="1" spans="11:31">
      <c r="K34" s="12" t="s">
        <v>29</v>
      </c>
      <c r="L34" s="9">
        <f>AVERAGE(L2:L33)</f>
        <v>1.35583293437958</v>
      </c>
      <c r="W34" s="11">
        <f t="shared" ref="W34:AE34" si="2">AVERAGE(W2:W33)</f>
        <v>0.133918620646</v>
      </c>
      <c r="Z34" s="4">
        <f t="shared" si="2"/>
        <v>0.6625</v>
      </c>
      <c r="AA34" s="4">
        <f t="shared" si="2"/>
        <v>0.934375</v>
      </c>
      <c r="AB34" s="4">
        <f t="shared" si="2"/>
        <v>0.591250038097223</v>
      </c>
      <c r="AC34" s="4">
        <f t="shared" si="2"/>
        <v>0.721439845172042</v>
      </c>
      <c r="AD34" s="4">
        <f t="shared" si="2"/>
        <v>0.065625</v>
      </c>
      <c r="AE34" s="4">
        <f t="shared" si="2"/>
        <v>0.271875</v>
      </c>
    </row>
    <row r="35" s="4" customFormat="1" spans="11:31">
      <c r="K35" s="13" t="s">
        <v>30</v>
      </c>
      <c r="L35" s="9">
        <f>MAX(L2:L33)</f>
        <v>1.84348106384277</v>
      </c>
      <c r="W35" s="11">
        <f t="shared" ref="W35:AE35" si="3">MAX(W2:W33)</f>
        <v>0.222055673599243</v>
      </c>
      <c r="Z35" s="4">
        <f t="shared" si="3"/>
        <v>1</v>
      </c>
      <c r="AA35" s="4">
        <f t="shared" si="3"/>
        <v>1</v>
      </c>
      <c r="AB35" s="4">
        <f t="shared" si="3"/>
        <v>0.692307692307692</v>
      </c>
      <c r="AC35" s="4">
        <f t="shared" si="3"/>
        <v>0.8</v>
      </c>
      <c r="AD35" s="4">
        <f t="shared" si="3"/>
        <v>0.2</v>
      </c>
      <c r="AE35" s="4">
        <f t="shared" si="3"/>
        <v>0.5</v>
      </c>
    </row>
    <row r="36" s="4" customFormat="1" spans="12:31">
      <c r="L36" s="9">
        <f>MIN(L2:L33)</f>
        <v>0.829212188720703</v>
      </c>
      <c r="W36" s="11">
        <f t="shared" ref="W36:AE36" si="4">MIN(W2:W33)</f>
        <v>0.00109505653381348</v>
      </c>
      <c r="Z36" s="4">
        <f t="shared" si="4"/>
        <v>0.4</v>
      </c>
      <c r="AA36" s="4">
        <f t="shared" si="4"/>
        <v>0.8</v>
      </c>
      <c r="AB36" s="4">
        <f t="shared" si="4"/>
        <v>0.444444444444444</v>
      </c>
      <c r="AC36" s="4">
        <f t="shared" si="4"/>
        <v>0.571428571428571</v>
      </c>
      <c r="AD36" s="4">
        <f t="shared" si="4"/>
        <v>0</v>
      </c>
      <c r="AE36" s="4">
        <f t="shared" si="4"/>
        <v>-0.2</v>
      </c>
    </row>
    <row r="37" spans="11:23">
      <c r="K37" s="4"/>
      <c r="L37" s="9"/>
      <c r="M37">
        <v>0.194</v>
      </c>
      <c r="W37" s="11"/>
    </row>
    <row r="38" spans="11:23">
      <c r="K38" s="4"/>
      <c r="L38" s="9"/>
      <c r="M38">
        <v>0.129</v>
      </c>
      <c r="O38" s="4" t="s">
        <v>70</v>
      </c>
      <c r="P38" s="4"/>
      <c r="Q38" s="4"/>
      <c r="R38" s="4"/>
      <c r="W38" s="11"/>
    </row>
    <row r="39" spans="11:23">
      <c r="K39" s="4"/>
      <c r="L39" s="9"/>
      <c r="O39" s="4">
        <v>0.2</v>
      </c>
      <c r="P39" s="4">
        <v>-160</v>
      </c>
      <c r="Q39" s="4">
        <v>640</v>
      </c>
      <c r="R39" s="4">
        <v>32</v>
      </c>
      <c r="W39" s="11"/>
    </row>
    <row r="40" spans="11:23">
      <c r="K40" s="4" t="s">
        <v>31</v>
      </c>
      <c r="L40" s="4" t="s">
        <v>32</v>
      </c>
      <c r="O40" s="4">
        <v>0.4</v>
      </c>
      <c r="P40" s="4">
        <v>-320</v>
      </c>
      <c r="Q40" s="4">
        <v>480</v>
      </c>
      <c r="R40" s="4">
        <v>24</v>
      </c>
      <c r="W40" s="11"/>
    </row>
    <row r="41" spans="11:23">
      <c r="K41" s="4"/>
      <c r="L41" s="4"/>
      <c r="O41" s="4">
        <v>0.45</v>
      </c>
      <c r="P41" s="4">
        <v>-360</v>
      </c>
      <c r="Q41" s="4">
        <v>440</v>
      </c>
      <c r="R41" s="4">
        <v>22</v>
      </c>
      <c r="W41" s="11"/>
    </row>
    <row r="42" s="1" customFormat="1" spans="11:23">
      <c r="K42" s="14" t="s">
        <v>49</v>
      </c>
      <c r="L42" s="14">
        <f>COUNTIF(L2:L33,"&lt;0.507")-COUNTIF(L2:L33,"&lt;0.378")</f>
        <v>0</v>
      </c>
      <c r="O42" s="4">
        <v>0.49</v>
      </c>
      <c r="P42" s="4">
        <v>-392</v>
      </c>
      <c r="Q42" s="4">
        <v>408</v>
      </c>
      <c r="R42" s="4">
        <v>20.4</v>
      </c>
      <c r="W42" s="14"/>
    </row>
    <row r="43" s="1" customFormat="1" spans="11:23">
      <c r="K43" s="14" t="s">
        <v>50</v>
      </c>
      <c r="L43" s="14">
        <f>COUNTIF(L2:L33,"&lt;0.636")-COUNTIF(L2:L33,"&lt;0.507")</f>
        <v>0</v>
      </c>
      <c r="P43" s="14">
        <v>-380</v>
      </c>
      <c r="Q43" s="14">
        <v>420</v>
      </c>
      <c r="R43" s="14">
        <v>21</v>
      </c>
      <c r="W43" s="14"/>
    </row>
    <row r="44" s="1" customFormat="1" spans="11:23">
      <c r="K44" s="14" t="s">
        <v>51</v>
      </c>
      <c r="L44" s="14">
        <f>COUNTIF(L2:L33,"&lt;0.765")-COUNTIF(L2:L33,"&lt;0.636")</f>
        <v>0</v>
      </c>
      <c r="W44" s="14"/>
    </row>
    <row r="45" s="20" customFormat="1" spans="11:23">
      <c r="K45" s="22" t="s">
        <v>81</v>
      </c>
      <c r="L45" s="22">
        <f>COUNTIF(L2:L33,"&lt;1.055")-COUNTIF(L2:L33,"&lt;0.765")</f>
        <v>8</v>
      </c>
      <c r="M45" s="22">
        <v>8</v>
      </c>
      <c r="W45" s="22"/>
    </row>
    <row r="46" s="1" customFormat="1" spans="11:23">
      <c r="K46" s="14" t="s">
        <v>82</v>
      </c>
      <c r="L46" s="14">
        <f>COUNTIF(L2:L33,"&lt;1.345")-COUNTIF(L2:L33,"&lt;1.055")</f>
        <v>8</v>
      </c>
      <c r="M46" s="14">
        <v>8</v>
      </c>
      <c r="W46" s="14"/>
    </row>
    <row r="47" s="1" customFormat="1" spans="11:23">
      <c r="K47" s="14" t="s">
        <v>83</v>
      </c>
      <c r="L47" s="14">
        <f>COUNTIF(L2:L33,"&lt;1.635")-COUNTIF(L2:L33,"&lt;1.345")</f>
        <v>8</v>
      </c>
      <c r="M47" s="14">
        <v>8</v>
      </c>
      <c r="W47" s="14"/>
    </row>
    <row r="48" s="20" customFormat="1" spans="11:23">
      <c r="K48" s="22" t="s">
        <v>84</v>
      </c>
      <c r="L48" s="22">
        <f>COUNTIF(L2:L33,"&lt;1.925")-COUNTIF(L2:L33,"&lt;1.635")</f>
        <v>8</v>
      </c>
      <c r="M48" s="22">
        <v>8</v>
      </c>
      <c r="W48" s="22"/>
    </row>
    <row r="49" s="1" customFormat="1" spans="11:23">
      <c r="K49" s="14" t="s">
        <v>56</v>
      </c>
      <c r="L49" s="14">
        <v>0</v>
      </c>
      <c r="W49" s="14"/>
    </row>
    <row r="50" s="1" customFormat="1" spans="11:23">
      <c r="K50" s="14" t="s">
        <v>57</v>
      </c>
      <c r="L50" s="14">
        <v>0</v>
      </c>
      <c r="W50" s="14"/>
    </row>
    <row r="51" s="1" customFormat="1" spans="11:23">
      <c r="K51" s="14" t="s">
        <v>58</v>
      </c>
      <c r="L51" s="14">
        <v>0</v>
      </c>
      <c r="W51" s="14"/>
    </row>
    <row r="52" s="1" customFormat="1" spans="11:23">
      <c r="K52" s="14" t="s">
        <v>59</v>
      </c>
      <c r="L52" s="14">
        <v>0</v>
      </c>
      <c r="W52" s="14"/>
    </row>
    <row r="53" s="1" customFormat="1" spans="11:23">
      <c r="K53" s="14" t="s">
        <v>60</v>
      </c>
      <c r="L53" s="14">
        <v>0</v>
      </c>
      <c r="M53" s="14"/>
      <c r="W53" s="14"/>
    </row>
    <row r="54" s="1" customFormat="1" spans="11:23">
      <c r="K54" s="14" t="s">
        <v>61</v>
      </c>
      <c r="L54" s="14">
        <v>0</v>
      </c>
      <c r="W54" s="14"/>
    </row>
    <row r="55" s="1" customFormat="1" spans="11:23">
      <c r="K55" s="14" t="s">
        <v>62</v>
      </c>
      <c r="L55" s="14">
        <v>0</v>
      </c>
      <c r="W55" s="14"/>
    </row>
    <row r="56" s="1" customFormat="1" spans="11:23">
      <c r="K56" s="14" t="s">
        <v>63</v>
      </c>
      <c r="L56" s="14">
        <f>COUNTIF(L2:L33,"&lt;2.313")-COUNTIF(L2:L33,"&lt;2.184")</f>
        <v>0</v>
      </c>
      <c r="W56" s="14"/>
    </row>
    <row r="57" s="1" customFormat="1" spans="11:23">
      <c r="K57" s="14" t="s">
        <v>64</v>
      </c>
      <c r="L57" s="14">
        <f>COUNTIF(L2:L33,"&lt;2.442")-COUNTIF(L2:L33,"&lt;2.313")</f>
        <v>0</v>
      </c>
      <c r="W57" s="14"/>
    </row>
    <row r="58" s="1" customFormat="1" spans="11:12">
      <c r="K58" s="14" t="s">
        <v>65</v>
      </c>
      <c r="L58" s="14">
        <f>COUNTIF(L2:L33,"&lt;2.571")-COUNTIF(L2:L33,"&lt;2.442")</f>
        <v>0</v>
      </c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s="1" customFormat="1" spans="11:15">
      <c r="K60" s="14" t="s">
        <v>67</v>
      </c>
      <c r="L60" s="14">
        <f>COUNTIF(L2:L33,"&lt;2.829")-COUNTIF(L2:L33,"&lt;2.7")</f>
        <v>0</v>
      </c>
      <c r="N60" s="1">
        <v>0.378</v>
      </c>
      <c r="O60" s="1">
        <v>3.094</v>
      </c>
    </row>
    <row r="61" s="1" customFormat="1" spans="11:15">
      <c r="K61" s="14" t="s">
        <v>68</v>
      </c>
      <c r="L61" s="14">
        <f>COUNTIF(L2:L33,"&lt;2.958")-COUNTIF(L2:L33,"&lt;2.829")</f>
        <v>0</v>
      </c>
      <c r="N61" s="1">
        <v>21</v>
      </c>
      <c r="O61" s="1">
        <v>0.129</v>
      </c>
    </row>
    <row r="62" s="1" customFormat="1" spans="11:12">
      <c r="K62" s="14" t="s">
        <v>69</v>
      </c>
      <c r="L62" s="14">
        <f>COUNTIF(L2:L33,"&lt;3.087")-COUNTIF(L2:L33,"&lt;2.958")</f>
        <v>0</v>
      </c>
    </row>
    <row r="65" spans="14:16">
      <c r="N65">
        <v>0.954</v>
      </c>
      <c r="O65">
        <v>0.378</v>
      </c>
      <c r="P65">
        <v>1.539</v>
      </c>
    </row>
    <row r="66" spans="16:16">
      <c r="P66">
        <v>0.232</v>
      </c>
    </row>
    <row r="68" spans="15:16">
      <c r="O68">
        <v>0.765</v>
      </c>
      <c r="P68">
        <v>1.926</v>
      </c>
    </row>
    <row r="69" spans="16:16">
      <c r="P69">
        <v>0.29</v>
      </c>
    </row>
    <row r="71" spans="14:15">
      <c r="N71">
        <v>0.954</v>
      </c>
      <c r="O71">
        <v>0.133</v>
      </c>
    </row>
    <row r="72" spans="14:15">
      <c r="N72">
        <v>1.355</v>
      </c>
      <c r="O72">
        <v>0.108</v>
      </c>
    </row>
    <row r="73" spans="14:15">
      <c r="N73">
        <v>1.72</v>
      </c>
      <c r="O73">
        <v>0.083</v>
      </c>
    </row>
  </sheetData>
  <pageMargins left="0.75" right="0.75" top="1" bottom="1" header="0.5" footer="0.5"/>
  <headerFooter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5"/>
  <sheetViews>
    <sheetView topLeftCell="G43" workbookViewId="0">
      <selection activeCell="G1" sqref="$A1:$XFD68"/>
    </sheetView>
  </sheetViews>
  <sheetFormatPr defaultColWidth="8.88888888888889" defaultRowHeight="14.4"/>
  <cols>
    <col min="11" max="12" width="19.2222222222222" customWidth="1"/>
    <col min="13" max="14" width="12.8888888888889"/>
    <col min="20" max="22" width="12.8888888888889"/>
    <col min="23" max="23" width="20.7777777777778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240</v>
      </c>
      <c r="B2">
        <v>20</v>
      </c>
      <c r="C2">
        <v>0</v>
      </c>
      <c r="D2">
        <v>10</v>
      </c>
      <c r="E2">
        <v>10</v>
      </c>
      <c r="F2">
        <v>10</v>
      </c>
      <c r="G2">
        <v>0</v>
      </c>
      <c r="H2">
        <v>10</v>
      </c>
      <c r="I2">
        <v>0</v>
      </c>
      <c r="J2">
        <v>1</v>
      </c>
      <c r="K2" s="4">
        <v>9999</v>
      </c>
      <c r="L2" s="9">
        <v>1.02997398376465</v>
      </c>
      <c r="M2">
        <v>9999</v>
      </c>
      <c r="N2">
        <v>9999</v>
      </c>
      <c r="O2">
        <v>10</v>
      </c>
      <c r="P2">
        <v>10</v>
      </c>
      <c r="Q2">
        <v>20</v>
      </c>
      <c r="R2" s="15">
        <v>0.5</v>
      </c>
      <c r="S2" s="15">
        <f t="shared" ref="S2:S7" si="0">O2/E2</f>
        <v>1</v>
      </c>
      <c r="T2">
        <v>4.02554702758789</v>
      </c>
      <c r="U2">
        <v>3.74819111824036</v>
      </c>
      <c r="V2">
        <v>3.63467264175415</v>
      </c>
      <c r="W2" s="11">
        <v>0.113518476486206</v>
      </c>
      <c r="X2">
        <v>0.39087438583374</v>
      </c>
      <c r="Y2">
        <v>0.39087438583374</v>
      </c>
      <c r="Z2">
        <v>1</v>
      </c>
      <c r="AA2">
        <v>1</v>
      </c>
      <c r="AB2">
        <v>0.5</v>
      </c>
      <c r="AC2">
        <v>0.666666666666667</v>
      </c>
      <c r="AD2">
        <v>0</v>
      </c>
      <c r="AE2">
        <v>0</v>
      </c>
    </row>
    <row r="3" s="1" customFormat="1" spans="1:31">
      <c r="A3" s="5">
        <v>46</v>
      </c>
      <c r="B3">
        <v>18</v>
      </c>
      <c r="C3">
        <v>2</v>
      </c>
      <c r="D3">
        <v>10</v>
      </c>
      <c r="E3">
        <v>10</v>
      </c>
      <c r="F3">
        <v>10</v>
      </c>
      <c r="G3">
        <v>0</v>
      </c>
      <c r="H3">
        <v>8</v>
      </c>
      <c r="I3">
        <v>2</v>
      </c>
      <c r="J3">
        <v>0.9</v>
      </c>
      <c r="K3" s="4">
        <v>7.44791412353516</v>
      </c>
      <c r="L3" s="9">
        <v>1.0282154083252</v>
      </c>
      <c r="M3">
        <v>0.622165679931641</v>
      </c>
      <c r="N3">
        <v>5.99441528320312</v>
      </c>
      <c r="O3">
        <v>6</v>
      </c>
      <c r="P3">
        <v>6</v>
      </c>
      <c r="Q3">
        <v>16</v>
      </c>
      <c r="R3" s="15">
        <v>0.375</v>
      </c>
      <c r="S3" s="15">
        <f t="shared" si="0"/>
        <v>0.6</v>
      </c>
      <c r="T3">
        <v>3.98751449584961</v>
      </c>
      <c r="U3">
        <v>3.64871144294739</v>
      </c>
      <c r="V3">
        <v>3.5240159034729</v>
      </c>
      <c r="W3" s="11">
        <v>0.124695539474487</v>
      </c>
      <c r="X3">
        <v>0.463498592376709</v>
      </c>
      <c r="Y3">
        <v>0.463498592376709</v>
      </c>
      <c r="Z3">
        <v>0.6</v>
      </c>
      <c r="AA3">
        <v>1</v>
      </c>
      <c r="AB3">
        <v>0.625</v>
      </c>
      <c r="AC3">
        <v>0.769230769230769</v>
      </c>
      <c r="AD3">
        <v>0</v>
      </c>
      <c r="AE3">
        <v>0.4</v>
      </c>
    </row>
    <row r="4" spans="1:31">
      <c r="A4" s="18">
        <v>58</v>
      </c>
      <c r="B4" s="1">
        <v>20</v>
      </c>
      <c r="C4" s="1">
        <v>0</v>
      </c>
      <c r="D4" s="1">
        <v>10</v>
      </c>
      <c r="E4" s="1">
        <v>10</v>
      </c>
      <c r="F4" s="1">
        <v>10</v>
      </c>
      <c r="G4" s="1">
        <v>0</v>
      </c>
      <c r="H4" s="1">
        <v>10</v>
      </c>
      <c r="I4" s="1">
        <v>0</v>
      </c>
      <c r="J4" s="1">
        <v>1</v>
      </c>
      <c r="K4" s="14">
        <v>9999</v>
      </c>
      <c r="L4" s="14">
        <v>0.892644882202148</v>
      </c>
      <c r="M4" s="1">
        <v>9999</v>
      </c>
      <c r="N4" s="1">
        <v>9999</v>
      </c>
      <c r="O4" s="1">
        <v>7</v>
      </c>
      <c r="P4" s="1">
        <v>7</v>
      </c>
      <c r="Q4" s="1">
        <v>17</v>
      </c>
      <c r="R4" s="19">
        <v>0.4118</v>
      </c>
      <c r="S4" s="19">
        <f t="shared" si="0"/>
        <v>0.7</v>
      </c>
      <c r="T4" s="1">
        <v>4.25502014160156</v>
      </c>
      <c r="U4" s="1">
        <v>3.97127270698547</v>
      </c>
      <c r="V4" s="1">
        <v>3.8246111869812</v>
      </c>
      <c r="W4" s="14">
        <v>0.146661520004272</v>
      </c>
      <c r="X4" s="1">
        <v>0.430408954620361</v>
      </c>
      <c r="Y4" s="1">
        <v>0.430408954620361</v>
      </c>
      <c r="Z4" s="1">
        <v>0.7</v>
      </c>
      <c r="AA4" s="1">
        <v>1</v>
      </c>
      <c r="AB4" s="1">
        <v>0.588235294117647</v>
      </c>
      <c r="AC4" s="1">
        <v>0.740740740740741</v>
      </c>
      <c r="AD4" s="1">
        <v>0</v>
      </c>
      <c r="AE4" s="1">
        <v>0.3</v>
      </c>
    </row>
    <row r="5" spans="1:31">
      <c r="A5" s="5">
        <v>74</v>
      </c>
      <c r="B5">
        <v>19</v>
      </c>
      <c r="C5">
        <v>1</v>
      </c>
      <c r="D5">
        <v>10</v>
      </c>
      <c r="E5">
        <v>10</v>
      </c>
      <c r="F5">
        <v>9</v>
      </c>
      <c r="G5">
        <v>1</v>
      </c>
      <c r="H5">
        <v>10</v>
      </c>
      <c r="I5">
        <v>0</v>
      </c>
      <c r="J5">
        <v>0.95</v>
      </c>
      <c r="K5" s="4">
        <v>9999</v>
      </c>
      <c r="L5" s="9">
        <v>0.927766799926758</v>
      </c>
      <c r="M5">
        <v>9999</v>
      </c>
      <c r="N5">
        <v>9999</v>
      </c>
      <c r="O5">
        <v>10</v>
      </c>
      <c r="P5">
        <v>10</v>
      </c>
      <c r="Q5">
        <v>18</v>
      </c>
      <c r="R5" s="15">
        <v>0.5556</v>
      </c>
      <c r="S5" s="15">
        <f t="shared" si="0"/>
        <v>1</v>
      </c>
      <c r="T5">
        <v>4.40181159973145</v>
      </c>
      <c r="U5">
        <v>3.95356178283691</v>
      </c>
      <c r="V5">
        <v>4.1050820350647</v>
      </c>
      <c r="W5" s="11">
        <v>0.151520252227783</v>
      </c>
      <c r="X5">
        <v>0.296729564666748</v>
      </c>
      <c r="Y5">
        <v>0.296729564666748</v>
      </c>
      <c r="Z5">
        <v>1</v>
      </c>
      <c r="AA5">
        <v>0.8</v>
      </c>
      <c r="AB5">
        <v>0.444444444444444</v>
      </c>
      <c r="AC5">
        <v>0.571428571428571</v>
      </c>
      <c r="AD5">
        <v>0.2</v>
      </c>
      <c r="AE5">
        <v>-0.2</v>
      </c>
    </row>
    <row r="6" spans="1:31">
      <c r="A6" s="5">
        <v>41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11.0247116088867</v>
      </c>
      <c r="L6" s="9">
        <v>0.829212188720703</v>
      </c>
      <c r="M6">
        <v>0.615507125854492</v>
      </c>
      <c r="N6">
        <v>9.19135475158691</v>
      </c>
      <c r="O6">
        <v>7</v>
      </c>
      <c r="P6">
        <v>7</v>
      </c>
      <c r="Q6">
        <v>17</v>
      </c>
      <c r="R6" s="15">
        <v>0.4118</v>
      </c>
      <c r="S6" s="15">
        <f t="shared" si="0"/>
        <v>0.7</v>
      </c>
      <c r="T6">
        <v>4.78162574768066</v>
      </c>
      <c r="U6">
        <v>4.41128349304199</v>
      </c>
      <c r="V6">
        <v>4.25963163375854</v>
      </c>
      <c r="W6" s="11">
        <v>0.151651859283447</v>
      </c>
      <c r="X6">
        <v>0.521994113922119</v>
      </c>
      <c r="Y6">
        <v>0.521994113922119</v>
      </c>
      <c r="Z6">
        <v>0.7</v>
      </c>
      <c r="AA6">
        <v>1</v>
      </c>
      <c r="AB6">
        <v>0.588235294117647</v>
      </c>
      <c r="AC6">
        <v>0.740740740740741</v>
      </c>
      <c r="AD6">
        <v>0</v>
      </c>
      <c r="AE6">
        <v>0.3</v>
      </c>
    </row>
    <row r="7" s="20" customFormat="1" spans="1:31">
      <c r="A7" s="21">
        <v>53</v>
      </c>
      <c r="B7" s="20">
        <v>20</v>
      </c>
      <c r="C7" s="20">
        <v>0</v>
      </c>
      <c r="D7" s="20">
        <v>10</v>
      </c>
      <c r="E7" s="20">
        <v>10</v>
      </c>
      <c r="F7" s="20">
        <v>10</v>
      </c>
      <c r="G7" s="20">
        <v>0</v>
      </c>
      <c r="H7" s="20">
        <v>10</v>
      </c>
      <c r="I7" s="20">
        <v>0</v>
      </c>
      <c r="J7" s="20">
        <v>1</v>
      </c>
      <c r="K7" s="22">
        <v>9999</v>
      </c>
      <c r="L7" s="22">
        <v>0.862852096557617</v>
      </c>
      <c r="M7" s="20">
        <v>9999</v>
      </c>
      <c r="N7" s="20">
        <v>9999</v>
      </c>
      <c r="O7" s="20">
        <v>6</v>
      </c>
      <c r="P7" s="20">
        <v>6</v>
      </c>
      <c r="Q7" s="20">
        <v>15</v>
      </c>
      <c r="R7" s="23">
        <v>0.4</v>
      </c>
      <c r="S7" s="23">
        <f t="shared" si="0"/>
        <v>0.6</v>
      </c>
      <c r="T7" s="20">
        <v>4.4928092956543</v>
      </c>
      <c r="U7" s="20">
        <v>4.20266008377075</v>
      </c>
      <c r="V7" s="20">
        <v>4.01789474487305</v>
      </c>
      <c r="W7" s="22">
        <v>0.184765338897705</v>
      </c>
      <c r="X7" s="20">
        <v>0.47491455078125</v>
      </c>
      <c r="Y7" s="20">
        <v>0.47491455078125</v>
      </c>
      <c r="Z7" s="20">
        <v>0.6</v>
      </c>
      <c r="AA7" s="20">
        <v>0.9</v>
      </c>
      <c r="AB7" s="20">
        <v>0.6</v>
      </c>
      <c r="AC7" s="20">
        <v>0.72</v>
      </c>
      <c r="AD7" s="20">
        <v>0.1</v>
      </c>
      <c r="AE7" s="20">
        <v>0.3</v>
      </c>
    </row>
    <row r="8" spans="1:31">
      <c r="A8" s="5">
        <v>188</v>
      </c>
      <c r="B8">
        <v>20</v>
      </c>
      <c r="C8">
        <v>0</v>
      </c>
      <c r="D8">
        <v>10</v>
      </c>
      <c r="E8">
        <v>10</v>
      </c>
      <c r="F8">
        <v>10</v>
      </c>
      <c r="G8">
        <v>0</v>
      </c>
      <c r="H8">
        <v>10</v>
      </c>
      <c r="I8">
        <v>0</v>
      </c>
      <c r="J8">
        <v>1</v>
      </c>
      <c r="K8" s="4">
        <v>9999</v>
      </c>
      <c r="L8" s="9">
        <v>1.34126472473145</v>
      </c>
      <c r="M8">
        <v>9999</v>
      </c>
      <c r="N8">
        <v>9999</v>
      </c>
      <c r="O8">
        <v>8</v>
      </c>
      <c r="P8">
        <v>8</v>
      </c>
      <c r="Q8">
        <v>17</v>
      </c>
      <c r="R8" s="15">
        <v>0.4706</v>
      </c>
      <c r="S8" s="15">
        <f t="shared" ref="S8:S29" si="1">O8/E8</f>
        <v>0.8</v>
      </c>
      <c r="T8">
        <v>3.77222633361816</v>
      </c>
      <c r="U8">
        <v>3.54594349861145</v>
      </c>
      <c r="V8">
        <v>3.38164401054382</v>
      </c>
      <c r="W8" s="11">
        <v>0.164299488067627</v>
      </c>
      <c r="X8">
        <v>0.390582323074341</v>
      </c>
      <c r="Y8">
        <v>0.390582323074341</v>
      </c>
      <c r="Z8">
        <v>0.8</v>
      </c>
      <c r="AA8">
        <v>0.9</v>
      </c>
      <c r="AB8">
        <v>0.529411764705882</v>
      </c>
      <c r="AC8">
        <v>0.666666666666667</v>
      </c>
      <c r="AD8">
        <v>0.1</v>
      </c>
      <c r="AE8">
        <v>0.1</v>
      </c>
    </row>
    <row r="9" spans="1:31">
      <c r="A9" s="5">
        <v>201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10.1663208007812</v>
      </c>
      <c r="L9" s="9">
        <v>1.26898002624512</v>
      </c>
      <c r="M9">
        <v>1.13109588623047</v>
      </c>
      <c r="N9">
        <v>8.50712966918945</v>
      </c>
      <c r="O9">
        <v>4</v>
      </c>
      <c r="P9">
        <v>4</v>
      </c>
      <c r="Q9">
        <v>13</v>
      </c>
      <c r="R9" s="15">
        <v>0.3077</v>
      </c>
      <c r="S9" s="15">
        <f t="shared" si="1"/>
        <v>0.4</v>
      </c>
      <c r="T9">
        <v>3.54694366455078</v>
      </c>
      <c r="U9">
        <v>3.30650043487549</v>
      </c>
      <c r="V9">
        <v>3.14219617843628</v>
      </c>
      <c r="W9" s="11">
        <v>0.164304256439209</v>
      </c>
      <c r="X9">
        <v>0.404747486114502</v>
      </c>
      <c r="Y9">
        <v>0.404747486114502</v>
      </c>
      <c r="Z9">
        <v>0.4</v>
      </c>
      <c r="AA9">
        <v>0.9</v>
      </c>
      <c r="AB9">
        <v>0.692307692307692</v>
      </c>
      <c r="AC9">
        <v>0.782608695652174</v>
      </c>
      <c r="AD9">
        <v>0.1</v>
      </c>
      <c r="AE9">
        <v>0.5</v>
      </c>
    </row>
    <row r="10" spans="1:31">
      <c r="A10" s="18">
        <v>91</v>
      </c>
      <c r="B10" s="1">
        <v>20</v>
      </c>
      <c r="C10" s="1">
        <v>0</v>
      </c>
      <c r="D10" s="1">
        <v>10</v>
      </c>
      <c r="E10" s="1">
        <v>10</v>
      </c>
      <c r="F10" s="1">
        <v>10</v>
      </c>
      <c r="G10" s="1">
        <v>0</v>
      </c>
      <c r="H10" s="1">
        <v>10</v>
      </c>
      <c r="I10" s="1">
        <v>0</v>
      </c>
      <c r="J10" s="1">
        <v>1</v>
      </c>
      <c r="K10" s="14">
        <v>9999</v>
      </c>
      <c r="L10" s="14">
        <v>1.27597808837891</v>
      </c>
      <c r="M10" s="1">
        <v>9999</v>
      </c>
      <c r="N10" s="1">
        <v>9999</v>
      </c>
      <c r="O10" s="1">
        <v>10</v>
      </c>
      <c r="P10" s="1">
        <v>10</v>
      </c>
      <c r="Q10" s="1">
        <v>20</v>
      </c>
      <c r="R10" s="19">
        <v>0.5</v>
      </c>
      <c r="S10" s="19">
        <f t="shared" si="1"/>
        <v>1</v>
      </c>
      <c r="T10" s="1">
        <v>4.20392990112305</v>
      </c>
      <c r="U10" s="1">
        <v>3.93733978271484</v>
      </c>
      <c r="V10" s="1">
        <v>3.76677012443542</v>
      </c>
      <c r="W10" s="14">
        <v>0.170569658279419</v>
      </c>
      <c r="X10" s="1">
        <v>0.437159776687622</v>
      </c>
      <c r="Y10" s="1">
        <v>0.437159776687622</v>
      </c>
      <c r="Z10" s="1">
        <v>1</v>
      </c>
      <c r="AA10" s="1">
        <v>1</v>
      </c>
      <c r="AB10" s="1">
        <v>0.5</v>
      </c>
      <c r="AC10" s="1">
        <v>0.666666666666667</v>
      </c>
      <c r="AD10" s="1">
        <v>0</v>
      </c>
      <c r="AE10" s="1">
        <v>0</v>
      </c>
    </row>
    <row r="11" spans="1:31">
      <c r="A11" s="5">
        <v>142</v>
      </c>
      <c r="B11">
        <v>20</v>
      </c>
      <c r="C11">
        <v>0</v>
      </c>
      <c r="D11">
        <v>10</v>
      </c>
      <c r="E11">
        <v>10</v>
      </c>
      <c r="F11">
        <v>10</v>
      </c>
      <c r="G11">
        <v>0</v>
      </c>
      <c r="H11">
        <v>10</v>
      </c>
      <c r="I11">
        <v>0</v>
      </c>
      <c r="J11">
        <v>1</v>
      </c>
      <c r="K11" s="4">
        <v>9999</v>
      </c>
      <c r="L11" s="9">
        <v>1.2095832824707</v>
      </c>
      <c r="M11">
        <v>9999</v>
      </c>
      <c r="N11">
        <v>9999</v>
      </c>
      <c r="O11">
        <v>8</v>
      </c>
      <c r="P11">
        <v>8</v>
      </c>
      <c r="Q11">
        <v>18</v>
      </c>
      <c r="R11" s="15">
        <v>0.4444</v>
      </c>
      <c r="S11" s="15">
        <f t="shared" si="1"/>
        <v>0.8</v>
      </c>
      <c r="T11">
        <v>4.09828186035156</v>
      </c>
      <c r="U11">
        <v>3.84790658950806</v>
      </c>
      <c r="V11">
        <v>3.66571497917175</v>
      </c>
      <c r="W11" s="11">
        <v>0.182191610336304</v>
      </c>
      <c r="X11">
        <v>0.43256688117981</v>
      </c>
      <c r="Y11">
        <v>0.43256688117981</v>
      </c>
      <c r="Z11">
        <v>0.8</v>
      </c>
      <c r="AA11">
        <v>1</v>
      </c>
      <c r="AB11">
        <v>0.555555555555556</v>
      </c>
      <c r="AC11">
        <v>0.714285714285714</v>
      </c>
      <c r="AD11">
        <v>0</v>
      </c>
      <c r="AE11">
        <v>0.2</v>
      </c>
    </row>
    <row r="12" spans="1:31">
      <c r="A12" s="5">
        <v>93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10.4066944122315</v>
      </c>
      <c r="L12" s="9">
        <v>1.28925704956055</v>
      </c>
      <c r="M12">
        <v>1.12779426574707</v>
      </c>
      <c r="N12">
        <v>8.51591873168945</v>
      </c>
      <c r="O12">
        <v>6</v>
      </c>
      <c r="P12">
        <v>6</v>
      </c>
      <c r="Q12">
        <v>16</v>
      </c>
      <c r="R12" s="15">
        <v>0.375</v>
      </c>
      <c r="S12" s="15">
        <f t="shared" si="1"/>
        <v>0.6</v>
      </c>
      <c r="T12">
        <v>3.78498268127441</v>
      </c>
      <c r="U12">
        <v>3.53165054321289</v>
      </c>
      <c r="V12">
        <v>3.34699487686157</v>
      </c>
      <c r="W12" s="11">
        <v>0.184655666351318</v>
      </c>
      <c r="X12">
        <v>0.437987804412842</v>
      </c>
      <c r="Y12">
        <v>0.437987804412842</v>
      </c>
      <c r="Z12">
        <v>0.6</v>
      </c>
      <c r="AA12">
        <v>1</v>
      </c>
      <c r="AB12">
        <v>0.625</v>
      </c>
      <c r="AC12">
        <v>0.769230769230769</v>
      </c>
      <c r="AD12">
        <v>0</v>
      </c>
      <c r="AE12">
        <v>0.4</v>
      </c>
    </row>
    <row r="13" s="20" customFormat="1" spans="1:31">
      <c r="A13" s="21">
        <v>161</v>
      </c>
      <c r="B13" s="20">
        <v>18</v>
      </c>
      <c r="C13" s="20">
        <v>2</v>
      </c>
      <c r="D13" s="20">
        <v>10</v>
      </c>
      <c r="E13" s="20">
        <v>10</v>
      </c>
      <c r="F13" s="20">
        <v>9</v>
      </c>
      <c r="G13" s="20">
        <v>1</v>
      </c>
      <c r="H13" s="20">
        <v>9</v>
      </c>
      <c r="I13" s="20">
        <v>1</v>
      </c>
      <c r="J13" s="20">
        <v>0.9</v>
      </c>
      <c r="K13" s="22">
        <v>9.90433120727539</v>
      </c>
      <c r="L13" s="22">
        <v>1.17045211791992</v>
      </c>
      <c r="M13" s="20">
        <v>1.12642097473145</v>
      </c>
      <c r="N13" s="20">
        <v>9.26404190063477</v>
      </c>
      <c r="O13" s="20">
        <v>8</v>
      </c>
      <c r="P13" s="20">
        <v>8</v>
      </c>
      <c r="Q13" s="20">
        <v>17</v>
      </c>
      <c r="R13" s="23">
        <v>0.4706</v>
      </c>
      <c r="S13" s="23">
        <f t="shared" si="1"/>
        <v>0.8</v>
      </c>
      <c r="T13" s="20">
        <v>3.59035682678223</v>
      </c>
      <c r="U13" s="20">
        <v>3.26594281196594</v>
      </c>
      <c r="V13" s="20">
        <v>3.26703786849976</v>
      </c>
      <c r="W13" s="22">
        <v>0.00109505653381348</v>
      </c>
      <c r="X13" s="20">
        <v>0.323318958282471</v>
      </c>
      <c r="Y13" s="20">
        <v>0.323318958282471</v>
      </c>
      <c r="Z13" s="20">
        <v>0.8</v>
      </c>
      <c r="AA13" s="20">
        <v>0.9</v>
      </c>
      <c r="AB13" s="20">
        <v>0.529411764705882</v>
      </c>
      <c r="AC13" s="20">
        <v>0.666666666666667</v>
      </c>
      <c r="AD13" s="20">
        <v>0.1</v>
      </c>
      <c r="AE13" s="20">
        <v>0.1</v>
      </c>
    </row>
    <row r="14" spans="1:31">
      <c r="A14" s="5">
        <v>202</v>
      </c>
      <c r="B14">
        <v>20</v>
      </c>
      <c r="C14">
        <v>0</v>
      </c>
      <c r="D14">
        <v>10</v>
      </c>
      <c r="E14">
        <v>10</v>
      </c>
      <c r="F14">
        <v>10</v>
      </c>
      <c r="G14">
        <v>0</v>
      </c>
      <c r="H14">
        <v>10</v>
      </c>
      <c r="I14">
        <v>0</v>
      </c>
      <c r="J14">
        <v>1</v>
      </c>
      <c r="K14" s="4">
        <v>9999</v>
      </c>
      <c r="L14" s="9">
        <v>1.37958717346191</v>
      </c>
      <c r="M14">
        <v>9999</v>
      </c>
      <c r="N14">
        <v>9999</v>
      </c>
      <c r="O14">
        <v>9</v>
      </c>
      <c r="P14">
        <v>9</v>
      </c>
      <c r="Q14">
        <v>19</v>
      </c>
      <c r="R14" s="15">
        <v>0.4737</v>
      </c>
      <c r="S14" s="15">
        <f t="shared" si="1"/>
        <v>0.9</v>
      </c>
      <c r="T14">
        <v>4.12523078918457</v>
      </c>
      <c r="U14">
        <v>3.87245631217956</v>
      </c>
      <c r="V14">
        <v>3.69013977050781</v>
      </c>
      <c r="W14" s="11">
        <v>0.182316541671753</v>
      </c>
      <c r="X14">
        <v>0.435091018676758</v>
      </c>
      <c r="Y14">
        <v>0.435091018676758</v>
      </c>
      <c r="Z14">
        <v>0.9</v>
      </c>
      <c r="AA14">
        <v>1</v>
      </c>
      <c r="AB14">
        <v>0.526315789473684</v>
      </c>
      <c r="AC14">
        <v>0.689655172413793</v>
      </c>
      <c r="AD14">
        <v>0</v>
      </c>
      <c r="AE14">
        <v>0.1</v>
      </c>
    </row>
    <row r="15" spans="1:31">
      <c r="A15" s="5">
        <v>156</v>
      </c>
      <c r="B15">
        <v>20</v>
      </c>
      <c r="C15">
        <v>0</v>
      </c>
      <c r="D15">
        <v>10</v>
      </c>
      <c r="E15">
        <v>10</v>
      </c>
      <c r="F15">
        <v>10</v>
      </c>
      <c r="G15">
        <v>0</v>
      </c>
      <c r="H15">
        <v>10</v>
      </c>
      <c r="I15">
        <v>0</v>
      </c>
      <c r="J15">
        <v>1</v>
      </c>
      <c r="K15" s="4">
        <v>9999</v>
      </c>
      <c r="L15" s="9">
        <v>1.41717147827148</v>
      </c>
      <c r="M15">
        <v>9999</v>
      </c>
      <c r="N15">
        <v>9999</v>
      </c>
      <c r="O15">
        <v>9</v>
      </c>
      <c r="P15">
        <v>9</v>
      </c>
      <c r="Q15">
        <v>19</v>
      </c>
      <c r="R15" s="15">
        <v>0.4737</v>
      </c>
      <c r="S15" s="15">
        <f t="shared" si="1"/>
        <v>0.9</v>
      </c>
      <c r="T15">
        <v>4.48095321655273</v>
      </c>
      <c r="U15">
        <v>4.20376634597778</v>
      </c>
      <c r="V15">
        <v>3.99703979492187</v>
      </c>
      <c r="W15" s="11">
        <v>0.206726551055908</v>
      </c>
      <c r="X15">
        <v>0.483913421630859</v>
      </c>
      <c r="Y15">
        <v>0.483913421630859</v>
      </c>
      <c r="Z15">
        <v>0.9</v>
      </c>
      <c r="AA15">
        <v>1</v>
      </c>
      <c r="AB15">
        <v>0.526315789473684</v>
      </c>
      <c r="AC15">
        <v>0.689655172413793</v>
      </c>
      <c r="AD15">
        <v>0</v>
      </c>
      <c r="AE15">
        <v>0.1</v>
      </c>
    </row>
    <row r="16" spans="1:31">
      <c r="A16" s="5">
        <v>148</v>
      </c>
      <c r="B16">
        <v>16</v>
      </c>
      <c r="C16">
        <v>4</v>
      </c>
      <c r="D16">
        <v>10</v>
      </c>
      <c r="E16">
        <v>10</v>
      </c>
      <c r="F16">
        <v>10</v>
      </c>
      <c r="G16">
        <v>0</v>
      </c>
      <c r="H16">
        <v>6</v>
      </c>
      <c r="I16">
        <v>4</v>
      </c>
      <c r="J16">
        <v>0.8</v>
      </c>
      <c r="K16" s="4">
        <v>5.98124694824219</v>
      </c>
      <c r="L16" s="9">
        <v>1.4102840423584</v>
      </c>
      <c r="M16">
        <v>0.666097640991211</v>
      </c>
      <c r="N16">
        <v>5.7578067779541</v>
      </c>
      <c r="O16">
        <v>5</v>
      </c>
      <c r="P16">
        <v>5</v>
      </c>
      <c r="Q16">
        <v>14</v>
      </c>
      <c r="R16" s="15">
        <v>0.3571</v>
      </c>
      <c r="S16" s="15">
        <f t="shared" si="1"/>
        <v>0.5</v>
      </c>
      <c r="T16">
        <v>3.24358749389648</v>
      </c>
      <c r="U16">
        <v>2.86260199546814</v>
      </c>
      <c r="V16">
        <v>2.83324432373047</v>
      </c>
      <c r="W16" s="11">
        <v>0.0293576717376709</v>
      </c>
      <c r="X16">
        <v>0.410343170166016</v>
      </c>
      <c r="Y16">
        <v>0.410343170166016</v>
      </c>
      <c r="Z16">
        <v>0.5</v>
      </c>
      <c r="AA16">
        <v>0.9</v>
      </c>
      <c r="AB16">
        <v>0.642857142857143</v>
      </c>
      <c r="AC16">
        <v>0.75</v>
      </c>
      <c r="AD16">
        <v>0.1</v>
      </c>
      <c r="AE16">
        <v>0.4</v>
      </c>
    </row>
    <row r="17" spans="1:31">
      <c r="A17" s="5">
        <v>81</v>
      </c>
      <c r="B17">
        <v>16</v>
      </c>
      <c r="C17">
        <v>4</v>
      </c>
      <c r="D17">
        <v>10</v>
      </c>
      <c r="E17">
        <v>10</v>
      </c>
      <c r="F17">
        <v>10</v>
      </c>
      <c r="G17">
        <v>0</v>
      </c>
      <c r="H17">
        <v>6</v>
      </c>
      <c r="I17">
        <v>4</v>
      </c>
      <c r="J17">
        <v>0.8</v>
      </c>
      <c r="K17" s="4">
        <v>5.22684097290039</v>
      </c>
      <c r="L17" s="9">
        <v>1.39222145080566</v>
      </c>
      <c r="M17">
        <v>1.2137393951416</v>
      </c>
      <c r="N17">
        <v>5.9448299407959</v>
      </c>
      <c r="O17">
        <v>5</v>
      </c>
      <c r="P17">
        <v>5</v>
      </c>
      <c r="Q17">
        <v>13</v>
      </c>
      <c r="R17" s="15">
        <v>0.3846</v>
      </c>
      <c r="S17" s="15">
        <f t="shared" si="1"/>
        <v>0.5</v>
      </c>
      <c r="T17">
        <v>3.06912994384766</v>
      </c>
      <c r="U17">
        <v>2.68255996704102</v>
      </c>
      <c r="V17">
        <v>2.71582293510437</v>
      </c>
      <c r="W17" s="11">
        <v>0.0332629680633545</v>
      </c>
      <c r="X17">
        <v>0.353307008743286</v>
      </c>
      <c r="Y17">
        <v>0.353307008743286</v>
      </c>
      <c r="Z17">
        <v>0.5</v>
      </c>
      <c r="AA17">
        <v>0.8</v>
      </c>
      <c r="AB17">
        <v>0.615384615384615</v>
      </c>
      <c r="AC17">
        <v>0.695652173913043</v>
      </c>
      <c r="AD17">
        <v>0.2</v>
      </c>
      <c r="AE17">
        <v>0.3</v>
      </c>
    </row>
    <row r="18" spans="1:31">
      <c r="A18" s="5">
        <v>88</v>
      </c>
      <c r="B18">
        <v>16</v>
      </c>
      <c r="C18">
        <v>4</v>
      </c>
      <c r="D18">
        <v>10</v>
      </c>
      <c r="E18">
        <v>10</v>
      </c>
      <c r="F18">
        <v>9</v>
      </c>
      <c r="G18">
        <v>1</v>
      </c>
      <c r="H18">
        <v>7</v>
      </c>
      <c r="I18">
        <v>3</v>
      </c>
      <c r="J18">
        <v>0.8</v>
      </c>
      <c r="K18" s="4">
        <v>6.7324047088623</v>
      </c>
      <c r="L18" s="9">
        <v>1.61456680297852</v>
      </c>
      <c r="M18">
        <v>1.08119773864746</v>
      </c>
      <c r="N18">
        <v>5.53327941894531</v>
      </c>
      <c r="O18">
        <v>5</v>
      </c>
      <c r="P18">
        <v>5</v>
      </c>
      <c r="Q18">
        <v>13</v>
      </c>
      <c r="R18" s="15">
        <v>0.3846</v>
      </c>
      <c r="S18" s="15">
        <f t="shared" si="1"/>
        <v>0.5</v>
      </c>
      <c r="T18">
        <v>3.23104858398437</v>
      </c>
      <c r="U18">
        <v>2.92253375053406</v>
      </c>
      <c r="V18">
        <v>2.8886866569519</v>
      </c>
      <c r="W18" s="11">
        <v>0.0338470935821533</v>
      </c>
      <c r="X18">
        <v>0.342361927032471</v>
      </c>
      <c r="Y18">
        <v>0.342361927032471</v>
      </c>
      <c r="Z18">
        <v>0.5</v>
      </c>
      <c r="AA18">
        <v>0.8</v>
      </c>
      <c r="AB18">
        <v>0.615384615384615</v>
      </c>
      <c r="AC18">
        <v>0.695652173913043</v>
      </c>
      <c r="AD18">
        <v>0.2</v>
      </c>
      <c r="AE18">
        <v>0.3</v>
      </c>
    </row>
    <row r="19" s="20" customFormat="1" spans="1:31">
      <c r="A19" s="21">
        <v>147</v>
      </c>
      <c r="B19" s="20">
        <v>18</v>
      </c>
      <c r="C19" s="20">
        <v>2</v>
      </c>
      <c r="D19" s="20">
        <v>10</v>
      </c>
      <c r="E19" s="20">
        <v>10</v>
      </c>
      <c r="F19" s="20">
        <v>10</v>
      </c>
      <c r="G19" s="20">
        <v>0</v>
      </c>
      <c r="H19" s="20">
        <v>8</v>
      </c>
      <c r="I19" s="20">
        <v>2</v>
      </c>
      <c r="J19" s="20">
        <v>0.9</v>
      </c>
      <c r="K19" s="22">
        <v>6.612060546875</v>
      </c>
      <c r="L19" s="22">
        <v>1.60484886169434</v>
      </c>
      <c r="M19" s="20">
        <v>1.57463836669922</v>
      </c>
      <c r="N19" s="20">
        <v>6.10797309875488</v>
      </c>
      <c r="O19" s="20">
        <v>8</v>
      </c>
      <c r="P19" s="20">
        <v>8</v>
      </c>
      <c r="Q19" s="20">
        <v>17</v>
      </c>
      <c r="R19" s="23">
        <v>0.4706</v>
      </c>
      <c r="S19" s="23">
        <f t="shared" si="1"/>
        <v>0.8</v>
      </c>
      <c r="T19" s="20">
        <v>3.09134292602539</v>
      </c>
      <c r="U19" s="20">
        <v>2.82251119613647</v>
      </c>
      <c r="V19" s="20">
        <v>2.7755024433136</v>
      </c>
      <c r="W19" s="22">
        <v>0.047008752822876</v>
      </c>
      <c r="X19" s="20">
        <v>0.315840482711792</v>
      </c>
      <c r="Y19" s="20">
        <v>0.315840482711792</v>
      </c>
      <c r="Z19" s="20">
        <v>0.8</v>
      </c>
      <c r="AA19" s="20">
        <v>0.9</v>
      </c>
      <c r="AB19" s="20">
        <v>0.529411764705882</v>
      </c>
      <c r="AC19" s="20">
        <v>0.666666666666667</v>
      </c>
      <c r="AD19" s="20">
        <v>0.1</v>
      </c>
      <c r="AE19" s="20">
        <v>0.1</v>
      </c>
    </row>
    <row r="20" spans="1:31">
      <c r="A20" s="5">
        <v>89</v>
      </c>
      <c r="B20">
        <v>18</v>
      </c>
      <c r="C20">
        <v>2</v>
      </c>
      <c r="D20">
        <v>10</v>
      </c>
      <c r="E20">
        <v>10</v>
      </c>
      <c r="F20">
        <v>10</v>
      </c>
      <c r="G20">
        <v>0</v>
      </c>
      <c r="H20">
        <v>8</v>
      </c>
      <c r="I20">
        <v>2</v>
      </c>
      <c r="J20">
        <v>0.9</v>
      </c>
      <c r="K20" s="4">
        <v>6.97077560424805</v>
      </c>
      <c r="L20" s="9">
        <v>1.72053337097168</v>
      </c>
      <c r="M20">
        <v>1.60125923156738</v>
      </c>
      <c r="N20">
        <v>5.9664134979248</v>
      </c>
      <c r="O20">
        <v>7</v>
      </c>
      <c r="P20">
        <v>7</v>
      </c>
      <c r="Q20">
        <v>16</v>
      </c>
      <c r="R20" s="15">
        <v>0.4375</v>
      </c>
      <c r="S20" s="15">
        <f t="shared" si="1"/>
        <v>0.7</v>
      </c>
      <c r="T20">
        <v>3.80342292785644</v>
      </c>
      <c r="U20">
        <v>3.48171353340149</v>
      </c>
      <c r="V20">
        <v>3.39324641227722</v>
      </c>
      <c r="W20" s="11">
        <v>0.0884671211242676</v>
      </c>
      <c r="X20">
        <v>0.410176515579224</v>
      </c>
      <c r="Y20">
        <v>0.410176515579224</v>
      </c>
      <c r="Z20">
        <v>0.7</v>
      </c>
      <c r="AA20">
        <v>0.9</v>
      </c>
      <c r="AB20">
        <v>0.5625</v>
      </c>
      <c r="AC20">
        <v>0.692307692307692</v>
      </c>
      <c r="AD20">
        <v>0.1</v>
      </c>
      <c r="AE20">
        <v>0.2</v>
      </c>
    </row>
    <row r="21" spans="1:31">
      <c r="A21" s="5">
        <v>40</v>
      </c>
      <c r="B21">
        <v>17</v>
      </c>
      <c r="C21">
        <v>3</v>
      </c>
      <c r="D21">
        <v>10</v>
      </c>
      <c r="E21">
        <v>10</v>
      </c>
      <c r="F21">
        <v>9</v>
      </c>
      <c r="G21">
        <v>1</v>
      </c>
      <c r="H21">
        <v>8</v>
      </c>
      <c r="I21">
        <v>2</v>
      </c>
      <c r="J21">
        <v>0.85</v>
      </c>
      <c r="K21" s="4">
        <v>8.01934051513672</v>
      </c>
      <c r="L21" s="9">
        <v>1.82939147949219</v>
      </c>
      <c r="M21">
        <v>1.49921607971191</v>
      </c>
      <c r="N21">
        <v>6.08656692504883</v>
      </c>
      <c r="O21">
        <v>6</v>
      </c>
      <c r="P21">
        <v>6</v>
      </c>
      <c r="Q21">
        <v>15</v>
      </c>
      <c r="R21" s="15">
        <v>0.4</v>
      </c>
      <c r="S21" s="15">
        <f t="shared" si="1"/>
        <v>0.6</v>
      </c>
      <c r="T21">
        <v>3.05672454833984</v>
      </c>
      <c r="U21">
        <v>2.80530095100403</v>
      </c>
      <c r="V21">
        <v>2.71086621284485</v>
      </c>
      <c r="W21" s="11">
        <v>0.0944347381591797</v>
      </c>
      <c r="X21">
        <v>0.345858335494995</v>
      </c>
      <c r="Y21">
        <v>0.345858335494995</v>
      </c>
      <c r="Z21">
        <v>0.6</v>
      </c>
      <c r="AA21">
        <v>0.9</v>
      </c>
      <c r="AB21">
        <v>0.6</v>
      </c>
      <c r="AC21">
        <v>0.72</v>
      </c>
      <c r="AD21">
        <v>0.1</v>
      </c>
      <c r="AE21">
        <v>0.3</v>
      </c>
    </row>
    <row r="22" spans="1:31">
      <c r="A22" s="5">
        <v>30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10.2467727661133</v>
      </c>
      <c r="L22" s="9">
        <v>1.8103141784668</v>
      </c>
      <c r="M22">
        <v>1.67639350891113</v>
      </c>
      <c r="N22">
        <v>8.03465270996094</v>
      </c>
      <c r="O22">
        <v>7</v>
      </c>
      <c r="P22">
        <v>7</v>
      </c>
      <c r="Q22">
        <v>17</v>
      </c>
      <c r="R22" s="15">
        <v>0.4118</v>
      </c>
      <c r="S22" s="15">
        <f t="shared" si="1"/>
        <v>0.7</v>
      </c>
      <c r="T22">
        <v>4.02245140075684</v>
      </c>
      <c r="U22">
        <v>3.75803875923157</v>
      </c>
      <c r="V22">
        <v>3.57295179367065</v>
      </c>
      <c r="W22" s="11">
        <v>0.185086965560913</v>
      </c>
      <c r="X22">
        <v>0.449499607086182</v>
      </c>
      <c r="Y22">
        <v>0.449499607086182</v>
      </c>
      <c r="Z22">
        <v>0.7</v>
      </c>
      <c r="AA22">
        <v>1</v>
      </c>
      <c r="AB22">
        <v>0.588235294117647</v>
      </c>
      <c r="AC22">
        <v>0.740740740740741</v>
      </c>
      <c r="AD22">
        <v>0</v>
      </c>
      <c r="AE22">
        <v>0.3</v>
      </c>
    </row>
    <row r="23" spans="1:31">
      <c r="A23" s="5">
        <v>174</v>
      </c>
      <c r="B23">
        <v>17</v>
      </c>
      <c r="C23">
        <v>3</v>
      </c>
      <c r="D23">
        <v>10</v>
      </c>
      <c r="E23">
        <v>10</v>
      </c>
      <c r="F23">
        <v>10</v>
      </c>
      <c r="G23">
        <v>0</v>
      </c>
      <c r="H23">
        <v>7</v>
      </c>
      <c r="I23">
        <v>3</v>
      </c>
      <c r="J23">
        <v>0.85</v>
      </c>
      <c r="K23" s="4">
        <v>6.9014720916748</v>
      </c>
      <c r="L23" s="9">
        <v>1.69812965393066</v>
      </c>
      <c r="M23">
        <v>1.01156425476074</v>
      </c>
      <c r="N23">
        <v>5.1447925567627</v>
      </c>
      <c r="O23">
        <v>4</v>
      </c>
      <c r="P23">
        <v>4</v>
      </c>
      <c r="Q23">
        <v>13</v>
      </c>
      <c r="R23" s="15">
        <v>0.3077</v>
      </c>
      <c r="S23" s="15">
        <f t="shared" si="1"/>
        <v>0.4</v>
      </c>
      <c r="T23">
        <v>3.24583053588867</v>
      </c>
      <c r="U23">
        <v>2.97004389762878</v>
      </c>
      <c r="V23">
        <v>2.82203412055969</v>
      </c>
      <c r="W23" s="11">
        <v>0.148009777069092</v>
      </c>
      <c r="X23">
        <v>0.423796415328979</v>
      </c>
      <c r="Y23">
        <v>0.423796415328979</v>
      </c>
      <c r="Z23">
        <v>0.4</v>
      </c>
      <c r="AA23">
        <v>0.9</v>
      </c>
      <c r="AB23">
        <v>0.692307692307692</v>
      </c>
      <c r="AC23">
        <v>0.782608695652174</v>
      </c>
      <c r="AD23">
        <v>0.1</v>
      </c>
      <c r="AE23">
        <v>0.5</v>
      </c>
    </row>
    <row r="24" s="1" customFormat="1" spans="1:31">
      <c r="A24" s="5">
        <v>249</v>
      </c>
      <c r="B24">
        <v>19</v>
      </c>
      <c r="C24">
        <v>1</v>
      </c>
      <c r="D24">
        <v>10</v>
      </c>
      <c r="E24">
        <v>10</v>
      </c>
      <c r="F24">
        <v>10</v>
      </c>
      <c r="G24">
        <v>0</v>
      </c>
      <c r="H24">
        <v>9</v>
      </c>
      <c r="I24">
        <v>1</v>
      </c>
      <c r="J24">
        <v>0.95</v>
      </c>
      <c r="K24" s="4">
        <v>10.3194007873535</v>
      </c>
      <c r="L24" s="9">
        <v>1.84348106384277</v>
      </c>
      <c r="M24">
        <v>1.62752151489258</v>
      </c>
      <c r="N24">
        <v>7.25810050964355</v>
      </c>
      <c r="O24">
        <v>5</v>
      </c>
      <c r="P24">
        <v>5</v>
      </c>
      <c r="Q24">
        <v>15</v>
      </c>
      <c r="R24" s="15">
        <v>0.3333</v>
      </c>
      <c r="S24" s="15">
        <f t="shared" si="1"/>
        <v>0.5</v>
      </c>
      <c r="T24">
        <v>3.79002380371094</v>
      </c>
      <c r="U24">
        <v>3.57392716407776</v>
      </c>
      <c r="V24">
        <v>3.35187149047852</v>
      </c>
      <c r="W24" s="11">
        <v>0.222055673599243</v>
      </c>
      <c r="X24">
        <v>0.438152313232422</v>
      </c>
      <c r="Y24">
        <v>0.438152313232422</v>
      </c>
      <c r="Z24">
        <v>0.5</v>
      </c>
      <c r="AA24">
        <v>1</v>
      </c>
      <c r="AB24">
        <v>0.666666666666667</v>
      </c>
      <c r="AC24">
        <v>0.8</v>
      </c>
      <c r="AD24">
        <v>0</v>
      </c>
      <c r="AE24">
        <v>0.5</v>
      </c>
    </row>
    <row r="25" customFormat="1" spans="1:31">
      <c r="A25" s="5">
        <v>105</v>
      </c>
      <c r="B25">
        <v>19</v>
      </c>
      <c r="C25">
        <v>1</v>
      </c>
      <c r="D25">
        <v>10</v>
      </c>
      <c r="E25">
        <v>10</v>
      </c>
      <c r="F25">
        <v>10</v>
      </c>
      <c r="G25">
        <v>0</v>
      </c>
      <c r="H25">
        <v>9</v>
      </c>
      <c r="I25">
        <v>1</v>
      </c>
      <c r="J25">
        <v>0.95</v>
      </c>
      <c r="K25" s="4">
        <v>10.3260917663574</v>
      </c>
      <c r="L25" s="9">
        <v>1.71701431274414</v>
      </c>
      <c r="M25">
        <v>1.61215782165527</v>
      </c>
      <c r="N25">
        <v>8.51708984375</v>
      </c>
      <c r="O25">
        <v>7</v>
      </c>
      <c r="P25">
        <v>7</v>
      </c>
      <c r="Q25">
        <v>17</v>
      </c>
      <c r="R25" s="15">
        <v>0.4118</v>
      </c>
      <c r="S25" s="15">
        <f t="shared" si="1"/>
        <v>0.7</v>
      </c>
      <c r="T25">
        <v>3.6671028137207</v>
      </c>
      <c r="U25">
        <v>3.42255115509033</v>
      </c>
      <c r="V25">
        <v>3.24774885177612</v>
      </c>
      <c r="W25" s="11">
        <v>0.174802303314209</v>
      </c>
      <c r="X25">
        <v>0.41935396194458</v>
      </c>
      <c r="Y25">
        <v>0.41935396194458</v>
      </c>
      <c r="Z25">
        <v>0.7</v>
      </c>
      <c r="AA25">
        <v>1</v>
      </c>
      <c r="AB25">
        <v>0.588235294117647</v>
      </c>
      <c r="AC25">
        <v>0.740740740740741</v>
      </c>
      <c r="AD25">
        <v>0</v>
      </c>
      <c r="AE25">
        <v>0.3</v>
      </c>
    </row>
    <row r="26" s="4" customFormat="1" spans="11:31">
      <c r="K26" s="12" t="s">
        <v>29</v>
      </c>
      <c r="L26" s="9">
        <f>AVERAGE(L2:L25)</f>
        <v>1.35682185490926</v>
      </c>
      <c r="W26" s="11">
        <f t="shared" ref="W26:AE26" si="2">AVERAGE(W2:W25)</f>
        <v>0.132721036672592</v>
      </c>
      <c r="Z26" s="4">
        <f t="shared" si="2"/>
        <v>0.695833333333333</v>
      </c>
      <c r="AA26" s="4">
        <f t="shared" si="2"/>
        <v>0.9375</v>
      </c>
      <c r="AB26" s="4">
        <f t="shared" si="2"/>
        <v>0.580467353101834</v>
      </c>
      <c r="AC26" s="4">
        <f t="shared" si="2"/>
        <v>0.714108829030743</v>
      </c>
      <c r="AD26" s="4">
        <f t="shared" si="2"/>
        <v>0.0625</v>
      </c>
      <c r="AE26" s="4">
        <f t="shared" si="2"/>
        <v>0.241666666666667</v>
      </c>
    </row>
    <row r="27" s="4" customFormat="1" spans="11:31">
      <c r="K27" s="13" t="s">
        <v>30</v>
      </c>
      <c r="L27" s="9">
        <f>MAX(L2:L25)</f>
        <v>1.84348106384277</v>
      </c>
      <c r="W27" s="11">
        <f t="shared" ref="W27:AE27" si="3">MAX(W2:W25)</f>
        <v>0.222055673599243</v>
      </c>
      <c r="Z27" s="4">
        <f t="shared" si="3"/>
        <v>1</v>
      </c>
      <c r="AA27" s="4">
        <f t="shared" si="3"/>
        <v>1</v>
      </c>
      <c r="AB27" s="4">
        <f t="shared" si="3"/>
        <v>0.692307692307692</v>
      </c>
      <c r="AC27" s="4">
        <f t="shared" si="3"/>
        <v>0.8</v>
      </c>
      <c r="AD27" s="4">
        <f t="shared" si="3"/>
        <v>0.2</v>
      </c>
      <c r="AE27" s="4">
        <f t="shared" si="3"/>
        <v>0.5</v>
      </c>
    </row>
    <row r="28" s="4" customFormat="1" spans="12:31">
      <c r="L28" s="9">
        <f>MIN(L2:L25)</f>
        <v>0.829212188720703</v>
      </c>
      <c r="W28" s="11">
        <f t="shared" ref="W28:AE28" si="4">MIN(W2:W25)</f>
        <v>0.00109505653381348</v>
      </c>
      <c r="Z28" s="4">
        <f t="shared" si="4"/>
        <v>0.4</v>
      </c>
      <c r="AA28" s="4">
        <f t="shared" si="4"/>
        <v>0.8</v>
      </c>
      <c r="AB28" s="4">
        <f t="shared" si="4"/>
        <v>0.444444444444444</v>
      </c>
      <c r="AC28" s="4">
        <f t="shared" si="4"/>
        <v>0.571428571428571</v>
      </c>
      <c r="AD28" s="4">
        <f t="shared" si="4"/>
        <v>0</v>
      </c>
      <c r="AE28" s="4">
        <f t="shared" si="4"/>
        <v>-0.2</v>
      </c>
    </row>
    <row r="29" spans="11:23">
      <c r="K29" s="4"/>
      <c r="L29" s="9"/>
      <c r="M29">
        <v>0.194</v>
      </c>
      <c r="W29" s="11"/>
    </row>
    <row r="30" spans="11:23">
      <c r="K30" s="4"/>
      <c r="L30" s="9"/>
      <c r="M30">
        <v>0.129</v>
      </c>
      <c r="O30" s="4" t="s">
        <v>70</v>
      </c>
      <c r="P30" s="4"/>
      <c r="Q30" s="4"/>
      <c r="R30" s="4"/>
      <c r="W30" s="11"/>
    </row>
    <row r="31" spans="11:23">
      <c r="K31" s="4"/>
      <c r="L31" s="9"/>
      <c r="O31" s="4">
        <v>0.2</v>
      </c>
      <c r="P31" s="4">
        <v>-160</v>
      </c>
      <c r="Q31" s="4">
        <v>640</v>
      </c>
      <c r="R31" s="4">
        <v>32</v>
      </c>
      <c r="W31" s="11"/>
    </row>
    <row r="32" spans="11:23">
      <c r="K32" s="4" t="s">
        <v>31</v>
      </c>
      <c r="L32" s="4" t="s">
        <v>32</v>
      </c>
      <c r="O32" s="4">
        <v>0.4</v>
      </c>
      <c r="P32" s="4">
        <v>-320</v>
      </c>
      <c r="Q32" s="4">
        <v>480</v>
      </c>
      <c r="R32" s="4">
        <v>24</v>
      </c>
      <c r="W32" s="11"/>
    </row>
    <row r="33" spans="11:23">
      <c r="K33" s="4"/>
      <c r="L33" s="4"/>
      <c r="O33" s="4">
        <v>0.45</v>
      </c>
      <c r="P33" s="4">
        <v>-360</v>
      </c>
      <c r="Q33" s="4">
        <v>440</v>
      </c>
      <c r="R33" s="4">
        <v>22</v>
      </c>
      <c r="W33" s="11"/>
    </row>
    <row r="34" s="1" customFormat="1" spans="11:23">
      <c r="K34" s="14" t="s">
        <v>49</v>
      </c>
      <c r="L34" s="14">
        <f>COUNTIF(L2:L25,"&lt;0.507")-COUNTIF(L2:L25,"&lt;0.378")</f>
        <v>0</v>
      </c>
      <c r="O34" s="4">
        <v>0.49</v>
      </c>
      <c r="P34" s="4">
        <v>-392</v>
      </c>
      <c r="Q34" s="4">
        <v>408</v>
      </c>
      <c r="R34" s="4">
        <v>20.4</v>
      </c>
      <c r="W34" s="14"/>
    </row>
    <row r="35" s="1" customFormat="1" spans="11:23">
      <c r="K35" s="14" t="s">
        <v>50</v>
      </c>
      <c r="L35" s="14">
        <f>COUNTIF(L2:L25,"&lt;0.636")-COUNTIF(L2:L25,"&lt;0.507")</f>
        <v>0</v>
      </c>
      <c r="P35" s="14">
        <v>-380</v>
      </c>
      <c r="Q35" s="14">
        <v>420</v>
      </c>
      <c r="R35" s="14">
        <v>21</v>
      </c>
      <c r="W35" s="14"/>
    </row>
    <row r="36" s="1" customFormat="1" spans="11:23">
      <c r="K36" s="14" t="s">
        <v>51</v>
      </c>
      <c r="L36" s="14">
        <f>COUNTIF(L2:L25,"&lt;0.765")-COUNTIF(L2:L25,"&lt;0.636")</f>
        <v>0</v>
      </c>
      <c r="W36" s="14"/>
    </row>
    <row r="37" s="20" customFormat="1" spans="11:23">
      <c r="K37" s="22" t="s">
        <v>81</v>
      </c>
      <c r="L37" s="22">
        <f>COUNTIF(L2:L25,"&lt;1.055")-COUNTIF(L2:L25,"&lt;0.765")</f>
        <v>6</v>
      </c>
      <c r="M37" s="22">
        <v>6</v>
      </c>
      <c r="W37" s="22"/>
    </row>
    <row r="38" s="1" customFormat="1" spans="11:23">
      <c r="K38" s="14" t="s">
        <v>82</v>
      </c>
      <c r="L38" s="14">
        <f>COUNTIF(L2:L25,"&lt;1.345")-COUNTIF(L2:L25,"&lt;1.055")</f>
        <v>6</v>
      </c>
      <c r="M38" s="14">
        <v>6</v>
      </c>
      <c r="W38" s="14"/>
    </row>
    <row r="39" s="1" customFormat="1" spans="11:23">
      <c r="K39" s="14" t="s">
        <v>83</v>
      </c>
      <c r="L39" s="14">
        <f>COUNTIF(L2:L25,"&lt;1.635")-COUNTIF(L2:L25,"&lt;1.345")</f>
        <v>6</v>
      </c>
      <c r="M39" s="14">
        <v>6</v>
      </c>
      <c r="W39" s="14"/>
    </row>
    <row r="40" s="20" customFormat="1" spans="11:23">
      <c r="K40" s="22" t="s">
        <v>84</v>
      </c>
      <c r="L40" s="22">
        <f>COUNTIF(L2:L25,"&lt;1.925")-COUNTIF(L2:L25,"&lt;1.635")</f>
        <v>6</v>
      </c>
      <c r="M40" s="22">
        <v>6</v>
      </c>
      <c r="W40" s="22"/>
    </row>
    <row r="41" s="1" customFormat="1" spans="11:23">
      <c r="K41" s="14" t="s">
        <v>56</v>
      </c>
      <c r="L41" s="14">
        <v>0</v>
      </c>
      <c r="W41" s="14"/>
    </row>
    <row r="42" s="1" customFormat="1" spans="11:23">
      <c r="K42" s="14" t="s">
        <v>57</v>
      </c>
      <c r="L42" s="14">
        <v>0</v>
      </c>
      <c r="W42" s="14"/>
    </row>
    <row r="43" s="1" customFormat="1" spans="11:23">
      <c r="K43" s="14" t="s">
        <v>58</v>
      </c>
      <c r="L43" s="14">
        <v>0</v>
      </c>
      <c r="W43" s="14"/>
    </row>
    <row r="44" s="1" customFormat="1" spans="11:23">
      <c r="K44" s="14" t="s">
        <v>59</v>
      </c>
      <c r="L44" s="14">
        <v>0</v>
      </c>
      <c r="W44" s="14"/>
    </row>
    <row r="45" s="1" customFormat="1" spans="11:23">
      <c r="K45" s="14" t="s">
        <v>60</v>
      </c>
      <c r="L45" s="14">
        <v>0</v>
      </c>
      <c r="M45" s="14"/>
      <c r="W45" s="14"/>
    </row>
    <row r="46" s="1" customFormat="1" spans="11:23">
      <c r="K46" s="14" t="s">
        <v>61</v>
      </c>
      <c r="L46" s="14">
        <v>0</v>
      </c>
      <c r="W46" s="14"/>
    </row>
    <row r="47" s="1" customFormat="1" spans="11:23">
      <c r="K47" s="14" t="s">
        <v>62</v>
      </c>
      <c r="L47" s="14">
        <v>0</v>
      </c>
      <c r="W47" s="14"/>
    </row>
    <row r="48" s="1" customFormat="1" spans="11:23">
      <c r="K48" s="14" t="s">
        <v>63</v>
      </c>
      <c r="L48" s="14">
        <f>COUNTIF(L2:L25,"&lt;2.313")-COUNTIF(L2:L25,"&lt;2.184")</f>
        <v>0</v>
      </c>
      <c r="W48" s="14"/>
    </row>
    <row r="49" s="1" customFormat="1" spans="11:23">
      <c r="K49" s="14" t="s">
        <v>64</v>
      </c>
      <c r="L49" s="14">
        <f>COUNTIF(L2:L25,"&lt;2.442")-COUNTIF(L2:L25,"&lt;2.313")</f>
        <v>0</v>
      </c>
      <c r="W49" s="14"/>
    </row>
    <row r="50" s="1" customFormat="1" spans="11:12">
      <c r="K50" s="14" t="s">
        <v>65</v>
      </c>
      <c r="L50" s="14">
        <f>COUNTIF(L2:L25,"&lt;2.571")-COUNTIF(L2:L25,"&lt;2.442")</f>
        <v>0</v>
      </c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s="1" customFormat="1" spans="11:15">
      <c r="K52" s="14" t="s">
        <v>67</v>
      </c>
      <c r="L52" s="14">
        <f>COUNTIF(L2:L25,"&lt;2.829")-COUNTIF(L2:L25,"&lt;2.7")</f>
        <v>0</v>
      </c>
      <c r="N52" s="1">
        <v>0.378</v>
      </c>
      <c r="O52" s="1">
        <v>3.094</v>
      </c>
    </row>
    <row r="53" s="1" customFormat="1" spans="11:15">
      <c r="K53" s="14" t="s">
        <v>68</v>
      </c>
      <c r="L53" s="14">
        <f>COUNTIF(L2:L25,"&lt;2.958")-COUNTIF(L2:L25,"&lt;2.829")</f>
        <v>0</v>
      </c>
      <c r="N53" s="1">
        <v>21</v>
      </c>
      <c r="O53" s="1">
        <v>0.129</v>
      </c>
    </row>
    <row r="54" s="1" customFormat="1" spans="11:12">
      <c r="K54" s="14" t="s">
        <v>69</v>
      </c>
      <c r="L54" s="14">
        <f>COUNTIF(L2:L25,"&lt;3.087")-COUNTIF(L2:L25,"&lt;2.958")</f>
        <v>0</v>
      </c>
    </row>
    <row r="57" spans="14:16">
      <c r="N57">
        <v>0.954</v>
      </c>
      <c r="O57">
        <v>0.378</v>
      </c>
      <c r="P57">
        <v>1.539</v>
      </c>
    </row>
    <row r="58" spans="16:16">
      <c r="P58">
        <v>0.232</v>
      </c>
    </row>
    <row r="60" spans="15:16">
      <c r="O60">
        <v>0.765</v>
      </c>
      <c r="P60">
        <v>1.926</v>
      </c>
    </row>
    <row r="61" spans="16:16">
      <c r="P61">
        <v>0.29</v>
      </c>
    </row>
    <row r="63" spans="14:15">
      <c r="N63">
        <v>0.954</v>
      </c>
      <c r="O63">
        <v>0.133</v>
      </c>
    </row>
    <row r="64" spans="14:15">
      <c r="N64">
        <v>1.355</v>
      </c>
      <c r="O64">
        <v>0.108</v>
      </c>
    </row>
    <row r="65" spans="14:15">
      <c r="N65">
        <v>1.72</v>
      </c>
      <c r="O65">
        <v>0.083</v>
      </c>
    </row>
  </sheetData>
  <pageMargins left="0.75" right="0.75" top="1" bottom="1" header="0.5" footer="0.5"/>
  <headerFooter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3"/>
  <sheetViews>
    <sheetView topLeftCell="I22" workbookViewId="0">
      <selection activeCell="K35" sqref="K35:L36"/>
    </sheetView>
  </sheetViews>
  <sheetFormatPr defaultColWidth="8.88888888888889" defaultRowHeight="14.4"/>
  <cols>
    <col min="11" max="12" width="21.5555555555556" customWidth="1"/>
    <col min="13" max="14" width="12.8888888888889"/>
    <col min="20" max="22" width="12.8888888888889"/>
    <col min="23" max="23" width="20.8888888888889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1" customFormat="1" spans="1:31">
      <c r="A2" s="5">
        <v>46</v>
      </c>
      <c r="B2">
        <v>18</v>
      </c>
      <c r="C2">
        <v>2</v>
      </c>
      <c r="D2">
        <v>10</v>
      </c>
      <c r="E2">
        <v>10</v>
      </c>
      <c r="F2">
        <v>10</v>
      </c>
      <c r="G2">
        <v>0</v>
      </c>
      <c r="H2">
        <v>8</v>
      </c>
      <c r="I2">
        <v>2</v>
      </c>
      <c r="J2">
        <v>0.9</v>
      </c>
      <c r="K2" s="4">
        <v>7.44791412353516</v>
      </c>
      <c r="L2" s="9">
        <v>1.0282154083252</v>
      </c>
      <c r="M2">
        <v>0.622165679931641</v>
      </c>
      <c r="N2">
        <v>5.99441528320312</v>
      </c>
      <c r="O2">
        <v>6</v>
      </c>
      <c r="P2">
        <v>6</v>
      </c>
      <c r="Q2">
        <v>16</v>
      </c>
      <c r="R2" s="15">
        <v>0.375</v>
      </c>
      <c r="S2" s="15">
        <f t="shared" ref="S2:S24" si="0">O2/E2</f>
        <v>0.6</v>
      </c>
      <c r="T2">
        <v>3.98751449584961</v>
      </c>
      <c r="U2">
        <v>3.64871144294739</v>
      </c>
      <c r="V2">
        <v>3.5240159034729</v>
      </c>
      <c r="W2" s="11">
        <v>0.124695539474487</v>
      </c>
      <c r="X2">
        <v>0.463498592376709</v>
      </c>
      <c r="Y2">
        <v>0.463498592376709</v>
      </c>
      <c r="Z2">
        <v>0.6</v>
      </c>
      <c r="AA2">
        <v>1</v>
      </c>
      <c r="AB2">
        <v>0.625</v>
      </c>
      <c r="AC2">
        <v>0.769230769230769</v>
      </c>
      <c r="AD2">
        <v>0</v>
      </c>
      <c r="AE2">
        <v>0.4</v>
      </c>
    </row>
    <row r="3" spans="1:31">
      <c r="A3" s="18">
        <v>58</v>
      </c>
      <c r="B3" s="1">
        <v>20</v>
      </c>
      <c r="C3" s="1">
        <v>0</v>
      </c>
      <c r="D3" s="1">
        <v>10</v>
      </c>
      <c r="E3" s="1">
        <v>10</v>
      </c>
      <c r="F3" s="1">
        <v>10</v>
      </c>
      <c r="G3" s="1">
        <v>0</v>
      </c>
      <c r="H3" s="1">
        <v>10</v>
      </c>
      <c r="I3" s="1">
        <v>0</v>
      </c>
      <c r="J3" s="1">
        <v>1</v>
      </c>
      <c r="K3" s="14">
        <v>9999</v>
      </c>
      <c r="L3" s="14">
        <v>0.892644882202148</v>
      </c>
      <c r="M3" s="1">
        <v>9999</v>
      </c>
      <c r="N3" s="1">
        <v>9999</v>
      </c>
      <c r="O3" s="1">
        <v>7</v>
      </c>
      <c r="P3" s="1">
        <v>7</v>
      </c>
      <c r="Q3" s="1">
        <v>17</v>
      </c>
      <c r="R3" s="19">
        <v>0.4118</v>
      </c>
      <c r="S3" s="19">
        <f t="shared" si="0"/>
        <v>0.7</v>
      </c>
      <c r="T3" s="1">
        <v>4.25502014160156</v>
      </c>
      <c r="U3" s="1">
        <v>3.97127270698547</v>
      </c>
      <c r="V3" s="1">
        <v>3.8246111869812</v>
      </c>
      <c r="W3" s="14">
        <v>0.146661520004272</v>
      </c>
      <c r="X3" s="1">
        <v>0.430408954620361</v>
      </c>
      <c r="Y3" s="1">
        <v>0.430408954620361</v>
      </c>
      <c r="Z3" s="1">
        <v>0.7</v>
      </c>
      <c r="AA3" s="1">
        <v>1</v>
      </c>
      <c r="AB3" s="1">
        <v>0.588235294117647</v>
      </c>
      <c r="AC3" s="1">
        <v>0.740740740740741</v>
      </c>
      <c r="AD3" s="1">
        <v>0</v>
      </c>
      <c r="AE3" s="1">
        <v>0.3</v>
      </c>
    </row>
    <row r="4" spans="1:31">
      <c r="A4" s="5">
        <v>74</v>
      </c>
      <c r="B4">
        <v>19</v>
      </c>
      <c r="C4">
        <v>1</v>
      </c>
      <c r="D4">
        <v>10</v>
      </c>
      <c r="E4">
        <v>10</v>
      </c>
      <c r="F4">
        <v>9</v>
      </c>
      <c r="G4">
        <v>1</v>
      </c>
      <c r="H4">
        <v>10</v>
      </c>
      <c r="I4">
        <v>0</v>
      </c>
      <c r="J4">
        <v>0.95</v>
      </c>
      <c r="K4" s="4">
        <v>9999</v>
      </c>
      <c r="L4" s="9">
        <v>0.927766799926758</v>
      </c>
      <c r="M4">
        <v>9999</v>
      </c>
      <c r="N4">
        <v>9999</v>
      </c>
      <c r="O4">
        <v>10</v>
      </c>
      <c r="P4">
        <v>10</v>
      </c>
      <c r="Q4">
        <v>18</v>
      </c>
      <c r="R4" s="15">
        <v>0.5556</v>
      </c>
      <c r="S4" s="15">
        <f t="shared" si="0"/>
        <v>1</v>
      </c>
      <c r="T4">
        <v>4.40181159973145</v>
      </c>
      <c r="U4">
        <v>3.95356178283691</v>
      </c>
      <c r="V4">
        <v>4.1050820350647</v>
      </c>
      <c r="W4" s="11">
        <v>0.151520252227783</v>
      </c>
      <c r="X4">
        <v>0.296729564666748</v>
      </c>
      <c r="Y4">
        <v>0.296729564666748</v>
      </c>
      <c r="Z4">
        <v>1</v>
      </c>
      <c r="AA4">
        <v>0.8</v>
      </c>
      <c r="AB4">
        <v>0.444444444444444</v>
      </c>
      <c r="AC4">
        <v>0.571428571428571</v>
      </c>
      <c r="AD4">
        <v>0.2</v>
      </c>
      <c r="AE4">
        <v>-0.2</v>
      </c>
    </row>
    <row r="5" spans="1:31">
      <c r="A5" s="5">
        <v>41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11.0247116088867</v>
      </c>
      <c r="L5" s="9">
        <v>0.829212188720703</v>
      </c>
      <c r="M5">
        <v>0.615507125854492</v>
      </c>
      <c r="N5">
        <v>9.19135475158691</v>
      </c>
      <c r="O5">
        <v>7</v>
      </c>
      <c r="P5">
        <v>7</v>
      </c>
      <c r="Q5">
        <v>17</v>
      </c>
      <c r="R5" s="15">
        <v>0.4118</v>
      </c>
      <c r="S5" s="15">
        <f t="shared" si="0"/>
        <v>0.7</v>
      </c>
      <c r="T5">
        <v>4.78162574768066</v>
      </c>
      <c r="U5">
        <v>4.41128349304199</v>
      </c>
      <c r="V5">
        <v>4.25963163375854</v>
      </c>
      <c r="W5" s="11">
        <v>0.151651859283447</v>
      </c>
      <c r="X5">
        <v>0.521994113922119</v>
      </c>
      <c r="Y5">
        <v>0.521994113922119</v>
      </c>
      <c r="Z5">
        <v>0.7</v>
      </c>
      <c r="AA5">
        <v>1</v>
      </c>
      <c r="AB5">
        <v>0.588235294117647</v>
      </c>
      <c r="AC5">
        <v>0.740740740740741</v>
      </c>
      <c r="AD5">
        <v>0</v>
      </c>
      <c r="AE5">
        <v>0.3</v>
      </c>
    </row>
    <row r="6" s="20" customFormat="1" spans="1:31">
      <c r="A6" s="21">
        <v>53</v>
      </c>
      <c r="B6" s="20">
        <v>20</v>
      </c>
      <c r="C6" s="20">
        <v>0</v>
      </c>
      <c r="D6" s="20">
        <v>10</v>
      </c>
      <c r="E6" s="20">
        <v>10</v>
      </c>
      <c r="F6" s="20">
        <v>10</v>
      </c>
      <c r="G6" s="20">
        <v>0</v>
      </c>
      <c r="H6" s="20">
        <v>10</v>
      </c>
      <c r="I6" s="20">
        <v>0</v>
      </c>
      <c r="J6" s="20">
        <v>1</v>
      </c>
      <c r="K6" s="22">
        <v>9999</v>
      </c>
      <c r="L6" s="22">
        <v>0.862852096557617</v>
      </c>
      <c r="M6" s="20">
        <v>9999</v>
      </c>
      <c r="N6" s="20">
        <v>9999</v>
      </c>
      <c r="O6" s="20">
        <v>6</v>
      </c>
      <c r="P6" s="20">
        <v>6</v>
      </c>
      <c r="Q6" s="20">
        <v>15</v>
      </c>
      <c r="R6" s="23">
        <v>0.4</v>
      </c>
      <c r="S6" s="23">
        <f t="shared" si="0"/>
        <v>0.6</v>
      </c>
      <c r="T6" s="20">
        <v>4.4928092956543</v>
      </c>
      <c r="U6" s="20">
        <v>4.20266008377075</v>
      </c>
      <c r="V6" s="20">
        <v>4.01789474487305</v>
      </c>
      <c r="W6" s="22">
        <v>0.184765338897705</v>
      </c>
      <c r="X6" s="20">
        <v>0.47491455078125</v>
      </c>
      <c r="Y6" s="20">
        <v>0.47491455078125</v>
      </c>
      <c r="Z6" s="20">
        <v>0.6</v>
      </c>
      <c r="AA6" s="20">
        <v>0.9</v>
      </c>
      <c r="AB6" s="20">
        <v>0.6</v>
      </c>
      <c r="AC6" s="20">
        <v>0.72</v>
      </c>
      <c r="AD6" s="20">
        <v>0.1</v>
      </c>
      <c r="AE6" s="20">
        <v>0.3</v>
      </c>
    </row>
    <row r="7" spans="1:31">
      <c r="A7" s="5">
        <v>188</v>
      </c>
      <c r="B7">
        <v>20</v>
      </c>
      <c r="C7">
        <v>0</v>
      </c>
      <c r="D7">
        <v>10</v>
      </c>
      <c r="E7">
        <v>10</v>
      </c>
      <c r="F7">
        <v>10</v>
      </c>
      <c r="G7">
        <v>0</v>
      </c>
      <c r="H7">
        <v>10</v>
      </c>
      <c r="I7">
        <v>0</v>
      </c>
      <c r="J7">
        <v>1</v>
      </c>
      <c r="K7" s="4">
        <v>9999</v>
      </c>
      <c r="L7" s="9">
        <v>1.34126472473145</v>
      </c>
      <c r="M7">
        <v>9999</v>
      </c>
      <c r="N7">
        <v>9999</v>
      </c>
      <c r="O7">
        <v>8</v>
      </c>
      <c r="P7">
        <v>8</v>
      </c>
      <c r="Q7">
        <v>17</v>
      </c>
      <c r="R7" s="15">
        <v>0.4706</v>
      </c>
      <c r="S7" s="15">
        <f t="shared" si="0"/>
        <v>0.8</v>
      </c>
      <c r="T7">
        <v>3.77222633361816</v>
      </c>
      <c r="U7">
        <v>3.54594349861145</v>
      </c>
      <c r="V7">
        <v>3.38164401054382</v>
      </c>
      <c r="W7" s="11">
        <v>0.164299488067627</v>
      </c>
      <c r="X7">
        <v>0.390582323074341</v>
      </c>
      <c r="Y7">
        <v>0.390582323074341</v>
      </c>
      <c r="Z7">
        <v>0.8</v>
      </c>
      <c r="AA7">
        <v>0.9</v>
      </c>
      <c r="AB7">
        <v>0.529411764705882</v>
      </c>
      <c r="AC7">
        <v>0.666666666666667</v>
      </c>
      <c r="AD7">
        <v>0.1</v>
      </c>
      <c r="AE7">
        <v>0.1</v>
      </c>
    </row>
    <row r="8" spans="1:31">
      <c r="A8" s="5">
        <v>201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10.1663208007812</v>
      </c>
      <c r="L8" s="9">
        <v>1.26898002624512</v>
      </c>
      <c r="M8">
        <v>1.13109588623047</v>
      </c>
      <c r="N8">
        <v>8.50712966918945</v>
      </c>
      <c r="O8">
        <v>4</v>
      </c>
      <c r="P8">
        <v>4</v>
      </c>
      <c r="Q8">
        <v>13</v>
      </c>
      <c r="R8" s="15">
        <v>0.3077</v>
      </c>
      <c r="S8" s="15">
        <f t="shared" si="0"/>
        <v>0.4</v>
      </c>
      <c r="T8">
        <v>3.54694366455078</v>
      </c>
      <c r="U8">
        <v>3.30650043487549</v>
      </c>
      <c r="V8">
        <v>3.14219617843628</v>
      </c>
      <c r="W8" s="11">
        <v>0.164304256439209</v>
      </c>
      <c r="X8">
        <v>0.404747486114502</v>
      </c>
      <c r="Y8">
        <v>0.404747486114502</v>
      </c>
      <c r="Z8">
        <v>0.4</v>
      </c>
      <c r="AA8">
        <v>0.9</v>
      </c>
      <c r="AB8">
        <v>0.692307692307692</v>
      </c>
      <c r="AC8">
        <v>0.782608695652174</v>
      </c>
      <c r="AD8">
        <v>0.1</v>
      </c>
      <c r="AE8">
        <v>0.5</v>
      </c>
    </row>
    <row r="9" spans="1:31">
      <c r="A9" s="18">
        <v>91</v>
      </c>
      <c r="B9" s="1">
        <v>20</v>
      </c>
      <c r="C9" s="1">
        <v>0</v>
      </c>
      <c r="D9" s="1">
        <v>10</v>
      </c>
      <c r="E9" s="1">
        <v>10</v>
      </c>
      <c r="F9" s="1">
        <v>10</v>
      </c>
      <c r="G9" s="1">
        <v>0</v>
      </c>
      <c r="H9" s="1">
        <v>10</v>
      </c>
      <c r="I9" s="1">
        <v>0</v>
      </c>
      <c r="J9" s="1">
        <v>1</v>
      </c>
      <c r="K9" s="14">
        <v>9999</v>
      </c>
      <c r="L9" s="14">
        <v>1.27597808837891</v>
      </c>
      <c r="M9" s="1">
        <v>9999</v>
      </c>
      <c r="N9" s="1">
        <v>9999</v>
      </c>
      <c r="O9" s="1">
        <v>10</v>
      </c>
      <c r="P9" s="1">
        <v>10</v>
      </c>
      <c r="Q9" s="1">
        <v>20</v>
      </c>
      <c r="R9" s="19">
        <v>0.5</v>
      </c>
      <c r="S9" s="19">
        <f t="shared" si="0"/>
        <v>1</v>
      </c>
      <c r="T9" s="1">
        <v>4.20392990112305</v>
      </c>
      <c r="U9" s="1">
        <v>3.93733978271484</v>
      </c>
      <c r="V9" s="1">
        <v>3.76677012443542</v>
      </c>
      <c r="W9" s="14">
        <v>0.170569658279419</v>
      </c>
      <c r="X9" s="1">
        <v>0.437159776687622</v>
      </c>
      <c r="Y9" s="1">
        <v>0.437159776687622</v>
      </c>
      <c r="Z9" s="1">
        <v>1</v>
      </c>
      <c r="AA9" s="1">
        <v>1</v>
      </c>
      <c r="AB9" s="1">
        <v>0.5</v>
      </c>
      <c r="AC9" s="1">
        <v>0.666666666666667</v>
      </c>
      <c r="AD9" s="1">
        <v>0</v>
      </c>
      <c r="AE9" s="1">
        <v>0</v>
      </c>
    </row>
    <row r="10" spans="1:31">
      <c r="A10" s="5">
        <v>142</v>
      </c>
      <c r="B10">
        <v>20</v>
      </c>
      <c r="C10">
        <v>0</v>
      </c>
      <c r="D10">
        <v>10</v>
      </c>
      <c r="E10">
        <v>10</v>
      </c>
      <c r="F10">
        <v>10</v>
      </c>
      <c r="G10">
        <v>0</v>
      </c>
      <c r="H10">
        <v>10</v>
      </c>
      <c r="I10">
        <v>0</v>
      </c>
      <c r="J10">
        <v>1</v>
      </c>
      <c r="K10" s="4">
        <v>9999</v>
      </c>
      <c r="L10" s="9">
        <v>1.2095832824707</v>
      </c>
      <c r="M10">
        <v>9999</v>
      </c>
      <c r="N10">
        <v>9999</v>
      </c>
      <c r="O10">
        <v>8</v>
      </c>
      <c r="P10">
        <v>8</v>
      </c>
      <c r="Q10">
        <v>18</v>
      </c>
      <c r="R10" s="15">
        <v>0.4444</v>
      </c>
      <c r="S10" s="15">
        <f t="shared" si="0"/>
        <v>0.8</v>
      </c>
      <c r="T10">
        <v>4.09828186035156</v>
      </c>
      <c r="U10">
        <v>3.84790658950806</v>
      </c>
      <c r="V10">
        <v>3.66571497917175</v>
      </c>
      <c r="W10" s="11">
        <v>0.182191610336304</v>
      </c>
      <c r="X10">
        <v>0.43256688117981</v>
      </c>
      <c r="Y10">
        <v>0.43256688117981</v>
      </c>
      <c r="Z10">
        <v>0.8</v>
      </c>
      <c r="AA10">
        <v>1</v>
      </c>
      <c r="AB10">
        <v>0.555555555555556</v>
      </c>
      <c r="AC10">
        <v>0.714285714285714</v>
      </c>
      <c r="AD10">
        <v>0</v>
      </c>
      <c r="AE10">
        <v>0.2</v>
      </c>
    </row>
    <row r="11" spans="1:31">
      <c r="A11" s="5">
        <v>93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10.4066944122315</v>
      </c>
      <c r="L11" s="9">
        <v>1.28925704956055</v>
      </c>
      <c r="M11">
        <v>1.12779426574707</v>
      </c>
      <c r="N11">
        <v>8.51591873168945</v>
      </c>
      <c r="O11">
        <v>6</v>
      </c>
      <c r="P11">
        <v>6</v>
      </c>
      <c r="Q11">
        <v>16</v>
      </c>
      <c r="R11" s="15">
        <v>0.375</v>
      </c>
      <c r="S11" s="15">
        <f t="shared" si="0"/>
        <v>0.6</v>
      </c>
      <c r="T11">
        <v>3.78498268127441</v>
      </c>
      <c r="U11">
        <v>3.53165054321289</v>
      </c>
      <c r="V11">
        <v>3.34699487686157</v>
      </c>
      <c r="W11" s="11">
        <v>0.184655666351318</v>
      </c>
      <c r="X11">
        <v>0.437987804412842</v>
      </c>
      <c r="Y11">
        <v>0.437987804412842</v>
      </c>
      <c r="Z11">
        <v>0.6</v>
      </c>
      <c r="AA11">
        <v>1</v>
      </c>
      <c r="AB11">
        <v>0.625</v>
      </c>
      <c r="AC11">
        <v>0.769230769230769</v>
      </c>
      <c r="AD11">
        <v>0</v>
      </c>
      <c r="AE11">
        <v>0.4</v>
      </c>
    </row>
    <row r="12" s="20" customFormat="1" spans="1:31">
      <c r="A12" s="21">
        <v>161</v>
      </c>
      <c r="B12" s="20">
        <v>18</v>
      </c>
      <c r="C12" s="20">
        <v>2</v>
      </c>
      <c r="D12" s="20">
        <v>10</v>
      </c>
      <c r="E12" s="20">
        <v>10</v>
      </c>
      <c r="F12" s="20">
        <v>9</v>
      </c>
      <c r="G12" s="20">
        <v>1</v>
      </c>
      <c r="H12" s="20">
        <v>9</v>
      </c>
      <c r="I12" s="20">
        <v>1</v>
      </c>
      <c r="J12" s="20">
        <v>0.9</v>
      </c>
      <c r="K12" s="22">
        <v>9.90433120727539</v>
      </c>
      <c r="L12" s="22">
        <v>1.17045211791992</v>
      </c>
      <c r="M12" s="20">
        <v>1.12642097473145</v>
      </c>
      <c r="N12" s="20">
        <v>9.26404190063477</v>
      </c>
      <c r="O12" s="20">
        <v>8</v>
      </c>
      <c r="P12" s="20">
        <v>8</v>
      </c>
      <c r="Q12" s="20">
        <v>17</v>
      </c>
      <c r="R12" s="23">
        <v>0.4706</v>
      </c>
      <c r="S12" s="23">
        <f t="shared" si="0"/>
        <v>0.8</v>
      </c>
      <c r="T12" s="20">
        <v>3.59035682678223</v>
      </c>
      <c r="U12" s="20">
        <v>3.26594281196594</v>
      </c>
      <c r="V12" s="20">
        <v>3.26703786849976</v>
      </c>
      <c r="W12" s="22">
        <v>0.00109505653381348</v>
      </c>
      <c r="X12" s="20">
        <v>0.323318958282471</v>
      </c>
      <c r="Y12" s="20">
        <v>0.323318958282471</v>
      </c>
      <c r="Z12" s="20">
        <v>0.8</v>
      </c>
      <c r="AA12" s="20">
        <v>0.9</v>
      </c>
      <c r="AB12" s="20">
        <v>0.529411764705882</v>
      </c>
      <c r="AC12" s="20">
        <v>0.666666666666667</v>
      </c>
      <c r="AD12" s="20">
        <v>0.1</v>
      </c>
      <c r="AE12" s="20">
        <v>0.1</v>
      </c>
    </row>
    <row r="13" spans="1:31">
      <c r="A13" s="5">
        <v>202</v>
      </c>
      <c r="B13">
        <v>20</v>
      </c>
      <c r="C13">
        <v>0</v>
      </c>
      <c r="D13">
        <v>10</v>
      </c>
      <c r="E13">
        <v>10</v>
      </c>
      <c r="F13">
        <v>10</v>
      </c>
      <c r="G13">
        <v>0</v>
      </c>
      <c r="H13">
        <v>10</v>
      </c>
      <c r="I13">
        <v>0</v>
      </c>
      <c r="J13">
        <v>1</v>
      </c>
      <c r="K13" s="4">
        <v>9999</v>
      </c>
      <c r="L13" s="9">
        <v>1.37958717346191</v>
      </c>
      <c r="M13">
        <v>9999</v>
      </c>
      <c r="N13">
        <v>9999</v>
      </c>
      <c r="O13">
        <v>9</v>
      </c>
      <c r="P13">
        <v>9</v>
      </c>
      <c r="Q13">
        <v>19</v>
      </c>
      <c r="R13" s="15">
        <v>0.4737</v>
      </c>
      <c r="S13" s="15">
        <f t="shared" si="0"/>
        <v>0.9</v>
      </c>
      <c r="T13">
        <v>4.12523078918457</v>
      </c>
      <c r="U13">
        <v>3.87245631217956</v>
      </c>
      <c r="V13">
        <v>3.69013977050781</v>
      </c>
      <c r="W13" s="11">
        <v>0.182316541671753</v>
      </c>
      <c r="X13">
        <v>0.435091018676758</v>
      </c>
      <c r="Y13">
        <v>0.435091018676758</v>
      </c>
      <c r="Z13">
        <v>0.9</v>
      </c>
      <c r="AA13">
        <v>1</v>
      </c>
      <c r="AB13">
        <v>0.526315789473684</v>
      </c>
      <c r="AC13">
        <v>0.689655172413793</v>
      </c>
      <c r="AD13">
        <v>0</v>
      </c>
      <c r="AE13">
        <v>0.1</v>
      </c>
    </row>
    <row r="14" spans="1:31">
      <c r="A14" s="5">
        <v>156</v>
      </c>
      <c r="B14">
        <v>20</v>
      </c>
      <c r="C14">
        <v>0</v>
      </c>
      <c r="D14">
        <v>10</v>
      </c>
      <c r="E14">
        <v>10</v>
      </c>
      <c r="F14">
        <v>10</v>
      </c>
      <c r="G14">
        <v>0</v>
      </c>
      <c r="H14">
        <v>10</v>
      </c>
      <c r="I14">
        <v>0</v>
      </c>
      <c r="J14">
        <v>1</v>
      </c>
      <c r="K14" s="4">
        <v>9999</v>
      </c>
      <c r="L14" s="9">
        <v>1.41717147827148</v>
      </c>
      <c r="M14">
        <v>9999</v>
      </c>
      <c r="N14">
        <v>9999</v>
      </c>
      <c r="O14">
        <v>9</v>
      </c>
      <c r="P14">
        <v>9</v>
      </c>
      <c r="Q14">
        <v>19</v>
      </c>
      <c r="R14" s="15">
        <v>0.4737</v>
      </c>
      <c r="S14" s="15">
        <f t="shared" si="0"/>
        <v>0.9</v>
      </c>
      <c r="T14">
        <v>4.48095321655273</v>
      </c>
      <c r="U14">
        <v>4.20376634597778</v>
      </c>
      <c r="V14">
        <v>3.99703979492187</v>
      </c>
      <c r="W14" s="11">
        <v>0.206726551055908</v>
      </c>
      <c r="X14">
        <v>0.483913421630859</v>
      </c>
      <c r="Y14">
        <v>0.483913421630859</v>
      </c>
      <c r="Z14">
        <v>0.9</v>
      </c>
      <c r="AA14">
        <v>1</v>
      </c>
      <c r="AB14">
        <v>0.526315789473684</v>
      </c>
      <c r="AC14">
        <v>0.689655172413793</v>
      </c>
      <c r="AD14">
        <v>0</v>
      </c>
      <c r="AE14">
        <v>0.1</v>
      </c>
    </row>
    <row r="15" spans="1:31">
      <c r="A15" s="5">
        <v>148</v>
      </c>
      <c r="B15">
        <v>16</v>
      </c>
      <c r="C15">
        <v>4</v>
      </c>
      <c r="D15">
        <v>10</v>
      </c>
      <c r="E15">
        <v>10</v>
      </c>
      <c r="F15">
        <v>10</v>
      </c>
      <c r="G15">
        <v>0</v>
      </c>
      <c r="H15">
        <v>6</v>
      </c>
      <c r="I15">
        <v>4</v>
      </c>
      <c r="J15">
        <v>0.8</v>
      </c>
      <c r="K15" s="4">
        <v>5.98124694824219</v>
      </c>
      <c r="L15" s="9">
        <v>1.4102840423584</v>
      </c>
      <c r="M15">
        <v>0.666097640991211</v>
      </c>
      <c r="N15">
        <v>5.7578067779541</v>
      </c>
      <c r="O15">
        <v>5</v>
      </c>
      <c r="P15">
        <v>5</v>
      </c>
      <c r="Q15">
        <v>14</v>
      </c>
      <c r="R15" s="15">
        <v>0.3571</v>
      </c>
      <c r="S15" s="15">
        <f t="shared" si="0"/>
        <v>0.5</v>
      </c>
      <c r="T15">
        <v>3.24358749389648</v>
      </c>
      <c r="U15">
        <v>2.86260199546814</v>
      </c>
      <c r="V15">
        <v>2.83324432373047</v>
      </c>
      <c r="W15" s="11">
        <v>0.0293576717376709</v>
      </c>
      <c r="X15">
        <v>0.410343170166016</v>
      </c>
      <c r="Y15">
        <v>0.410343170166016</v>
      </c>
      <c r="Z15">
        <v>0.5</v>
      </c>
      <c r="AA15">
        <v>0.9</v>
      </c>
      <c r="AB15">
        <v>0.642857142857143</v>
      </c>
      <c r="AC15">
        <v>0.75</v>
      </c>
      <c r="AD15">
        <v>0.1</v>
      </c>
      <c r="AE15">
        <v>0.4</v>
      </c>
    </row>
    <row r="16" spans="1:31">
      <c r="A16" s="5">
        <v>81</v>
      </c>
      <c r="B16">
        <v>16</v>
      </c>
      <c r="C16">
        <v>4</v>
      </c>
      <c r="D16">
        <v>10</v>
      </c>
      <c r="E16">
        <v>10</v>
      </c>
      <c r="F16">
        <v>10</v>
      </c>
      <c r="G16">
        <v>0</v>
      </c>
      <c r="H16">
        <v>6</v>
      </c>
      <c r="I16">
        <v>4</v>
      </c>
      <c r="J16">
        <v>0.8</v>
      </c>
      <c r="K16" s="4">
        <v>5.22684097290039</v>
      </c>
      <c r="L16" s="9">
        <v>1.39222145080566</v>
      </c>
      <c r="M16">
        <v>1.2137393951416</v>
      </c>
      <c r="N16">
        <v>5.9448299407959</v>
      </c>
      <c r="O16">
        <v>5</v>
      </c>
      <c r="P16">
        <v>5</v>
      </c>
      <c r="Q16">
        <v>13</v>
      </c>
      <c r="R16" s="15">
        <v>0.3846</v>
      </c>
      <c r="S16" s="15">
        <f t="shared" si="0"/>
        <v>0.5</v>
      </c>
      <c r="T16">
        <v>3.06912994384766</v>
      </c>
      <c r="U16">
        <v>2.68255996704102</v>
      </c>
      <c r="V16">
        <v>2.71582293510437</v>
      </c>
      <c r="W16" s="11">
        <v>0.0332629680633545</v>
      </c>
      <c r="X16">
        <v>0.353307008743286</v>
      </c>
      <c r="Y16">
        <v>0.353307008743286</v>
      </c>
      <c r="Z16">
        <v>0.5</v>
      </c>
      <c r="AA16">
        <v>0.8</v>
      </c>
      <c r="AB16">
        <v>0.615384615384615</v>
      </c>
      <c r="AC16">
        <v>0.695652173913043</v>
      </c>
      <c r="AD16">
        <v>0.2</v>
      </c>
      <c r="AE16">
        <v>0.3</v>
      </c>
    </row>
    <row r="17" spans="1:31">
      <c r="A17" s="5">
        <v>88</v>
      </c>
      <c r="B17">
        <v>16</v>
      </c>
      <c r="C17">
        <v>4</v>
      </c>
      <c r="D17">
        <v>10</v>
      </c>
      <c r="E17">
        <v>10</v>
      </c>
      <c r="F17">
        <v>9</v>
      </c>
      <c r="G17">
        <v>1</v>
      </c>
      <c r="H17">
        <v>7</v>
      </c>
      <c r="I17">
        <v>3</v>
      </c>
      <c r="J17">
        <v>0.8</v>
      </c>
      <c r="K17" s="4">
        <v>6.7324047088623</v>
      </c>
      <c r="L17" s="9">
        <v>1.61456680297852</v>
      </c>
      <c r="M17">
        <v>1.08119773864746</v>
      </c>
      <c r="N17">
        <v>5.53327941894531</v>
      </c>
      <c r="O17">
        <v>5</v>
      </c>
      <c r="P17">
        <v>5</v>
      </c>
      <c r="Q17">
        <v>13</v>
      </c>
      <c r="R17" s="15">
        <v>0.3846</v>
      </c>
      <c r="S17" s="15">
        <f t="shared" si="0"/>
        <v>0.5</v>
      </c>
      <c r="T17">
        <v>3.23104858398437</v>
      </c>
      <c r="U17">
        <v>2.92253375053406</v>
      </c>
      <c r="V17">
        <v>2.8886866569519</v>
      </c>
      <c r="W17" s="11">
        <v>0.0338470935821533</v>
      </c>
      <c r="X17">
        <v>0.342361927032471</v>
      </c>
      <c r="Y17">
        <v>0.342361927032471</v>
      </c>
      <c r="Z17">
        <v>0.5</v>
      </c>
      <c r="AA17">
        <v>0.8</v>
      </c>
      <c r="AB17">
        <v>0.615384615384615</v>
      </c>
      <c r="AC17">
        <v>0.695652173913043</v>
      </c>
      <c r="AD17">
        <v>0.2</v>
      </c>
      <c r="AE17">
        <v>0.3</v>
      </c>
    </row>
    <row r="18" s="20" customFormat="1" spans="1:31">
      <c r="A18" s="21">
        <v>147</v>
      </c>
      <c r="B18" s="20">
        <v>18</v>
      </c>
      <c r="C18" s="20">
        <v>2</v>
      </c>
      <c r="D18" s="20">
        <v>10</v>
      </c>
      <c r="E18" s="20">
        <v>10</v>
      </c>
      <c r="F18" s="20">
        <v>10</v>
      </c>
      <c r="G18" s="20">
        <v>0</v>
      </c>
      <c r="H18" s="20">
        <v>8</v>
      </c>
      <c r="I18" s="20">
        <v>2</v>
      </c>
      <c r="J18" s="20">
        <v>0.9</v>
      </c>
      <c r="K18" s="22">
        <v>6.612060546875</v>
      </c>
      <c r="L18" s="22">
        <v>1.60484886169434</v>
      </c>
      <c r="M18" s="20">
        <v>1.57463836669922</v>
      </c>
      <c r="N18" s="20">
        <v>6.10797309875488</v>
      </c>
      <c r="O18" s="20">
        <v>8</v>
      </c>
      <c r="P18" s="20">
        <v>8</v>
      </c>
      <c r="Q18" s="20">
        <v>17</v>
      </c>
      <c r="R18" s="23">
        <v>0.4706</v>
      </c>
      <c r="S18" s="23">
        <f t="shared" si="0"/>
        <v>0.8</v>
      </c>
      <c r="T18" s="20">
        <v>3.09134292602539</v>
      </c>
      <c r="U18" s="20">
        <v>2.82251119613647</v>
      </c>
      <c r="V18" s="20">
        <v>2.7755024433136</v>
      </c>
      <c r="W18" s="22">
        <v>0.047008752822876</v>
      </c>
      <c r="X18" s="20">
        <v>0.315840482711792</v>
      </c>
      <c r="Y18" s="20">
        <v>0.315840482711792</v>
      </c>
      <c r="Z18" s="20">
        <v>0.8</v>
      </c>
      <c r="AA18" s="20">
        <v>0.9</v>
      </c>
      <c r="AB18" s="20">
        <v>0.529411764705882</v>
      </c>
      <c r="AC18" s="20">
        <v>0.666666666666667</v>
      </c>
      <c r="AD18" s="20">
        <v>0.1</v>
      </c>
      <c r="AE18" s="20">
        <v>0.1</v>
      </c>
    </row>
    <row r="19" spans="1:31">
      <c r="A19" s="5">
        <v>89</v>
      </c>
      <c r="B19">
        <v>18</v>
      </c>
      <c r="C19">
        <v>2</v>
      </c>
      <c r="D19">
        <v>10</v>
      </c>
      <c r="E19">
        <v>10</v>
      </c>
      <c r="F19">
        <v>10</v>
      </c>
      <c r="G19">
        <v>0</v>
      </c>
      <c r="H19">
        <v>8</v>
      </c>
      <c r="I19">
        <v>2</v>
      </c>
      <c r="J19">
        <v>0.9</v>
      </c>
      <c r="K19" s="4">
        <v>6.97077560424805</v>
      </c>
      <c r="L19" s="9">
        <v>1.72053337097168</v>
      </c>
      <c r="M19">
        <v>1.60125923156738</v>
      </c>
      <c r="N19">
        <v>5.9664134979248</v>
      </c>
      <c r="O19">
        <v>7</v>
      </c>
      <c r="P19">
        <v>7</v>
      </c>
      <c r="Q19">
        <v>16</v>
      </c>
      <c r="R19" s="15">
        <v>0.4375</v>
      </c>
      <c r="S19" s="15">
        <f t="shared" si="0"/>
        <v>0.7</v>
      </c>
      <c r="T19">
        <v>3.80342292785644</v>
      </c>
      <c r="U19">
        <v>3.48171353340149</v>
      </c>
      <c r="V19">
        <v>3.39324641227722</v>
      </c>
      <c r="W19" s="11">
        <v>0.0884671211242676</v>
      </c>
      <c r="X19">
        <v>0.410176515579224</v>
      </c>
      <c r="Y19">
        <v>0.410176515579224</v>
      </c>
      <c r="Z19">
        <v>0.7</v>
      </c>
      <c r="AA19">
        <v>0.9</v>
      </c>
      <c r="AB19">
        <v>0.5625</v>
      </c>
      <c r="AC19">
        <v>0.692307692307692</v>
      </c>
      <c r="AD19">
        <v>0.1</v>
      </c>
      <c r="AE19">
        <v>0.2</v>
      </c>
    </row>
    <row r="20" spans="1:31">
      <c r="A20" s="5">
        <v>40</v>
      </c>
      <c r="B20">
        <v>17</v>
      </c>
      <c r="C20">
        <v>3</v>
      </c>
      <c r="D20">
        <v>10</v>
      </c>
      <c r="E20">
        <v>10</v>
      </c>
      <c r="F20">
        <v>9</v>
      </c>
      <c r="G20">
        <v>1</v>
      </c>
      <c r="H20">
        <v>8</v>
      </c>
      <c r="I20">
        <v>2</v>
      </c>
      <c r="J20">
        <v>0.85</v>
      </c>
      <c r="K20" s="4">
        <v>8.01934051513672</v>
      </c>
      <c r="L20" s="9">
        <v>1.82939147949219</v>
      </c>
      <c r="M20">
        <v>1.49921607971191</v>
      </c>
      <c r="N20">
        <v>6.08656692504883</v>
      </c>
      <c r="O20">
        <v>6</v>
      </c>
      <c r="P20">
        <v>6</v>
      </c>
      <c r="Q20">
        <v>15</v>
      </c>
      <c r="R20" s="15">
        <v>0.4</v>
      </c>
      <c r="S20" s="15">
        <f t="shared" si="0"/>
        <v>0.6</v>
      </c>
      <c r="T20">
        <v>3.05672454833984</v>
      </c>
      <c r="U20">
        <v>2.80530095100403</v>
      </c>
      <c r="V20">
        <v>2.71086621284485</v>
      </c>
      <c r="W20" s="11">
        <v>0.0944347381591797</v>
      </c>
      <c r="X20">
        <v>0.345858335494995</v>
      </c>
      <c r="Y20">
        <v>0.345858335494995</v>
      </c>
      <c r="Z20">
        <v>0.6</v>
      </c>
      <c r="AA20">
        <v>0.9</v>
      </c>
      <c r="AB20">
        <v>0.6</v>
      </c>
      <c r="AC20">
        <v>0.72</v>
      </c>
      <c r="AD20">
        <v>0.1</v>
      </c>
      <c r="AE20">
        <v>0.3</v>
      </c>
    </row>
    <row r="21" spans="1:31">
      <c r="A21" s="5">
        <v>30</v>
      </c>
      <c r="B21">
        <v>19</v>
      </c>
      <c r="C21">
        <v>1</v>
      </c>
      <c r="D21">
        <v>10</v>
      </c>
      <c r="E21">
        <v>10</v>
      </c>
      <c r="F21">
        <v>10</v>
      </c>
      <c r="G21">
        <v>0</v>
      </c>
      <c r="H21">
        <v>9</v>
      </c>
      <c r="I21">
        <v>1</v>
      </c>
      <c r="J21">
        <v>0.95</v>
      </c>
      <c r="K21" s="4">
        <v>10.2467727661133</v>
      </c>
      <c r="L21" s="9">
        <v>1.8103141784668</v>
      </c>
      <c r="M21">
        <v>1.67639350891113</v>
      </c>
      <c r="N21">
        <v>8.03465270996094</v>
      </c>
      <c r="O21">
        <v>7</v>
      </c>
      <c r="P21">
        <v>7</v>
      </c>
      <c r="Q21">
        <v>17</v>
      </c>
      <c r="R21" s="15">
        <v>0.4118</v>
      </c>
      <c r="S21" s="15">
        <f t="shared" si="0"/>
        <v>0.7</v>
      </c>
      <c r="T21">
        <v>4.02245140075684</v>
      </c>
      <c r="U21">
        <v>3.75803875923157</v>
      </c>
      <c r="V21">
        <v>3.57295179367065</v>
      </c>
      <c r="W21" s="11">
        <v>0.185086965560913</v>
      </c>
      <c r="X21">
        <v>0.449499607086182</v>
      </c>
      <c r="Y21">
        <v>0.449499607086182</v>
      </c>
      <c r="Z21">
        <v>0.7</v>
      </c>
      <c r="AA21">
        <v>1</v>
      </c>
      <c r="AB21">
        <v>0.588235294117647</v>
      </c>
      <c r="AC21">
        <v>0.740740740740741</v>
      </c>
      <c r="AD21">
        <v>0</v>
      </c>
      <c r="AE21">
        <v>0.3</v>
      </c>
    </row>
    <row r="22" s="1" customFormat="1" spans="1:31">
      <c r="A22" s="5">
        <v>249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10.3194007873535</v>
      </c>
      <c r="L22" s="9">
        <v>1.84348106384277</v>
      </c>
      <c r="M22">
        <v>1.62752151489258</v>
      </c>
      <c r="N22">
        <v>7.25810050964355</v>
      </c>
      <c r="O22">
        <v>5</v>
      </c>
      <c r="P22">
        <v>5</v>
      </c>
      <c r="Q22">
        <v>15</v>
      </c>
      <c r="R22" s="15">
        <v>0.3333</v>
      </c>
      <c r="S22" s="15">
        <f t="shared" si="0"/>
        <v>0.5</v>
      </c>
      <c r="T22">
        <v>3.79002380371094</v>
      </c>
      <c r="U22">
        <v>3.57392716407776</v>
      </c>
      <c r="V22">
        <v>3.35187149047852</v>
      </c>
      <c r="W22" s="11">
        <v>0.222055673599243</v>
      </c>
      <c r="X22">
        <v>0.438152313232422</v>
      </c>
      <c r="Y22">
        <v>0.438152313232422</v>
      </c>
      <c r="Z22">
        <v>0.5</v>
      </c>
      <c r="AA22">
        <v>1</v>
      </c>
      <c r="AB22">
        <v>0.666666666666667</v>
      </c>
      <c r="AC22">
        <v>0.8</v>
      </c>
      <c r="AD22">
        <v>0</v>
      </c>
      <c r="AE22">
        <v>0.5</v>
      </c>
    </row>
    <row r="23" customFormat="1" spans="1:31">
      <c r="A23" s="5">
        <v>105</v>
      </c>
      <c r="B23">
        <v>19</v>
      </c>
      <c r="C23">
        <v>1</v>
      </c>
      <c r="D23">
        <v>10</v>
      </c>
      <c r="E23">
        <v>10</v>
      </c>
      <c r="F23">
        <v>10</v>
      </c>
      <c r="G23">
        <v>0</v>
      </c>
      <c r="H23">
        <v>9</v>
      </c>
      <c r="I23">
        <v>1</v>
      </c>
      <c r="J23">
        <v>0.95</v>
      </c>
      <c r="K23" s="4">
        <v>10.3260917663574</v>
      </c>
      <c r="L23" s="9">
        <v>1.71701431274414</v>
      </c>
      <c r="M23">
        <v>1.61215782165527</v>
      </c>
      <c r="N23">
        <v>8.51708984375</v>
      </c>
      <c r="O23">
        <v>7</v>
      </c>
      <c r="P23">
        <v>7</v>
      </c>
      <c r="Q23">
        <v>17</v>
      </c>
      <c r="R23" s="15">
        <v>0.4118</v>
      </c>
      <c r="S23" s="15">
        <f t="shared" si="0"/>
        <v>0.7</v>
      </c>
      <c r="T23">
        <v>3.6671028137207</v>
      </c>
      <c r="U23">
        <v>3.42255115509033</v>
      </c>
      <c r="V23">
        <v>3.24774885177612</v>
      </c>
      <c r="W23" s="11">
        <v>0.174802303314209</v>
      </c>
      <c r="X23">
        <v>0.41935396194458</v>
      </c>
      <c r="Y23">
        <v>0.41935396194458</v>
      </c>
      <c r="Z23">
        <v>0.7</v>
      </c>
      <c r="AA23">
        <v>1</v>
      </c>
      <c r="AB23">
        <v>0.588235294117647</v>
      </c>
      <c r="AC23">
        <v>0.740740740740741</v>
      </c>
      <c r="AD23">
        <v>0</v>
      </c>
      <c r="AE23">
        <v>0.3</v>
      </c>
    </row>
    <row r="24" s="4" customFormat="1" spans="11:31">
      <c r="K24" s="12" t="s">
        <v>29</v>
      </c>
      <c r="L24" s="9">
        <f>AVERAGE(L2:L23)</f>
        <v>1.35616458546032</v>
      </c>
      <c r="W24" s="11">
        <f t="shared" ref="W24:AE24" si="1">AVERAGE(W2:W23)</f>
        <v>0.132898937572132</v>
      </c>
      <c r="Z24" s="4">
        <f t="shared" si="1"/>
        <v>0.695454545454545</v>
      </c>
      <c r="AA24" s="4">
        <f t="shared" si="1"/>
        <v>0.936363636363636</v>
      </c>
      <c r="AB24" s="4">
        <f t="shared" si="1"/>
        <v>0.579041308278924</v>
      </c>
      <c r="AC24" s="4">
        <f t="shared" si="1"/>
        <v>0.713151660655409</v>
      </c>
      <c r="AD24" s="4">
        <f t="shared" si="1"/>
        <v>0.0636363636363636</v>
      </c>
      <c r="AE24" s="4">
        <f t="shared" si="1"/>
        <v>0.240909090909091</v>
      </c>
    </row>
    <row r="25" s="4" customFormat="1" spans="11:31">
      <c r="K25" s="13" t="s">
        <v>30</v>
      </c>
      <c r="L25" s="9">
        <f>MAX(L2:L23)</f>
        <v>1.84348106384277</v>
      </c>
      <c r="W25" s="11">
        <f t="shared" ref="W25:AE25" si="2">MAX(W2:W23)</f>
        <v>0.222055673599243</v>
      </c>
      <c r="Z25" s="4">
        <f t="shared" si="2"/>
        <v>1</v>
      </c>
      <c r="AA25" s="4">
        <f t="shared" si="2"/>
        <v>1</v>
      </c>
      <c r="AB25" s="4">
        <f t="shared" si="2"/>
        <v>0.692307692307692</v>
      </c>
      <c r="AC25" s="4">
        <f t="shared" si="2"/>
        <v>0.8</v>
      </c>
      <c r="AD25" s="4">
        <f t="shared" si="2"/>
        <v>0.2</v>
      </c>
      <c r="AE25" s="4">
        <f t="shared" si="2"/>
        <v>0.5</v>
      </c>
    </row>
    <row r="26" s="4" customFormat="1" spans="12:31">
      <c r="L26" s="9">
        <f>MIN(L2:L23)</f>
        <v>0.829212188720703</v>
      </c>
      <c r="W26" s="11">
        <f t="shared" ref="W26:AE26" si="3">MIN(W2:W23)</f>
        <v>0.00109505653381348</v>
      </c>
      <c r="Z26" s="4">
        <f t="shared" si="3"/>
        <v>0.4</v>
      </c>
      <c r="AA26" s="4">
        <f t="shared" si="3"/>
        <v>0.8</v>
      </c>
      <c r="AB26" s="4">
        <f t="shared" si="3"/>
        <v>0.444444444444444</v>
      </c>
      <c r="AC26" s="4">
        <f t="shared" si="3"/>
        <v>0.571428571428571</v>
      </c>
      <c r="AD26" s="4">
        <f t="shared" si="3"/>
        <v>0</v>
      </c>
      <c r="AE26" s="4">
        <f t="shared" si="3"/>
        <v>-0.2</v>
      </c>
    </row>
    <row r="27" spans="11:23">
      <c r="K27" s="4"/>
      <c r="L27" s="9"/>
      <c r="M27">
        <v>0.194</v>
      </c>
      <c r="W27" s="11"/>
    </row>
    <row r="28" spans="11:23">
      <c r="K28" s="4"/>
      <c r="L28" s="9"/>
      <c r="M28">
        <v>0.129</v>
      </c>
      <c r="O28" s="4" t="s">
        <v>70</v>
      </c>
      <c r="P28" s="4"/>
      <c r="Q28" s="4"/>
      <c r="R28" s="4"/>
      <c r="W28" s="11"/>
    </row>
    <row r="29" spans="11:23">
      <c r="K29" s="4"/>
      <c r="L29" s="9"/>
      <c r="O29" s="4">
        <v>0.2</v>
      </c>
      <c r="P29" s="4">
        <v>-160</v>
      </c>
      <c r="Q29" s="4">
        <v>640</v>
      </c>
      <c r="R29" s="4">
        <v>32</v>
      </c>
      <c r="W29" s="11"/>
    </row>
    <row r="30" spans="11:23">
      <c r="K30" s="4" t="s">
        <v>31</v>
      </c>
      <c r="L30" s="4" t="s">
        <v>32</v>
      </c>
      <c r="O30" s="4">
        <v>0.4</v>
      </c>
      <c r="P30" s="4">
        <v>-320</v>
      </c>
      <c r="Q30" s="4">
        <v>480</v>
      </c>
      <c r="R30" s="4">
        <v>24</v>
      </c>
      <c r="W30" s="11"/>
    </row>
    <row r="31" spans="11:23">
      <c r="K31" s="4"/>
      <c r="L31" s="4"/>
      <c r="O31" s="4">
        <v>0.45</v>
      </c>
      <c r="P31" s="4">
        <v>-360</v>
      </c>
      <c r="Q31" s="4">
        <v>440</v>
      </c>
      <c r="R31" s="4">
        <v>22</v>
      </c>
      <c r="W31" s="11"/>
    </row>
    <row r="32" s="1" customFormat="1" spans="11:23">
      <c r="K32" s="14" t="s">
        <v>49</v>
      </c>
      <c r="L32" s="14">
        <f>COUNTIF(L2:L23,"&lt;0.507")-COUNTIF(L2:L23,"&lt;0.378")</f>
        <v>0</v>
      </c>
      <c r="O32" s="4">
        <v>0.49</v>
      </c>
      <c r="P32" s="4">
        <v>-392</v>
      </c>
      <c r="Q32" s="4">
        <v>408</v>
      </c>
      <c r="R32" s="4">
        <v>20.4</v>
      </c>
      <c r="W32" s="14"/>
    </row>
    <row r="33" s="1" customFormat="1" spans="11:23">
      <c r="K33" s="14" t="s">
        <v>50</v>
      </c>
      <c r="L33" s="14">
        <f>COUNTIF(L2:L23,"&lt;0.636")-COUNTIF(L2:L23,"&lt;0.507")</f>
        <v>0</v>
      </c>
      <c r="P33" s="14">
        <v>-380</v>
      </c>
      <c r="Q33" s="14">
        <v>420</v>
      </c>
      <c r="R33" s="14">
        <v>21</v>
      </c>
      <c r="W33" s="14"/>
    </row>
    <row r="34" s="1" customFormat="1" spans="11:23">
      <c r="K34" s="14" t="s">
        <v>51</v>
      </c>
      <c r="L34" s="14">
        <f>COUNTIF(L2:L23,"&lt;0.765")-COUNTIF(L2:L23,"&lt;0.636")</f>
        <v>0</v>
      </c>
      <c r="W34" s="14"/>
    </row>
    <row r="35" s="20" customFormat="1" spans="11:23">
      <c r="K35" s="22" t="s">
        <v>85</v>
      </c>
      <c r="L35" s="22">
        <f>COUNTIF(L2:L23,"&lt;1.345")-COUNTIF(L2:L23,"&lt;0.765")</f>
        <v>11</v>
      </c>
      <c r="M35" s="22">
        <v>11</v>
      </c>
      <c r="W35" s="22"/>
    </row>
    <row r="36" s="20" customFormat="1" spans="11:23">
      <c r="K36" s="22" t="s">
        <v>86</v>
      </c>
      <c r="L36" s="22">
        <f>COUNTIF(L2:L23,"&lt;1.925")-COUNTIF(L2:L23,"&lt;1.345")</f>
        <v>11</v>
      </c>
      <c r="M36" s="22">
        <v>11</v>
      </c>
      <c r="W36" s="22"/>
    </row>
    <row r="37" s="1" customFormat="1" spans="11:23">
      <c r="K37" s="14" t="s">
        <v>83</v>
      </c>
      <c r="L37" s="14">
        <f>COUNTIF(L2:L23,"&lt;1.635")-COUNTIF(L2:L23,"&lt;1.345")</f>
        <v>6</v>
      </c>
      <c r="M37" s="14"/>
      <c r="W37" s="14"/>
    </row>
    <row r="38" s="1" customFormat="1" spans="11:23">
      <c r="K38" s="14" t="s">
        <v>84</v>
      </c>
      <c r="L38" s="14">
        <f>COUNTIF(L2:L23,"&lt;1.925")-COUNTIF(L2:L23,"&lt;1.635")</f>
        <v>5</v>
      </c>
      <c r="M38" s="14"/>
      <c r="W38" s="14"/>
    </row>
    <row r="39" s="1" customFormat="1" spans="11:23">
      <c r="K39" s="14" t="s">
        <v>56</v>
      </c>
      <c r="L39" s="14">
        <v>0</v>
      </c>
      <c r="W39" s="14"/>
    </row>
    <row r="40" s="1" customFormat="1" spans="11:23">
      <c r="K40" s="14" t="s">
        <v>57</v>
      </c>
      <c r="L40" s="14">
        <v>0</v>
      </c>
      <c r="W40" s="14"/>
    </row>
    <row r="41" s="1" customFormat="1" spans="11:23">
      <c r="K41" s="14" t="s">
        <v>58</v>
      </c>
      <c r="L41" s="14">
        <v>0</v>
      </c>
      <c r="W41" s="14"/>
    </row>
    <row r="42" s="1" customFormat="1" spans="11:23">
      <c r="K42" s="14" t="s">
        <v>59</v>
      </c>
      <c r="L42" s="14">
        <v>0</v>
      </c>
      <c r="W42" s="14"/>
    </row>
    <row r="43" s="1" customFormat="1" spans="11:23">
      <c r="K43" s="14" t="s">
        <v>60</v>
      </c>
      <c r="L43" s="14">
        <v>0</v>
      </c>
      <c r="M43" s="14"/>
      <c r="W43" s="14"/>
    </row>
    <row r="44" s="1" customFormat="1" spans="11:23">
      <c r="K44" s="14" t="s">
        <v>61</v>
      </c>
      <c r="L44" s="14">
        <v>0</v>
      </c>
      <c r="W44" s="14"/>
    </row>
    <row r="45" s="1" customFormat="1" spans="11:23">
      <c r="K45" s="14" t="s">
        <v>62</v>
      </c>
      <c r="L45" s="14">
        <v>0</v>
      </c>
      <c r="W45" s="14"/>
    </row>
    <row r="46" s="1" customFormat="1" spans="11:23">
      <c r="K46" s="14" t="s">
        <v>63</v>
      </c>
      <c r="L46" s="14">
        <f>COUNTIF(L2:L23,"&lt;2.313")-COUNTIF(L2:L23,"&lt;2.184")</f>
        <v>0</v>
      </c>
      <c r="W46" s="14"/>
    </row>
    <row r="47" s="1" customFormat="1" spans="11:23">
      <c r="K47" s="14" t="s">
        <v>64</v>
      </c>
      <c r="L47" s="14">
        <f>COUNTIF(L2:L23,"&lt;2.442")-COUNTIF(L2:L23,"&lt;2.313")</f>
        <v>0</v>
      </c>
      <c r="W47" s="14"/>
    </row>
    <row r="48" s="1" customFormat="1" spans="11:12">
      <c r="K48" s="14" t="s">
        <v>65</v>
      </c>
      <c r="L48" s="14">
        <f>COUNTIF(L2:L23,"&lt;2.571")-COUNTIF(L2:L23,"&lt;2.442")</f>
        <v>0</v>
      </c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s="1" customFormat="1" spans="11:15">
      <c r="K50" s="14" t="s">
        <v>67</v>
      </c>
      <c r="L50" s="14">
        <f>COUNTIF(L2:L23,"&lt;2.829")-COUNTIF(L2:L23,"&lt;2.7")</f>
        <v>0</v>
      </c>
      <c r="N50" s="1">
        <v>0.378</v>
      </c>
      <c r="O50" s="1">
        <v>3.094</v>
      </c>
    </row>
    <row r="51" s="1" customFormat="1" spans="11:15">
      <c r="K51" s="14" t="s">
        <v>68</v>
      </c>
      <c r="L51" s="14">
        <f>COUNTIF(L2:L23,"&lt;2.958")-COUNTIF(L2:L23,"&lt;2.829")</f>
        <v>0</v>
      </c>
      <c r="N51" s="1">
        <v>21</v>
      </c>
      <c r="O51" s="1">
        <v>0.129</v>
      </c>
    </row>
    <row r="52" s="1" customFormat="1" spans="11:12">
      <c r="K52" s="14" t="s">
        <v>69</v>
      </c>
      <c r="L52" s="14">
        <f>COUNTIF(L2:L23,"&lt;3.087")-COUNTIF(L2:L23,"&lt;2.958")</f>
        <v>0</v>
      </c>
    </row>
    <row r="55" spans="14:16">
      <c r="N55">
        <v>0.954</v>
      </c>
      <c r="O55">
        <v>0.378</v>
      </c>
      <c r="P55">
        <v>1.539</v>
      </c>
    </row>
    <row r="56" spans="16:16">
      <c r="P56">
        <v>0.232</v>
      </c>
    </row>
    <row r="58" spans="15:16">
      <c r="O58">
        <v>0.765</v>
      </c>
      <c r="P58">
        <v>1.926</v>
      </c>
    </row>
    <row r="59" spans="16:16">
      <c r="P59">
        <v>0.29</v>
      </c>
    </row>
    <row r="61" spans="14:15">
      <c r="N61">
        <v>0.954</v>
      </c>
      <c r="O61">
        <v>0.133</v>
      </c>
    </row>
    <row r="62" spans="14:15">
      <c r="N62">
        <v>1.355</v>
      </c>
      <c r="O62">
        <v>0.108</v>
      </c>
    </row>
    <row r="63" spans="14:15">
      <c r="N63">
        <v>1.72</v>
      </c>
      <c r="O63">
        <v>0.083</v>
      </c>
    </row>
  </sheetData>
  <pageMargins left="0.75" right="0.75" top="1" bottom="1" header="0.5" footer="0.5"/>
  <headerFooter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1"/>
  <sheetViews>
    <sheetView topLeftCell="F19" workbookViewId="0">
      <selection activeCell="O29" sqref="O29:R34"/>
    </sheetView>
  </sheetViews>
  <sheetFormatPr defaultColWidth="8.88888888888889" defaultRowHeight="14.4"/>
  <cols>
    <col min="11" max="12" width="21.8888888888889" customWidth="1"/>
    <col min="23" max="23" width="18.7777777777778" customWidth="1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234</v>
      </c>
      <c r="B2">
        <v>20</v>
      </c>
      <c r="C2">
        <v>0</v>
      </c>
      <c r="D2">
        <v>10</v>
      </c>
      <c r="E2">
        <v>10</v>
      </c>
      <c r="F2">
        <v>10</v>
      </c>
      <c r="G2">
        <v>0</v>
      </c>
      <c r="H2">
        <v>10</v>
      </c>
      <c r="I2">
        <v>0</v>
      </c>
      <c r="J2">
        <v>1</v>
      </c>
      <c r="K2" s="4">
        <v>9999</v>
      </c>
      <c r="L2" s="9">
        <v>0.98687744140625</v>
      </c>
      <c r="M2">
        <v>9999</v>
      </c>
      <c r="N2">
        <v>9999</v>
      </c>
      <c r="O2">
        <v>10</v>
      </c>
      <c r="P2">
        <v>10</v>
      </c>
      <c r="Q2">
        <v>20</v>
      </c>
      <c r="R2" s="15">
        <v>0.5</v>
      </c>
      <c r="S2" s="15">
        <f t="shared" ref="S2:S22" si="0">O2/E2</f>
        <v>1</v>
      </c>
      <c r="T2">
        <v>4.50434112548828</v>
      </c>
      <c r="U2">
        <v>4.15515184402466</v>
      </c>
      <c r="V2">
        <v>4.08800077438354</v>
      </c>
      <c r="W2" s="11">
        <v>0.0671510696411133</v>
      </c>
      <c r="X2">
        <v>0.416340351104736</v>
      </c>
      <c r="Y2">
        <v>0.416340351104736</v>
      </c>
      <c r="Z2">
        <v>1</v>
      </c>
      <c r="AA2">
        <v>1</v>
      </c>
      <c r="AB2">
        <v>0.5</v>
      </c>
      <c r="AC2">
        <v>0.666666666666667</v>
      </c>
      <c r="AD2">
        <v>0</v>
      </c>
      <c r="AE2">
        <v>0</v>
      </c>
    </row>
    <row r="3" spans="1:31">
      <c r="A3" s="5">
        <v>46</v>
      </c>
      <c r="B3">
        <v>18</v>
      </c>
      <c r="C3">
        <v>2</v>
      </c>
      <c r="D3">
        <v>10</v>
      </c>
      <c r="E3">
        <v>10</v>
      </c>
      <c r="F3">
        <v>10</v>
      </c>
      <c r="G3">
        <v>0</v>
      </c>
      <c r="H3">
        <v>8</v>
      </c>
      <c r="I3">
        <v>2</v>
      </c>
      <c r="J3">
        <v>0.9</v>
      </c>
      <c r="K3" s="4">
        <v>7.44791412353516</v>
      </c>
      <c r="L3" s="9">
        <v>1.0282154083252</v>
      </c>
      <c r="M3">
        <v>0.622165679931641</v>
      </c>
      <c r="N3">
        <v>5.99441528320312</v>
      </c>
      <c r="O3">
        <v>6</v>
      </c>
      <c r="P3">
        <v>6</v>
      </c>
      <c r="Q3">
        <v>16</v>
      </c>
      <c r="R3" s="15">
        <v>0.375</v>
      </c>
      <c r="S3" s="15">
        <f t="shared" si="0"/>
        <v>0.6</v>
      </c>
      <c r="T3">
        <v>3.98751449584961</v>
      </c>
      <c r="U3">
        <v>3.64871144294739</v>
      </c>
      <c r="V3">
        <v>3.5240159034729</v>
      </c>
      <c r="W3" s="11">
        <v>0.124695539474487</v>
      </c>
      <c r="X3">
        <v>0.463498592376709</v>
      </c>
      <c r="Y3">
        <v>0.463498592376709</v>
      </c>
      <c r="Z3">
        <v>0.6</v>
      </c>
      <c r="AA3">
        <v>1</v>
      </c>
      <c r="AB3">
        <v>0.625</v>
      </c>
      <c r="AC3">
        <v>0.769230769230769</v>
      </c>
      <c r="AD3">
        <v>0</v>
      </c>
      <c r="AE3">
        <v>0.4</v>
      </c>
    </row>
    <row r="4" spans="1:31">
      <c r="A4" s="5">
        <v>159</v>
      </c>
      <c r="B4">
        <v>18</v>
      </c>
      <c r="C4">
        <v>2</v>
      </c>
      <c r="D4">
        <v>10</v>
      </c>
      <c r="E4">
        <v>10</v>
      </c>
      <c r="F4">
        <v>10</v>
      </c>
      <c r="G4">
        <v>0</v>
      </c>
      <c r="H4">
        <v>8</v>
      </c>
      <c r="I4">
        <v>2</v>
      </c>
      <c r="J4">
        <v>0.9</v>
      </c>
      <c r="K4" s="4">
        <v>7.262939453125</v>
      </c>
      <c r="L4" s="9">
        <v>1.04187202453613</v>
      </c>
      <c r="M4">
        <v>0.635723114013672</v>
      </c>
      <c r="N4">
        <v>5.74558639526367</v>
      </c>
      <c r="O4">
        <v>5</v>
      </c>
      <c r="P4">
        <v>5</v>
      </c>
      <c r="Q4">
        <v>13</v>
      </c>
      <c r="R4" s="15">
        <v>0.3846</v>
      </c>
      <c r="S4" s="15">
        <f t="shared" si="0"/>
        <v>0.5</v>
      </c>
      <c r="T4">
        <v>4.01668739318848</v>
      </c>
      <c r="U4">
        <v>3.67924833297729</v>
      </c>
      <c r="V4">
        <v>3.55739736557007</v>
      </c>
      <c r="W4" s="11">
        <v>0.121850967407227</v>
      </c>
      <c r="X4">
        <v>0.459290027618408</v>
      </c>
      <c r="Y4">
        <v>0.459290027618408</v>
      </c>
      <c r="Z4">
        <v>0.5</v>
      </c>
      <c r="AA4">
        <v>0.8</v>
      </c>
      <c r="AB4">
        <v>0.615384615384615</v>
      </c>
      <c r="AC4">
        <v>0.695652173913043</v>
      </c>
      <c r="AD4">
        <v>0.2</v>
      </c>
      <c r="AE4">
        <v>0.3</v>
      </c>
    </row>
    <row r="5" spans="1:31">
      <c r="A5" s="5">
        <v>204</v>
      </c>
      <c r="B5">
        <v>20</v>
      </c>
      <c r="C5">
        <v>0</v>
      </c>
      <c r="D5">
        <v>10</v>
      </c>
      <c r="E5">
        <v>10</v>
      </c>
      <c r="F5">
        <v>10</v>
      </c>
      <c r="G5">
        <v>0</v>
      </c>
      <c r="H5">
        <v>10</v>
      </c>
      <c r="I5">
        <v>0</v>
      </c>
      <c r="J5">
        <v>1</v>
      </c>
      <c r="K5" s="4">
        <v>9999</v>
      </c>
      <c r="L5" s="9">
        <v>0.93437385559082</v>
      </c>
      <c r="M5">
        <v>9999</v>
      </c>
      <c r="N5">
        <v>9999</v>
      </c>
      <c r="O5">
        <v>7</v>
      </c>
      <c r="P5">
        <v>7</v>
      </c>
      <c r="Q5">
        <v>17</v>
      </c>
      <c r="R5" s="15">
        <v>0.4118</v>
      </c>
      <c r="S5" s="15">
        <f t="shared" si="0"/>
        <v>0.7</v>
      </c>
      <c r="T5">
        <v>4.56262969970703</v>
      </c>
      <c r="U5">
        <v>4.25880813598633</v>
      </c>
      <c r="V5">
        <v>4.08786678314209</v>
      </c>
      <c r="W5" s="11">
        <v>0.170941352844238</v>
      </c>
      <c r="X5">
        <v>0.474762916564941</v>
      </c>
      <c r="Y5">
        <v>0.474762916564941</v>
      </c>
      <c r="Z5">
        <v>0.7</v>
      </c>
      <c r="AA5">
        <v>1</v>
      </c>
      <c r="AB5">
        <v>0.588235294117647</v>
      </c>
      <c r="AC5">
        <v>0.740740740740741</v>
      </c>
      <c r="AD5">
        <v>0</v>
      </c>
      <c r="AE5">
        <v>0.3</v>
      </c>
    </row>
    <row r="6" spans="1:31">
      <c r="A6" s="5">
        <v>241</v>
      </c>
      <c r="B6">
        <v>18</v>
      </c>
      <c r="C6">
        <v>2</v>
      </c>
      <c r="D6">
        <v>10</v>
      </c>
      <c r="E6">
        <v>10</v>
      </c>
      <c r="F6">
        <v>10</v>
      </c>
      <c r="G6">
        <v>0</v>
      </c>
      <c r="H6">
        <v>8</v>
      </c>
      <c r="I6">
        <v>2</v>
      </c>
      <c r="J6">
        <v>0.9</v>
      </c>
      <c r="K6" s="4">
        <v>7.1386833190918</v>
      </c>
      <c r="L6" s="9">
        <v>0.777395248413086</v>
      </c>
      <c r="M6">
        <v>0.925952911376953</v>
      </c>
      <c r="N6">
        <v>8.69438934326172</v>
      </c>
      <c r="O6">
        <v>8</v>
      </c>
      <c r="P6">
        <v>8</v>
      </c>
      <c r="Q6">
        <v>17</v>
      </c>
      <c r="R6" s="15">
        <v>0.4706</v>
      </c>
      <c r="S6" s="15">
        <f t="shared" si="0"/>
        <v>0.8</v>
      </c>
      <c r="T6">
        <v>4.19791030883789</v>
      </c>
      <c r="U6">
        <v>3.68321371078491</v>
      </c>
      <c r="V6">
        <v>3.81388401985168</v>
      </c>
      <c r="W6" s="11">
        <v>0.130670309066772</v>
      </c>
      <c r="X6">
        <v>0.384026288986206</v>
      </c>
      <c r="Y6">
        <v>0.384026288986206</v>
      </c>
      <c r="Z6">
        <v>0.8</v>
      </c>
      <c r="AA6">
        <v>0.9</v>
      </c>
      <c r="AB6">
        <v>0.529411764705882</v>
      </c>
      <c r="AC6">
        <v>0.666666666666667</v>
      </c>
      <c r="AD6">
        <v>0.1</v>
      </c>
      <c r="AE6">
        <v>0.1</v>
      </c>
    </row>
    <row r="7" spans="1:31">
      <c r="A7" s="5">
        <v>173</v>
      </c>
      <c r="B7">
        <v>18</v>
      </c>
      <c r="C7">
        <v>2</v>
      </c>
      <c r="D7">
        <v>10</v>
      </c>
      <c r="E7">
        <v>10</v>
      </c>
      <c r="F7">
        <v>10</v>
      </c>
      <c r="G7">
        <v>0</v>
      </c>
      <c r="H7">
        <v>8</v>
      </c>
      <c r="I7">
        <v>2</v>
      </c>
      <c r="J7">
        <v>0.9</v>
      </c>
      <c r="K7" s="4">
        <v>7.58810043334961</v>
      </c>
      <c r="L7" s="9">
        <v>1.06684494018555</v>
      </c>
      <c r="M7">
        <v>0.588665008544922</v>
      </c>
      <c r="N7">
        <v>5.76065635681152</v>
      </c>
      <c r="O7">
        <v>5</v>
      </c>
      <c r="P7">
        <v>5</v>
      </c>
      <c r="Q7">
        <v>14</v>
      </c>
      <c r="R7" s="15">
        <v>0.3571</v>
      </c>
      <c r="S7" s="15">
        <f t="shared" si="0"/>
        <v>0.5</v>
      </c>
      <c r="T7">
        <v>4.2313117980957</v>
      </c>
      <c r="U7">
        <v>3.87986516952515</v>
      </c>
      <c r="V7">
        <v>3.75139999389648</v>
      </c>
      <c r="W7" s="11">
        <v>0.128465175628662</v>
      </c>
      <c r="X7">
        <v>0.479911804199219</v>
      </c>
      <c r="Y7">
        <v>0.479911804199219</v>
      </c>
      <c r="Z7">
        <v>0.5</v>
      </c>
      <c r="AA7">
        <v>0.9</v>
      </c>
      <c r="AB7">
        <v>0.642857142857143</v>
      </c>
      <c r="AC7">
        <v>0.75</v>
      </c>
      <c r="AD7">
        <v>0.1</v>
      </c>
      <c r="AE7">
        <v>0.4</v>
      </c>
    </row>
    <row r="8" s="20" customFormat="1" spans="1:31">
      <c r="A8" s="21">
        <v>171</v>
      </c>
      <c r="B8" s="20">
        <v>19</v>
      </c>
      <c r="C8" s="20">
        <v>1</v>
      </c>
      <c r="D8" s="20">
        <v>10</v>
      </c>
      <c r="E8" s="20">
        <v>10</v>
      </c>
      <c r="F8" s="20">
        <v>10</v>
      </c>
      <c r="G8" s="20">
        <v>0</v>
      </c>
      <c r="H8" s="20">
        <v>9</v>
      </c>
      <c r="I8" s="20">
        <v>1</v>
      </c>
      <c r="J8" s="20">
        <v>0.95</v>
      </c>
      <c r="K8" s="22">
        <v>10.2781219482422</v>
      </c>
      <c r="L8" s="22">
        <v>1.05501174926758</v>
      </c>
      <c r="M8" s="20">
        <v>0.912380218505859</v>
      </c>
      <c r="N8" s="20">
        <v>8.82160949707031</v>
      </c>
      <c r="O8" s="20">
        <v>6</v>
      </c>
      <c r="P8" s="20">
        <v>6</v>
      </c>
      <c r="Q8" s="20">
        <v>15</v>
      </c>
      <c r="R8" s="23">
        <v>0.4</v>
      </c>
      <c r="S8" s="23">
        <f t="shared" si="0"/>
        <v>0.6</v>
      </c>
      <c r="T8" s="20">
        <v>4.19645118713379</v>
      </c>
      <c r="U8" s="20">
        <v>3.87713885307312</v>
      </c>
      <c r="V8" s="20">
        <v>3.7418053150177</v>
      </c>
      <c r="W8" s="22">
        <v>0.13533353805542</v>
      </c>
      <c r="X8" s="20">
        <v>0.454645872116089</v>
      </c>
      <c r="Y8" s="20">
        <v>0.454645872116089</v>
      </c>
      <c r="Z8" s="20">
        <v>0.6</v>
      </c>
      <c r="AA8" s="20">
        <v>0.9</v>
      </c>
      <c r="AB8" s="20">
        <v>0.6</v>
      </c>
      <c r="AC8" s="20">
        <v>0.72</v>
      </c>
      <c r="AD8" s="20">
        <v>0.1</v>
      </c>
      <c r="AE8" s="20">
        <v>0.3</v>
      </c>
    </row>
    <row r="9" spans="1:31">
      <c r="A9" s="5">
        <v>50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9.89748001098633</v>
      </c>
      <c r="L9" s="9">
        <v>1.23304557800293</v>
      </c>
      <c r="M9">
        <v>1.13738632202148</v>
      </c>
      <c r="N9">
        <v>8.67059707641602</v>
      </c>
      <c r="O9">
        <v>7</v>
      </c>
      <c r="P9">
        <v>7</v>
      </c>
      <c r="Q9">
        <v>17</v>
      </c>
      <c r="R9" s="15">
        <v>0.4118</v>
      </c>
      <c r="S9" s="15">
        <f t="shared" si="0"/>
        <v>0.7</v>
      </c>
      <c r="T9">
        <v>3.56963539123535</v>
      </c>
      <c r="U9">
        <v>3.30868244171143</v>
      </c>
      <c r="V9">
        <v>3.18236184120178</v>
      </c>
      <c r="W9" s="11">
        <v>0.126320600509644</v>
      </c>
      <c r="X9">
        <v>0.387273550033569</v>
      </c>
      <c r="Y9">
        <v>0.387273550033569</v>
      </c>
      <c r="Z9">
        <v>0.7</v>
      </c>
      <c r="AA9">
        <v>1</v>
      </c>
      <c r="AB9">
        <v>0.588235294117647</v>
      </c>
      <c r="AC9">
        <v>0.740740740740741</v>
      </c>
      <c r="AD9">
        <v>0</v>
      </c>
      <c r="AE9">
        <v>0.3</v>
      </c>
    </row>
    <row r="10" spans="1:31">
      <c r="A10" s="5">
        <v>142</v>
      </c>
      <c r="B10">
        <v>20</v>
      </c>
      <c r="C10">
        <v>0</v>
      </c>
      <c r="D10">
        <v>10</v>
      </c>
      <c r="E10">
        <v>10</v>
      </c>
      <c r="F10">
        <v>10</v>
      </c>
      <c r="G10">
        <v>0</v>
      </c>
      <c r="H10">
        <v>10</v>
      </c>
      <c r="I10">
        <v>0</v>
      </c>
      <c r="J10">
        <v>1</v>
      </c>
      <c r="K10" s="4">
        <v>9999</v>
      </c>
      <c r="L10" s="9">
        <v>1.2095832824707</v>
      </c>
      <c r="M10">
        <v>9999</v>
      </c>
      <c r="N10">
        <v>9999</v>
      </c>
      <c r="O10">
        <v>8</v>
      </c>
      <c r="P10">
        <v>8</v>
      </c>
      <c r="Q10">
        <v>18</v>
      </c>
      <c r="R10" s="15">
        <v>0.4444</v>
      </c>
      <c r="S10" s="15">
        <f t="shared" si="0"/>
        <v>0.8</v>
      </c>
      <c r="T10">
        <v>4.09828186035156</v>
      </c>
      <c r="U10">
        <v>3.84790658950806</v>
      </c>
      <c r="V10">
        <v>3.66571497917175</v>
      </c>
      <c r="W10" s="11">
        <v>0.182191610336304</v>
      </c>
      <c r="X10">
        <v>0.43256688117981</v>
      </c>
      <c r="Y10">
        <v>0.43256688117981</v>
      </c>
      <c r="Z10">
        <v>0.8</v>
      </c>
      <c r="AA10">
        <v>1</v>
      </c>
      <c r="AB10">
        <v>0.555555555555556</v>
      </c>
      <c r="AC10">
        <v>0.714285714285714</v>
      </c>
      <c r="AD10">
        <v>0</v>
      </c>
      <c r="AE10">
        <v>0.2</v>
      </c>
    </row>
    <row r="11" spans="1:31">
      <c r="A11" s="5">
        <v>50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9.89748001098633</v>
      </c>
      <c r="L11" s="9">
        <v>1.23304557800293</v>
      </c>
      <c r="M11">
        <v>1.13738632202148</v>
      </c>
      <c r="N11">
        <v>8.67059707641602</v>
      </c>
      <c r="O11">
        <v>7</v>
      </c>
      <c r="P11">
        <v>7</v>
      </c>
      <c r="Q11">
        <v>17</v>
      </c>
      <c r="R11" s="15">
        <v>0.4118</v>
      </c>
      <c r="S11" s="15">
        <f t="shared" si="0"/>
        <v>0.7</v>
      </c>
      <c r="T11">
        <v>3.56963539123535</v>
      </c>
      <c r="U11">
        <v>3.30868244171143</v>
      </c>
      <c r="V11">
        <v>3.18236184120178</v>
      </c>
      <c r="W11" s="11">
        <v>0.126320600509644</v>
      </c>
      <c r="X11">
        <v>0.387273550033569</v>
      </c>
      <c r="Y11">
        <v>0.387273550033569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spans="1:31">
      <c r="A12" s="5">
        <v>242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6.32823753356934</v>
      </c>
      <c r="L12" s="9">
        <v>1.22046852111816</v>
      </c>
      <c r="M12">
        <v>1.00446891784668</v>
      </c>
      <c r="N12">
        <v>5.30471992492676</v>
      </c>
      <c r="O12">
        <v>6</v>
      </c>
      <c r="P12">
        <v>6</v>
      </c>
      <c r="Q12">
        <v>14</v>
      </c>
      <c r="R12" s="15">
        <v>0.4286</v>
      </c>
      <c r="S12" s="15">
        <f t="shared" si="0"/>
        <v>0.6</v>
      </c>
      <c r="T12">
        <v>3.06415939331055</v>
      </c>
      <c r="U12">
        <v>2.81667304039001</v>
      </c>
      <c r="V12">
        <v>2.72687673568726</v>
      </c>
      <c r="W12" s="11">
        <v>0.0897963047027588</v>
      </c>
      <c r="X12">
        <v>0.337282657623291</v>
      </c>
      <c r="Y12">
        <v>0.337282657623291</v>
      </c>
      <c r="Z12">
        <v>0.6</v>
      </c>
      <c r="AA12">
        <v>0.8</v>
      </c>
      <c r="AB12">
        <v>0.571428571428571</v>
      </c>
      <c r="AC12">
        <v>0.666666666666667</v>
      </c>
      <c r="AD12">
        <v>0.2</v>
      </c>
      <c r="AE12">
        <v>0.2</v>
      </c>
    </row>
    <row r="13" spans="1:31">
      <c r="A13" s="5">
        <v>205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7.59420585632324</v>
      </c>
      <c r="L13" s="9">
        <v>1.31899452209473</v>
      </c>
      <c r="M13">
        <v>1.07002258300781</v>
      </c>
      <c r="N13">
        <v>6.59915542602539</v>
      </c>
      <c r="O13">
        <v>7</v>
      </c>
      <c r="P13">
        <v>7</v>
      </c>
      <c r="Q13">
        <v>16</v>
      </c>
      <c r="R13" s="15">
        <v>0.4375</v>
      </c>
      <c r="S13" s="15">
        <f t="shared" si="0"/>
        <v>0.7</v>
      </c>
      <c r="T13">
        <v>3.75983238220215</v>
      </c>
      <c r="U13">
        <v>3.43183302879333</v>
      </c>
      <c r="V13">
        <v>3.34061288833618</v>
      </c>
      <c r="W13" s="11">
        <v>0.0912201404571533</v>
      </c>
      <c r="X13">
        <v>0.419219493865967</v>
      </c>
      <c r="Y13">
        <v>0.419219493865967</v>
      </c>
      <c r="Z13">
        <v>0.7</v>
      </c>
      <c r="AA13">
        <v>0.9</v>
      </c>
      <c r="AB13">
        <v>0.5625</v>
      </c>
      <c r="AC13">
        <v>0.692307692307692</v>
      </c>
      <c r="AD13">
        <v>0.1</v>
      </c>
      <c r="AE13">
        <v>0.2</v>
      </c>
    </row>
    <row r="14" spans="1:31">
      <c r="A14" s="5">
        <v>248</v>
      </c>
      <c r="B14">
        <v>19</v>
      </c>
      <c r="C14">
        <v>1</v>
      </c>
      <c r="D14">
        <v>10</v>
      </c>
      <c r="E14">
        <v>10</v>
      </c>
      <c r="F14">
        <v>10</v>
      </c>
      <c r="G14">
        <v>0</v>
      </c>
      <c r="H14">
        <v>9</v>
      </c>
      <c r="I14">
        <v>1</v>
      </c>
      <c r="J14">
        <v>0.95</v>
      </c>
      <c r="K14" s="4">
        <v>9.82092666625977</v>
      </c>
      <c r="L14" s="9">
        <v>1.48200607299805</v>
      </c>
      <c r="M14">
        <v>1.40103530883789</v>
      </c>
      <c r="N14">
        <v>8.45578384399414</v>
      </c>
      <c r="O14">
        <v>8</v>
      </c>
      <c r="P14">
        <v>8</v>
      </c>
      <c r="Q14">
        <v>18</v>
      </c>
      <c r="R14" s="15">
        <v>0.4444</v>
      </c>
      <c r="S14" s="15">
        <f t="shared" si="0"/>
        <v>0.8</v>
      </c>
      <c r="T14">
        <v>4.06353569030762</v>
      </c>
      <c r="U14">
        <v>3.75528621673584</v>
      </c>
      <c r="V14">
        <v>3.65086984634399</v>
      </c>
      <c r="W14" s="11">
        <v>0.104416370391846</v>
      </c>
      <c r="X14">
        <v>0.412665843963623</v>
      </c>
      <c r="Y14">
        <v>0.412665843963623</v>
      </c>
      <c r="Z14">
        <v>0.8</v>
      </c>
      <c r="AA14">
        <v>1</v>
      </c>
      <c r="AB14">
        <v>0.555555555555556</v>
      </c>
      <c r="AC14">
        <v>0.714285714285714</v>
      </c>
      <c r="AD14">
        <v>0</v>
      </c>
      <c r="AE14">
        <v>0.2</v>
      </c>
    </row>
    <row r="15" s="20" customFormat="1" spans="1:31">
      <c r="A15" s="21">
        <v>168</v>
      </c>
      <c r="B15" s="20">
        <v>18</v>
      </c>
      <c r="C15" s="20">
        <v>2</v>
      </c>
      <c r="D15" s="20">
        <v>10</v>
      </c>
      <c r="E15" s="20">
        <v>10</v>
      </c>
      <c r="F15" s="20">
        <v>10</v>
      </c>
      <c r="G15" s="20">
        <v>0</v>
      </c>
      <c r="H15" s="20">
        <v>8</v>
      </c>
      <c r="I15" s="20">
        <v>2</v>
      </c>
      <c r="J15" s="20">
        <v>0.9</v>
      </c>
      <c r="K15" s="22">
        <v>6.87069702148437</v>
      </c>
      <c r="L15" s="22">
        <v>1.41816520690918</v>
      </c>
      <c r="M15" s="20">
        <v>1.21541595458984</v>
      </c>
      <c r="N15" s="20">
        <v>5.80192565917969</v>
      </c>
      <c r="O15" s="20">
        <v>7</v>
      </c>
      <c r="P15" s="20">
        <v>7</v>
      </c>
      <c r="Q15" s="20">
        <v>16</v>
      </c>
      <c r="R15" s="23">
        <v>0.4375</v>
      </c>
      <c r="S15" s="23">
        <f t="shared" si="0"/>
        <v>0.7</v>
      </c>
      <c r="T15" s="20">
        <v>3.46154975891113</v>
      </c>
      <c r="U15" s="20">
        <v>3.16635799407959</v>
      </c>
      <c r="V15" s="20">
        <v>3.07130002975464</v>
      </c>
      <c r="W15" s="22">
        <v>0.0950579643249512</v>
      </c>
      <c r="X15" s="20">
        <v>0.390249729156494</v>
      </c>
      <c r="Y15" s="20">
        <v>0.390249729156494</v>
      </c>
      <c r="Z15" s="20">
        <v>0.7</v>
      </c>
      <c r="AA15" s="20">
        <v>0.9</v>
      </c>
      <c r="AB15" s="20">
        <v>0.5625</v>
      </c>
      <c r="AC15" s="20">
        <v>0.692307692307692</v>
      </c>
      <c r="AD15" s="20">
        <v>0.1</v>
      </c>
      <c r="AE15" s="20">
        <v>0.2</v>
      </c>
    </row>
    <row r="16" spans="1:31">
      <c r="A16" s="5">
        <v>30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10.2467727661133</v>
      </c>
      <c r="L16" s="9">
        <v>1.8103141784668</v>
      </c>
      <c r="M16">
        <v>1.67639350891113</v>
      </c>
      <c r="N16">
        <v>8.03465270996094</v>
      </c>
      <c r="O16">
        <v>7</v>
      </c>
      <c r="P16">
        <v>7</v>
      </c>
      <c r="Q16">
        <v>17</v>
      </c>
      <c r="R16" s="15">
        <v>0.4118</v>
      </c>
      <c r="S16" s="15">
        <f t="shared" si="0"/>
        <v>0.7</v>
      </c>
      <c r="T16">
        <v>4.02245140075684</v>
      </c>
      <c r="U16">
        <v>3.75803875923157</v>
      </c>
      <c r="V16">
        <v>3.57295179367065</v>
      </c>
      <c r="W16" s="11">
        <v>0.185086965560913</v>
      </c>
      <c r="X16">
        <v>0.449499607086182</v>
      </c>
      <c r="Y16">
        <v>0.449499607086182</v>
      </c>
      <c r="Z16">
        <v>0.7</v>
      </c>
      <c r="AA16">
        <v>1</v>
      </c>
      <c r="AB16">
        <v>0.588235294117647</v>
      </c>
      <c r="AC16">
        <v>0.740740740740741</v>
      </c>
      <c r="AD16">
        <v>0</v>
      </c>
      <c r="AE16">
        <v>0.3</v>
      </c>
    </row>
    <row r="17" spans="1:31">
      <c r="A17" s="5">
        <v>174</v>
      </c>
      <c r="B17">
        <v>17</v>
      </c>
      <c r="C17">
        <v>3</v>
      </c>
      <c r="D17">
        <v>10</v>
      </c>
      <c r="E17">
        <v>10</v>
      </c>
      <c r="F17">
        <v>10</v>
      </c>
      <c r="G17">
        <v>0</v>
      </c>
      <c r="H17">
        <v>7</v>
      </c>
      <c r="I17">
        <v>3</v>
      </c>
      <c r="J17">
        <v>0.85</v>
      </c>
      <c r="K17" s="4">
        <v>6.9014720916748</v>
      </c>
      <c r="L17" s="9">
        <v>1.69812965393066</v>
      </c>
      <c r="M17">
        <v>1.01156425476074</v>
      </c>
      <c r="N17">
        <v>5.1447925567627</v>
      </c>
      <c r="O17">
        <v>4</v>
      </c>
      <c r="P17">
        <v>4</v>
      </c>
      <c r="Q17">
        <v>13</v>
      </c>
      <c r="R17" s="15">
        <v>0.3077</v>
      </c>
      <c r="S17" s="15">
        <f t="shared" si="0"/>
        <v>0.4</v>
      </c>
      <c r="T17">
        <v>3.24583053588867</v>
      </c>
      <c r="U17">
        <v>2.97004389762878</v>
      </c>
      <c r="V17">
        <v>2.82203412055969</v>
      </c>
      <c r="W17" s="11">
        <v>0.148009777069092</v>
      </c>
      <c r="X17">
        <v>0.423796415328979</v>
      </c>
      <c r="Y17">
        <v>0.423796415328979</v>
      </c>
      <c r="Z17">
        <v>0.4</v>
      </c>
      <c r="AA17">
        <v>0.9</v>
      </c>
      <c r="AB17">
        <v>0.692307692307692</v>
      </c>
      <c r="AC17">
        <v>0.782608695652174</v>
      </c>
      <c r="AD17">
        <v>0.1</v>
      </c>
      <c r="AE17">
        <v>0.5</v>
      </c>
    </row>
    <row r="18" spans="1:31">
      <c r="A18" s="5">
        <v>14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10.0921478271484</v>
      </c>
      <c r="L18" s="9">
        <v>1.65734672546387</v>
      </c>
      <c r="M18">
        <v>1.5528678894043</v>
      </c>
      <c r="N18">
        <v>8.32724761962891</v>
      </c>
      <c r="O18">
        <v>7</v>
      </c>
      <c r="P18">
        <v>7</v>
      </c>
      <c r="Q18">
        <v>17</v>
      </c>
      <c r="R18" s="15">
        <v>0.4118</v>
      </c>
      <c r="S18" s="15">
        <f t="shared" si="0"/>
        <v>0.7</v>
      </c>
      <c r="T18">
        <v>3.50043296813965</v>
      </c>
      <c r="U18">
        <v>3.26690196990967</v>
      </c>
      <c r="V18">
        <v>3.13181495666504</v>
      </c>
      <c r="W18" s="11">
        <v>0.135087013244629</v>
      </c>
      <c r="X18">
        <v>0.368618011474609</v>
      </c>
      <c r="Y18">
        <v>0.368618011474609</v>
      </c>
      <c r="Z18">
        <v>0.7</v>
      </c>
      <c r="AA18">
        <v>1</v>
      </c>
      <c r="AB18">
        <v>0.588235294117647</v>
      </c>
      <c r="AC18">
        <v>0.740740740740741</v>
      </c>
      <c r="AD18">
        <v>0</v>
      </c>
      <c r="AE18">
        <v>0.3</v>
      </c>
    </row>
    <row r="19" customFormat="1" spans="1:31">
      <c r="A19" s="5">
        <v>222</v>
      </c>
      <c r="B19">
        <v>17</v>
      </c>
      <c r="C19">
        <v>3</v>
      </c>
      <c r="D19">
        <v>10</v>
      </c>
      <c r="E19">
        <v>10</v>
      </c>
      <c r="F19">
        <v>10</v>
      </c>
      <c r="G19">
        <v>0</v>
      </c>
      <c r="H19">
        <v>7</v>
      </c>
      <c r="I19">
        <v>3</v>
      </c>
      <c r="J19">
        <v>0.85</v>
      </c>
      <c r="K19" s="4">
        <v>6.98605537414551</v>
      </c>
      <c r="L19" s="9">
        <v>1.72116661071777</v>
      </c>
      <c r="M19">
        <v>1.06689262390137</v>
      </c>
      <c r="N19">
        <v>5.3403377532959</v>
      </c>
      <c r="O19">
        <v>6</v>
      </c>
      <c r="P19">
        <v>6</v>
      </c>
      <c r="Q19">
        <v>16</v>
      </c>
      <c r="R19" s="15">
        <v>0.375</v>
      </c>
      <c r="S19" s="15">
        <f t="shared" si="0"/>
        <v>0.6</v>
      </c>
      <c r="T19">
        <v>3.34921264648437</v>
      </c>
      <c r="U19">
        <v>3.06262898445129</v>
      </c>
      <c r="V19">
        <v>2.91971254348755</v>
      </c>
      <c r="W19" s="11">
        <v>0.142916440963745</v>
      </c>
      <c r="X19">
        <v>0.429500102996826</v>
      </c>
      <c r="Y19">
        <v>0.429500102996826</v>
      </c>
      <c r="Z19">
        <v>0.6</v>
      </c>
      <c r="AA19">
        <v>1</v>
      </c>
      <c r="AB19">
        <v>0.625</v>
      </c>
      <c r="AC19">
        <v>0.769230769230769</v>
      </c>
      <c r="AD19">
        <v>0</v>
      </c>
      <c r="AE19">
        <v>0.4</v>
      </c>
    </row>
    <row r="20" spans="1:31">
      <c r="A20" s="5">
        <v>249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10.3194007873535</v>
      </c>
      <c r="L20" s="9">
        <v>1.84348106384277</v>
      </c>
      <c r="M20">
        <v>1.62752151489258</v>
      </c>
      <c r="N20">
        <v>7.25810050964355</v>
      </c>
      <c r="O20">
        <v>5</v>
      </c>
      <c r="P20">
        <v>5</v>
      </c>
      <c r="Q20">
        <v>15</v>
      </c>
      <c r="R20" s="15">
        <v>0.3333</v>
      </c>
      <c r="S20" s="15">
        <f t="shared" si="0"/>
        <v>0.5</v>
      </c>
      <c r="T20">
        <v>3.79002380371094</v>
      </c>
      <c r="U20">
        <v>3.57392716407776</v>
      </c>
      <c r="V20">
        <v>3.35187149047852</v>
      </c>
      <c r="W20" s="11">
        <v>0.222055673599243</v>
      </c>
      <c r="X20">
        <v>0.438152313232422</v>
      </c>
      <c r="Y20">
        <v>0.438152313232422</v>
      </c>
      <c r="Z20">
        <v>0.5</v>
      </c>
      <c r="AA20">
        <v>1</v>
      </c>
      <c r="AB20">
        <v>0.666666666666667</v>
      </c>
      <c r="AC20">
        <v>0.8</v>
      </c>
      <c r="AD20">
        <v>0</v>
      </c>
      <c r="AE20">
        <v>0.5</v>
      </c>
    </row>
    <row r="21" spans="1:31">
      <c r="A21" s="5">
        <v>196</v>
      </c>
      <c r="B21">
        <v>18</v>
      </c>
      <c r="C21">
        <v>2</v>
      </c>
      <c r="D21">
        <v>10</v>
      </c>
      <c r="E21">
        <v>10</v>
      </c>
      <c r="F21">
        <v>9</v>
      </c>
      <c r="G21">
        <v>1</v>
      </c>
      <c r="H21">
        <v>9</v>
      </c>
      <c r="I21">
        <v>1</v>
      </c>
      <c r="J21">
        <v>0.9</v>
      </c>
      <c r="K21" s="4">
        <v>11.2915363311768</v>
      </c>
      <c r="L21" s="9">
        <v>1.8361701965332</v>
      </c>
      <c r="M21">
        <v>1.68184471130371</v>
      </c>
      <c r="N21">
        <v>8.96267700195312</v>
      </c>
      <c r="O21">
        <v>7</v>
      </c>
      <c r="P21">
        <v>7</v>
      </c>
      <c r="Q21">
        <v>16</v>
      </c>
      <c r="R21" s="15">
        <v>0.4375</v>
      </c>
      <c r="S21" s="15">
        <f t="shared" si="0"/>
        <v>0.7</v>
      </c>
      <c r="T21">
        <v>3.76375770568848</v>
      </c>
      <c r="U21">
        <v>3.48160338401794</v>
      </c>
      <c r="V21">
        <v>3.34229779243469</v>
      </c>
      <c r="W21" s="11">
        <v>0.139305591583252</v>
      </c>
      <c r="X21">
        <v>0.421459913253784</v>
      </c>
      <c r="Y21">
        <v>0.421459913253784</v>
      </c>
      <c r="Z21">
        <v>0.7</v>
      </c>
      <c r="AA21">
        <v>0.9</v>
      </c>
      <c r="AB21">
        <v>0.5625</v>
      </c>
      <c r="AC21">
        <v>0.692307692307692</v>
      </c>
      <c r="AD21">
        <v>0.1</v>
      </c>
      <c r="AE21">
        <v>0.2</v>
      </c>
    </row>
    <row r="22" spans="1:31">
      <c r="A22" s="5">
        <v>44</v>
      </c>
      <c r="B22">
        <v>18</v>
      </c>
      <c r="C22">
        <v>2</v>
      </c>
      <c r="D22">
        <v>10</v>
      </c>
      <c r="E22">
        <v>10</v>
      </c>
      <c r="F22">
        <v>10</v>
      </c>
      <c r="G22">
        <v>0</v>
      </c>
      <c r="H22">
        <v>8</v>
      </c>
      <c r="I22">
        <v>2</v>
      </c>
      <c r="J22">
        <v>0.9</v>
      </c>
      <c r="K22" s="4">
        <v>7.05508804321289</v>
      </c>
      <c r="L22" s="9">
        <v>1.89373970031738</v>
      </c>
      <c r="M22">
        <v>1.69791793823242</v>
      </c>
      <c r="N22">
        <v>5.47259330749512</v>
      </c>
      <c r="O22">
        <v>6</v>
      </c>
      <c r="P22">
        <v>6</v>
      </c>
      <c r="Q22">
        <v>16</v>
      </c>
      <c r="R22" s="15">
        <v>0.375</v>
      </c>
      <c r="S22" s="15">
        <f t="shared" si="0"/>
        <v>0.6</v>
      </c>
      <c r="T22">
        <v>3.63743019104004</v>
      </c>
      <c r="U22">
        <v>3.36262583732605</v>
      </c>
      <c r="V22">
        <v>3.23361253738403</v>
      </c>
      <c r="W22" s="11">
        <v>0.129013299942017</v>
      </c>
      <c r="X22">
        <v>0.403817653656006</v>
      </c>
      <c r="Y22">
        <v>0.403817653656006</v>
      </c>
      <c r="Z22">
        <v>0.6</v>
      </c>
      <c r="AA22">
        <v>1</v>
      </c>
      <c r="AB22">
        <v>0.625</v>
      </c>
      <c r="AC22">
        <v>0.769230769230769</v>
      </c>
      <c r="AD22">
        <v>0</v>
      </c>
      <c r="AE22">
        <v>0.4</v>
      </c>
    </row>
    <row r="23" s="4" customFormat="1" spans="11:31">
      <c r="K23" s="12" t="s">
        <v>29</v>
      </c>
      <c r="L23" s="9">
        <f>AVERAGE(L2:L22)</f>
        <v>1.35553559802827</v>
      </c>
      <c r="W23" s="11">
        <f t="shared" ref="W23:AE23" si="1">AVERAGE(W2:W22)</f>
        <v>0.133138395491101</v>
      </c>
      <c r="Z23" s="4">
        <f t="shared" si="1"/>
        <v>0.661904761904762</v>
      </c>
      <c r="AA23" s="4">
        <f t="shared" si="1"/>
        <v>0.947619047619048</v>
      </c>
      <c r="AB23" s="4">
        <f t="shared" si="1"/>
        <v>0.592040192145234</v>
      </c>
      <c r="AC23" s="4">
        <f t="shared" si="1"/>
        <v>0.726911970783606</v>
      </c>
      <c r="AD23" s="4">
        <f t="shared" si="1"/>
        <v>0.0523809523809524</v>
      </c>
      <c r="AE23" s="4">
        <f t="shared" si="1"/>
        <v>0.285714285714286</v>
      </c>
    </row>
    <row r="24" s="4" customFormat="1" spans="11:31">
      <c r="K24" s="13" t="s">
        <v>30</v>
      </c>
      <c r="L24" s="9">
        <f>MAX(L2:L22)</f>
        <v>1.89373970031738</v>
      </c>
      <c r="W24" s="11">
        <f t="shared" ref="W24:AE24" si="2">MAX(W2:W22)</f>
        <v>0.222055673599243</v>
      </c>
      <c r="Z24" s="4">
        <f t="shared" si="2"/>
        <v>1</v>
      </c>
      <c r="AA24" s="4">
        <f t="shared" si="2"/>
        <v>1</v>
      </c>
      <c r="AB24" s="4">
        <f t="shared" si="2"/>
        <v>0.692307692307692</v>
      </c>
      <c r="AC24" s="4">
        <f t="shared" si="2"/>
        <v>0.8</v>
      </c>
      <c r="AD24" s="4">
        <f t="shared" si="2"/>
        <v>0.2</v>
      </c>
      <c r="AE24" s="4">
        <f t="shared" si="2"/>
        <v>0.5</v>
      </c>
    </row>
    <row r="25" s="4" customFormat="1" spans="12:31">
      <c r="L25" s="9">
        <f>MIN(L2:L22)</f>
        <v>0.777395248413086</v>
      </c>
      <c r="W25" s="11">
        <f t="shared" ref="W25:AE25" si="3">MIN(W2:W22)</f>
        <v>0.0671510696411133</v>
      </c>
      <c r="Z25" s="4">
        <f t="shared" si="3"/>
        <v>0.4</v>
      </c>
      <c r="AA25" s="4">
        <f t="shared" si="3"/>
        <v>0.8</v>
      </c>
      <c r="AB25" s="4">
        <f t="shared" si="3"/>
        <v>0.5</v>
      </c>
      <c r="AC25" s="4">
        <f t="shared" si="3"/>
        <v>0.666666666666667</v>
      </c>
      <c r="AD25" s="4">
        <f t="shared" si="3"/>
        <v>0</v>
      </c>
      <c r="AE25" s="4">
        <f t="shared" si="3"/>
        <v>0</v>
      </c>
    </row>
    <row r="26" spans="11:23">
      <c r="K26" s="4"/>
      <c r="L26" s="9"/>
      <c r="M26">
        <v>0.194</v>
      </c>
      <c r="W26" s="11"/>
    </row>
    <row r="27" spans="11:23">
      <c r="K27" s="4"/>
      <c r="L27" s="9"/>
      <c r="M27">
        <v>0.129</v>
      </c>
      <c r="W27" s="11"/>
    </row>
    <row r="28" spans="11:23">
      <c r="K28" s="4"/>
      <c r="L28" s="9"/>
      <c r="W28" s="11"/>
    </row>
    <row r="29" spans="11:23">
      <c r="K29" s="4" t="s">
        <v>31</v>
      </c>
      <c r="L29" s="4" t="s">
        <v>32</v>
      </c>
      <c r="O29" s="4" t="s">
        <v>70</v>
      </c>
      <c r="P29" s="4"/>
      <c r="Q29" s="4"/>
      <c r="R29" s="4"/>
      <c r="W29" s="11"/>
    </row>
    <row r="30" spans="11:23">
      <c r="K30" s="4"/>
      <c r="L30" s="4"/>
      <c r="O30" s="4">
        <v>0.2</v>
      </c>
      <c r="P30" s="4">
        <v>-160</v>
      </c>
      <c r="Q30" s="4">
        <v>640</v>
      </c>
      <c r="R30" s="4">
        <v>32</v>
      </c>
      <c r="W30" s="11"/>
    </row>
    <row r="31" s="1" customFormat="1" spans="11:23">
      <c r="K31" s="14" t="s">
        <v>49</v>
      </c>
      <c r="L31" s="14">
        <f>COUNTIF(L2:L22,"&lt;0.507")-COUNTIF(L2:L22,"&lt;0.378")</f>
        <v>0</v>
      </c>
      <c r="O31" s="4">
        <v>0.4</v>
      </c>
      <c r="P31" s="4">
        <v>-320</v>
      </c>
      <c r="Q31" s="4">
        <v>480</v>
      </c>
      <c r="R31" s="4">
        <v>24</v>
      </c>
      <c r="W31" s="14"/>
    </row>
    <row r="32" s="1" customFormat="1" spans="11:23">
      <c r="K32" s="14" t="s">
        <v>50</v>
      </c>
      <c r="L32" s="14">
        <f>COUNTIF(L2:L22,"&lt;0.636")-COUNTIF(L2:L22,"&lt;0.507")</f>
        <v>0</v>
      </c>
      <c r="O32" s="4">
        <v>0.45</v>
      </c>
      <c r="P32" s="4">
        <v>-360</v>
      </c>
      <c r="Q32" s="4">
        <v>440</v>
      </c>
      <c r="R32" s="4">
        <v>22</v>
      </c>
      <c r="W32" s="14"/>
    </row>
    <row r="33" s="1" customFormat="1" spans="11:23">
      <c r="K33" s="14" t="s">
        <v>51</v>
      </c>
      <c r="L33" s="14">
        <f>COUNTIF(L2:L22,"&lt;0.765")-COUNTIF(L2:L22,"&lt;0.636")</f>
        <v>0</v>
      </c>
      <c r="O33" s="4">
        <v>0.49</v>
      </c>
      <c r="P33" s="4">
        <v>-392</v>
      </c>
      <c r="Q33" s="4">
        <v>408</v>
      </c>
      <c r="R33" s="4">
        <v>20.4</v>
      </c>
      <c r="W33" s="14"/>
    </row>
    <row r="34" s="20" customFormat="1" spans="11:23">
      <c r="K34" s="22" t="s">
        <v>87</v>
      </c>
      <c r="L34" s="22">
        <f>COUNTIF(L2:L22,"&lt;1.152")-COUNTIF(L2:L22,"&lt;0.765")</f>
        <v>7</v>
      </c>
      <c r="M34" s="22">
        <v>7</v>
      </c>
      <c r="P34" s="22">
        <v>-380</v>
      </c>
      <c r="Q34" s="22">
        <v>420</v>
      </c>
      <c r="R34" s="22">
        <v>21</v>
      </c>
      <c r="W34" s="22"/>
    </row>
    <row r="35" s="1" customFormat="1" spans="11:23">
      <c r="K35" s="14" t="s">
        <v>88</v>
      </c>
      <c r="L35" s="14">
        <f>COUNTIF(L2:L22,"&lt;1.539")-COUNTIF(L2:L22,"&lt;1.152")</f>
        <v>7</v>
      </c>
      <c r="M35" s="14">
        <v>7</v>
      </c>
      <c r="W35" s="14"/>
    </row>
    <row r="36" s="20" customFormat="1" spans="11:23">
      <c r="K36" s="22" t="s">
        <v>78</v>
      </c>
      <c r="L36" s="22">
        <f>COUNTIF(L2:L22,"&lt;1.926")-COUNTIF(L2:L22,"&lt;1.539")</f>
        <v>7</v>
      </c>
      <c r="M36" s="22">
        <v>7</v>
      </c>
      <c r="W36" s="22"/>
    </row>
    <row r="37" s="1" customFormat="1" spans="11:23">
      <c r="K37" s="14" t="s">
        <v>89</v>
      </c>
      <c r="L37" s="14">
        <f>COUNTIF(L2:L22,"&lt;2.313")-COUNTIF(L2:L22,"&lt;1.926")</f>
        <v>0</v>
      </c>
      <c r="W37" s="14"/>
    </row>
    <row r="38" s="1" customFormat="1" spans="11:23">
      <c r="K38" s="14" t="s">
        <v>56</v>
      </c>
      <c r="L38" s="14">
        <v>0</v>
      </c>
      <c r="W38" s="14"/>
    </row>
    <row r="39" s="1" customFormat="1" spans="11:23">
      <c r="K39" s="14" t="s">
        <v>57</v>
      </c>
      <c r="L39" s="14">
        <v>0</v>
      </c>
      <c r="W39" s="14"/>
    </row>
    <row r="40" s="1" customFormat="1" spans="11:23">
      <c r="K40" s="14" t="s">
        <v>58</v>
      </c>
      <c r="L40" s="14">
        <v>0</v>
      </c>
      <c r="W40" s="14"/>
    </row>
    <row r="41" s="1" customFormat="1" spans="11:23">
      <c r="K41" s="14" t="s">
        <v>59</v>
      </c>
      <c r="L41" s="14">
        <v>0</v>
      </c>
      <c r="W41" s="14"/>
    </row>
    <row r="42" s="20" customFormat="1" spans="11:23">
      <c r="K42" s="22" t="s">
        <v>60</v>
      </c>
      <c r="L42" s="22">
        <v>0</v>
      </c>
      <c r="M42" s="22"/>
      <c r="W42" s="22"/>
    </row>
    <row r="43" s="1" customFormat="1" spans="11:23">
      <c r="K43" s="14" t="s">
        <v>61</v>
      </c>
      <c r="L43" s="14">
        <f>COUNTIF(L2:L22,"&lt;2.055")-COUNTIF(L2:L22,"&lt;1.926")</f>
        <v>0</v>
      </c>
      <c r="W43" s="14"/>
    </row>
    <row r="44" s="1" customFormat="1" spans="11:23">
      <c r="K44" s="14" t="s">
        <v>62</v>
      </c>
      <c r="L44" s="14">
        <f>COUNTIF(L2:L22,"&lt;2.184")-COUNTIF(L2:L22,"&lt;2.055")</f>
        <v>0</v>
      </c>
      <c r="W44" s="14"/>
    </row>
    <row r="45" s="1" customFormat="1" spans="11:23">
      <c r="K45" s="14" t="s">
        <v>63</v>
      </c>
      <c r="L45" s="14">
        <f>COUNTIF(L2:L22,"&lt;2.313")-COUNTIF(L2:L22,"&lt;2.184")</f>
        <v>0</v>
      </c>
      <c r="W45" s="14"/>
    </row>
    <row r="46" s="1" customFormat="1" spans="11:23">
      <c r="K46" s="14" t="s">
        <v>64</v>
      </c>
      <c r="L46" s="14">
        <f>COUNTIF(L2:L22,"&lt;2.442")-COUNTIF(L2:L22,"&lt;2.313")</f>
        <v>0</v>
      </c>
      <c r="W46" s="14"/>
    </row>
    <row r="47" s="1" customFormat="1" spans="11:12">
      <c r="K47" s="14" t="s">
        <v>65</v>
      </c>
      <c r="L47" s="14">
        <f>COUNTIF(L2:L22,"&lt;2.571")-COUNTIF(L2:L22,"&lt;2.442")</f>
        <v>0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s="1" customFormat="1" spans="11:15">
      <c r="K49" s="14" t="s">
        <v>67</v>
      </c>
      <c r="L49" s="14">
        <f>COUNTIF(L2:L22,"&lt;2.829")-COUNTIF(L2:L22,"&lt;2.7")</f>
        <v>0</v>
      </c>
      <c r="N49" s="1">
        <v>0.378</v>
      </c>
      <c r="O49" s="1">
        <v>3.094</v>
      </c>
    </row>
    <row r="50" s="1" customFormat="1" spans="11:15">
      <c r="K50" s="14" t="s">
        <v>68</v>
      </c>
      <c r="L50" s="14">
        <f>COUNTIF(L2:L22,"&lt;2.958")-COUNTIF(L2:L22,"&lt;2.829")</f>
        <v>0</v>
      </c>
      <c r="N50" s="1">
        <v>21</v>
      </c>
      <c r="O50" s="1">
        <v>0.129</v>
      </c>
    </row>
    <row r="51" s="1" customFormat="1" spans="11:12">
      <c r="K51" s="14" t="s">
        <v>69</v>
      </c>
      <c r="L51" s="14">
        <f>COUNTIF(L2:L22,"&lt;3.087")-COUNTIF(L2:L22,"&lt;2.958")</f>
        <v>0</v>
      </c>
    </row>
    <row r="54" spans="14:16">
      <c r="N54">
        <v>0.954</v>
      </c>
      <c r="O54">
        <v>0.378</v>
      </c>
      <c r="P54">
        <v>1.539</v>
      </c>
    </row>
    <row r="55" spans="16:16">
      <c r="P55">
        <v>0.232</v>
      </c>
    </row>
    <row r="59" spans="14:15">
      <c r="N59">
        <v>0.765</v>
      </c>
      <c r="O59">
        <v>1.926</v>
      </c>
    </row>
    <row r="60" spans="14:15">
      <c r="N60">
        <v>4</v>
      </c>
      <c r="O60">
        <v>0.29</v>
      </c>
    </row>
    <row r="61" spans="14:15">
      <c r="N61">
        <v>3</v>
      </c>
      <c r="O61">
        <v>0.387</v>
      </c>
    </row>
  </sheetData>
  <pageMargins left="0.75" right="0.75" top="1" bottom="1" header="0.5" footer="0.5"/>
  <headerFooter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1"/>
  <sheetViews>
    <sheetView topLeftCell="H40" workbookViewId="0">
      <selection activeCell="M48" sqref="M48"/>
    </sheetView>
  </sheetViews>
  <sheetFormatPr defaultColWidth="8.88888888888889" defaultRowHeight="14.4"/>
  <cols>
    <col min="11" max="11" width="20.4444444444444" customWidth="1"/>
    <col min="12" max="12" width="16.7777777777778" customWidth="1"/>
    <col min="13" max="14" width="12.8888888888889"/>
    <col min="20" max="22" width="12.8888888888889"/>
    <col min="23" max="23" width="18.1111111111111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130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10.5104732513428</v>
      </c>
      <c r="L2" s="9">
        <v>0.40911865234375</v>
      </c>
      <c r="M2">
        <v>0.336616516113281</v>
      </c>
      <c r="N2">
        <v>10.49875831604</v>
      </c>
      <c r="O2">
        <v>9</v>
      </c>
      <c r="P2">
        <v>9</v>
      </c>
      <c r="Q2">
        <v>19</v>
      </c>
      <c r="R2" s="15">
        <v>0.4737</v>
      </c>
      <c r="S2" s="15">
        <f>O2/E2</f>
        <v>0.9</v>
      </c>
      <c r="T2">
        <v>4.85090065002441</v>
      </c>
      <c r="U2">
        <v>4.38053035736084</v>
      </c>
      <c r="V2">
        <v>4.3800253868103</v>
      </c>
      <c r="W2" s="11">
        <v>0.000504970550537109</v>
      </c>
      <c r="X2">
        <v>0.470875263214111</v>
      </c>
      <c r="Y2">
        <v>0.470875263214111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pans="1:31">
      <c r="A3" s="5">
        <v>178</v>
      </c>
      <c r="B3">
        <v>20</v>
      </c>
      <c r="C3">
        <v>0</v>
      </c>
      <c r="D3">
        <v>10</v>
      </c>
      <c r="E3">
        <v>10</v>
      </c>
      <c r="F3">
        <v>10</v>
      </c>
      <c r="G3">
        <v>0</v>
      </c>
      <c r="H3">
        <v>10</v>
      </c>
      <c r="I3">
        <v>0</v>
      </c>
      <c r="J3">
        <v>1</v>
      </c>
      <c r="K3" s="4">
        <v>9999</v>
      </c>
      <c r="L3" s="9">
        <v>0.473779678344727</v>
      </c>
      <c r="M3">
        <v>9999</v>
      </c>
      <c r="N3">
        <v>9999</v>
      </c>
      <c r="O3">
        <v>9</v>
      </c>
      <c r="P3">
        <v>9</v>
      </c>
      <c r="Q3">
        <v>18</v>
      </c>
      <c r="R3" s="15">
        <v>0.5</v>
      </c>
      <c r="S3" s="15">
        <f>O3/E3</f>
        <v>0.9</v>
      </c>
      <c r="T3">
        <v>4.80928802490234</v>
      </c>
      <c r="U3">
        <v>4.42328643798828</v>
      </c>
      <c r="V3">
        <v>4.36561059951782</v>
      </c>
      <c r="W3" s="11">
        <v>0.057675838470459</v>
      </c>
      <c r="X3">
        <v>0.443677425384521</v>
      </c>
      <c r="Y3">
        <v>0.443677425384521</v>
      </c>
      <c r="Z3">
        <v>0.9</v>
      </c>
      <c r="AA3">
        <v>0.9</v>
      </c>
      <c r="AB3">
        <v>0.5</v>
      </c>
      <c r="AC3">
        <v>0.642857142857143</v>
      </c>
      <c r="AD3">
        <v>0.1</v>
      </c>
      <c r="AE3">
        <v>0</v>
      </c>
    </row>
    <row r="4" spans="1:31">
      <c r="A4" s="5">
        <v>230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9.30318069458008</v>
      </c>
      <c r="L4" s="9">
        <v>0.476203918457031</v>
      </c>
      <c r="M4">
        <v>0.422689437866211</v>
      </c>
      <c r="N4">
        <v>9.27261924743652</v>
      </c>
      <c r="O4">
        <v>8</v>
      </c>
      <c r="P4">
        <v>8</v>
      </c>
      <c r="Q4">
        <v>17</v>
      </c>
      <c r="R4" s="15">
        <v>0.4706</v>
      </c>
      <c r="S4" s="15">
        <f>O4/E4</f>
        <v>0.8</v>
      </c>
      <c r="T4">
        <v>3.91389274597168</v>
      </c>
      <c r="U4">
        <v>3.55402135848999</v>
      </c>
      <c r="V4">
        <v>3.55066561698914</v>
      </c>
      <c r="W4" s="11">
        <v>0.00335574150085449</v>
      </c>
      <c r="X4">
        <v>0.363227128982544</v>
      </c>
      <c r="Y4">
        <v>0.363227128982544</v>
      </c>
      <c r="Z4">
        <v>0.8</v>
      </c>
      <c r="AA4">
        <v>0.9</v>
      </c>
      <c r="AB4">
        <v>0.529411764705882</v>
      </c>
      <c r="AC4">
        <v>0.666666666666667</v>
      </c>
      <c r="AD4">
        <v>0.1</v>
      </c>
      <c r="AE4">
        <v>0.1</v>
      </c>
    </row>
    <row r="5" spans="1:31">
      <c r="A5" s="5">
        <v>112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10.0738563537598</v>
      </c>
      <c r="L5" s="9">
        <v>0.529277801513672</v>
      </c>
      <c r="M5">
        <v>0.522300720214844</v>
      </c>
      <c r="N5">
        <v>10.5352840423584</v>
      </c>
      <c r="O5">
        <v>9</v>
      </c>
      <c r="P5">
        <v>9</v>
      </c>
      <c r="Q5">
        <v>19</v>
      </c>
      <c r="R5" s="15">
        <v>0.4737</v>
      </c>
      <c r="S5" s="15">
        <f>O5/E5</f>
        <v>0.9</v>
      </c>
      <c r="T5">
        <v>4.54323959350586</v>
      </c>
      <c r="U5">
        <v>4.0840015411377</v>
      </c>
      <c r="V5">
        <v>4.12385272979736</v>
      </c>
      <c r="W5" s="11">
        <v>0.039851188659668</v>
      </c>
      <c r="X5">
        <v>0.419386863708496</v>
      </c>
      <c r="Y5">
        <v>0.419386863708496</v>
      </c>
      <c r="Z5">
        <v>0.9</v>
      </c>
      <c r="AA5">
        <v>1</v>
      </c>
      <c r="AB5">
        <v>0.526315789473684</v>
      </c>
      <c r="AC5">
        <v>0.689655172413793</v>
      </c>
      <c r="AD5">
        <v>0</v>
      </c>
      <c r="AE5">
        <v>0.1</v>
      </c>
    </row>
    <row r="6" spans="1:31">
      <c r="A6" s="5">
        <v>229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9.84768295288086</v>
      </c>
      <c r="L6" s="9">
        <v>0.546676635742187</v>
      </c>
      <c r="M6">
        <v>0.46795654296875</v>
      </c>
      <c r="N6">
        <v>9.54726791381836</v>
      </c>
      <c r="O6">
        <v>8</v>
      </c>
      <c r="P6">
        <v>8</v>
      </c>
      <c r="Q6">
        <v>18</v>
      </c>
      <c r="R6" s="15">
        <v>0.4444</v>
      </c>
      <c r="S6" s="15">
        <f>O6/E6</f>
        <v>0.8</v>
      </c>
      <c r="T6">
        <v>4.21918487548828</v>
      </c>
      <c r="U6">
        <v>3.84386992454529</v>
      </c>
      <c r="V6">
        <v>3.82370638847351</v>
      </c>
      <c r="W6" s="11">
        <v>0.0201635360717773</v>
      </c>
      <c r="X6">
        <v>0.395478487014771</v>
      </c>
      <c r="Y6">
        <v>0.395478487014771</v>
      </c>
      <c r="Z6">
        <v>0.8</v>
      </c>
      <c r="AA6">
        <v>1</v>
      </c>
      <c r="AB6">
        <v>0.555555555555556</v>
      </c>
      <c r="AC6">
        <v>0.714285714285714</v>
      </c>
      <c r="AD6">
        <v>0</v>
      </c>
      <c r="AE6">
        <v>0.2</v>
      </c>
    </row>
    <row r="7" spans="1:31">
      <c r="A7" s="5">
        <v>117</v>
      </c>
      <c r="B7">
        <v>19</v>
      </c>
      <c r="C7">
        <v>1</v>
      </c>
      <c r="D7">
        <v>10</v>
      </c>
      <c r="E7">
        <v>10</v>
      </c>
      <c r="F7">
        <v>9</v>
      </c>
      <c r="G7">
        <v>1</v>
      </c>
      <c r="H7">
        <v>10</v>
      </c>
      <c r="I7">
        <v>0</v>
      </c>
      <c r="J7">
        <v>0.95</v>
      </c>
      <c r="K7" s="4">
        <v>9999</v>
      </c>
      <c r="L7" s="9">
        <v>0.595869064331055</v>
      </c>
      <c r="M7">
        <v>9999</v>
      </c>
      <c r="N7">
        <v>9999</v>
      </c>
      <c r="O7">
        <v>10</v>
      </c>
      <c r="P7">
        <v>10</v>
      </c>
      <c r="Q7">
        <v>19</v>
      </c>
      <c r="R7" s="15">
        <v>0.5263</v>
      </c>
      <c r="S7" s="15">
        <f t="shared" ref="S7:S33" si="0">O7/E7</f>
        <v>1</v>
      </c>
      <c r="T7">
        <v>3.91636276245117</v>
      </c>
      <c r="U7">
        <v>3.59290814399719</v>
      </c>
      <c r="V7">
        <v>3.59341955184936</v>
      </c>
      <c r="W7" s="11">
        <v>0.000511407852172852</v>
      </c>
      <c r="X7">
        <v>0.322943210601807</v>
      </c>
      <c r="Y7">
        <v>0.322943210601807</v>
      </c>
      <c r="Z7">
        <v>1</v>
      </c>
      <c r="AA7">
        <v>0.9</v>
      </c>
      <c r="AB7">
        <v>0.473684210526316</v>
      </c>
      <c r="AC7">
        <v>0.620689655172414</v>
      </c>
      <c r="AD7">
        <v>0.1</v>
      </c>
      <c r="AE7">
        <v>-0.1</v>
      </c>
    </row>
    <row r="8" spans="1:31">
      <c r="A8" s="5">
        <v>191</v>
      </c>
      <c r="B8">
        <v>20</v>
      </c>
      <c r="C8">
        <v>0</v>
      </c>
      <c r="D8">
        <v>10</v>
      </c>
      <c r="E8">
        <v>10</v>
      </c>
      <c r="F8">
        <v>10</v>
      </c>
      <c r="G8">
        <v>0</v>
      </c>
      <c r="H8">
        <v>10</v>
      </c>
      <c r="I8">
        <v>0</v>
      </c>
      <c r="J8">
        <v>1</v>
      </c>
      <c r="K8" s="4">
        <v>9999</v>
      </c>
      <c r="L8" s="9">
        <v>0.610622406005859</v>
      </c>
      <c r="M8">
        <v>9999</v>
      </c>
      <c r="N8">
        <v>9999</v>
      </c>
      <c r="O8">
        <v>7</v>
      </c>
      <c r="P8">
        <v>7</v>
      </c>
      <c r="Q8">
        <v>14</v>
      </c>
      <c r="R8" s="15">
        <v>0.5</v>
      </c>
      <c r="S8" s="15">
        <f t="shared" si="0"/>
        <v>0.7</v>
      </c>
      <c r="T8">
        <v>4.3649845123291</v>
      </c>
      <c r="U8">
        <v>3.99369430541992</v>
      </c>
      <c r="V8">
        <v>3.99735951423645</v>
      </c>
      <c r="W8" s="11">
        <v>0.00366520881652832</v>
      </c>
      <c r="X8">
        <v>0.367624998092651</v>
      </c>
      <c r="Y8">
        <v>0.367624998092651</v>
      </c>
      <c r="Z8">
        <v>0.7</v>
      </c>
      <c r="AA8">
        <v>0.7</v>
      </c>
      <c r="AB8">
        <v>0.5</v>
      </c>
      <c r="AC8">
        <v>0.583333333333333</v>
      </c>
      <c r="AD8">
        <v>0.3</v>
      </c>
      <c r="AE8">
        <v>0</v>
      </c>
    </row>
    <row r="9" s="20" customFormat="1" spans="1:31">
      <c r="A9" s="21">
        <v>101</v>
      </c>
      <c r="B9" s="20">
        <v>19</v>
      </c>
      <c r="C9" s="20">
        <v>1</v>
      </c>
      <c r="D9" s="20">
        <v>10</v>
      </c>
      <c r="E9" s="20">
        <v>10</v>
      </c>
      <c r="F9" s="20">
        <v>10</v>
      </c>
      <c r="G9" s="20">
        <v>0</v>
      </c>
      <c r="H9" s="20">
        <v>9</v>
      </c>
      <c r="I9" s="20">
        <v>1</v>
      </c>
      <c r="J9" s="20">
        <v>0.95</v>
      </c>
      <c r="K9" s="22">
        <v>10.2330207824707</v>
      </c>
      <c r="L9" s="22">
        <v>0.646524429321289</v>
      </c>
      <c r="M9" s="20">
        <v>0.623281478881836</v>
      </c>
      <c r="N9" s="20">
        <v>10.4192333221435</v>
      </c>
      <c r="O9" s="20">
        <v>8</v>
      </c>
      <c r="P9" s="20">
        <v>8</v>
      </c>
      <c r="Q9" s="20">
        <v>18</v>
      </c>
      <c r="R9" s="23">
        <v>0.4444</v>
      </c>
      <c r="S9" s="23">
        <f t="shared" si="0"/>
        <v>0.8</v>
      </c>
      <c r="T9" s="20">
        <v>4.52705955505371</v>
      </c>
      <c r="U9" s="20">
        <v>4.0852313041687</v>
      </c>
      <c r="V9" s="20">
        <v>4.09425210952759</v>
      </c>
      <c r="W9" s="22">
        <v>0.00902080535888672</v>
      </c>
      <c r="X9" s="20">
        <v>0.432807445526123</v>
      </c>
      <c r="Y9" s="20">
        <v>0.432807445526123</v>
      </c>
      <c r="Z9" s="20">
        <v>0.8</v>
      </c>
      <c r="AA9" s="20">
        <v>1</v>
      </c>
      <c r="AB9" s="20">
        <v>0.555555555555556</v>
      </c>
      <c r="AC9" s="20">
        <v>0.714285714285714</v>
      </c>
      <c r="AD9" s="20">
        <v>0</v>
      </c>
      <c r="AE9" s="20">
        <v>0.2</v>
      </c>
    </row>
    <row r="10" spans="1:31">
      <c r="A10" s="5">
        <v>217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10.0920867919922</v>
      </c>
      <c r="L10" s="9">
        <v>0.861143112182617</v>
      </c>
      <c r="M10">
        <v>0.723855972290039</v>
      </c>
      <c r="N10">
        <v>8.88371086120605</v>
      </c>
      <c r="O10">
        <v>6</v>
      </c>
      <c r="P10">
        <v>6</v>
      </c>
      <c r="Q10">
        <v>15</v>
      </c>
      <c r="R10" s="15">
        <v>0.4</v>
      </c>
      <c r="S10" s="15">
        <f t="shared" si="0"/>
        <v>0.6</v>
      </c>
      <c r="T10">
        <v>4.04324340820312</v>
      </c>
      <c r="U10">
        <v>3.72802567481995</v>
      </c>
      <c r="V10">
        <v>3.61562538146973</v>
      </c>
      <c r="W10" s="11">
        <v>0.11240029335022</v>
      </c>
      <c r="X10">
        <v>0.427618026733398</v>
      </c>
      <c r="Y10">
        <v>0.427618026733398</v>
      </c>
      <c r="Z10">
        <v>0.6</v>
      </c>
      <c r="AA10">
        <v>0.9</v>
      </c>
      <c r="AB10">
        <v>0.6</v>
      </c>
      <c r="AC10">
        <v>0.72</v>
      </c>
      <c r="AD10">
        <v>0.1</v>
      </c>
      <c r="AE10">
        <v>0.3</v>
      </c>
    </row>
    <row r="11" spans="1:31">
      <c r="A11" s="5">
        <v>185</v>
      </c>
      <c r="B11">
        <v>20</v>
      </c>
      <c r="C11">
        <v>0</v>
      </c>
      <c r="D11">
        <v>10</v>
      </c>
      <c r="E11">
        <v>10</v>
      </c>
      <c r="F11">
        <v>10</v>
      </c>
      <c r="G11">
        <v>0</v>
      </c>
      <c r="H11">
        <v>10</v>
      </c>
      <c r="I11">
        <v>0</v>
      </c>
      <c r="J11">
        <v>1</v>
      </c>
      <c r="K11" s="4">
        <v>9999</v>
      </c>
      <c r="L11" s="9">
        <v>0.746330261230469</v>
      </c>
      <c r="M11">
        <v>9999</v>
      </c>
      <c r="N11">
        <v>9999</v>
      </c>
      <c r="O11">
        <v>8</v>
      </c>
      <c r="P11">
        <v>8</v>
      </c>
      <c r="Q11">
        <v>17</v>
      </c>
      <c r="R11" s="15">
        <v>0.4706</v>
      </c>
      <c r="S11" s="15">
        <f t="shared" si="0"/>
        <v>0.8</v>
      </c>
      <c r="T11">
        <v>4.6588134765625</v>
      </c>
      <c r="U11">
        <v>4.31870889663696</v>
      </c>
      <c r="V11">
        <v>4.19972944259644</v>
      </c>
      <c r="W11" s="11">
        <v>0.118979454040527</v>
      </c>
      <c r="X11">
        <v>0.459084033966065</v>
      </c>
      <c r="Y11">
        <v>0.459084033966065</v>
      </c>
      <c r="Z11">
        <v>0.8</v>
      </c>
      <c r="AA11">
        <v>0.9</v>
      </c>
      <c r="AB11">
        <v>0.529411764705882</v>
      </c>
      <c r="AC11">
        <v>0.666666666666667</v>
      </c>
      <c r="AD11">
        <v>0.1</v>
      </c>
      <c r="AE11">
        <v>0.1</v>
      </c>
    </row>
    <row r="12" spans="1:31">
      <c r="A12" s="5">
        <v>241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7.1386833190918</v>
      </c>
      <c r="L12" s="9">
        <v>0.777395248413086</v>
      </c>
      <c r="M12">
        <v>0.925952911376953</v>
      </c>
      <c r="N12">
        <v>8.69438934326172</v>
      </c>
      <c r="O12">
        <v>8</v>
      </c>
      <c r="P12">
        <v>8</v>
      </c>
      <c r="Q12">
        <v>17</v>
      </c>
      <c r="R12" s="15">
        <v>0.4706</v>
      </c>
      <c r="S12" s="15">
        <f t="shared" si="0"/>
        <v>0.8</v>
      </c>
      <c r="T12">
        <v>4.19791030883789</v>
      </c>
      <c r="U12">
        <v>3.68321371078491</v>
      </c>
      <c r="V12">
        <v>3.81388401985168</v>
      </c>
      <c r="W12" s="11">
        <v>0.130670309066772</v>
      </c>
      <c r="X12">
        <v>0.384026288986206</v>
      </c>
      <c r="Y12">
        <v>0.384026288986206</v>
      </c>
      <c r="Z12">
        <v>0.8</v>
      </c>
      <c r="AA12">
        <v>0.9</v>
      </c>
      <c r="AB12">
        <v>0.529411764705882</v>
      </c>
      <c r="AC12">
        <v>0.666666666666667</v>
      </c>
      <c r="AD12">
        <v>0.1</v>
      </c>
      <c r="AE12">
        <v>0.1</v>
      </c>
    </row>
    <row r="13" spans="1:31">
      <c r="A13" s="5">
        <v>155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6.76684951782227</v>
      </c>
      <c r="L13" s="9">
        <v>0.678230285644531</v>
      </c>
      <c r="M13">
        <v>0.774417877197266</v>
      </c>
      <c r="N13">
        <v>8.09170532226562</v>
      </c>
      <c r="O13">
        <v>8</v>
      </c>
      <c r="P13">
        <v>8</v>
      </c>
      <c r="Q13">
        <v>17</v>
      </c>
      <c r="R13" s="15">
        <v>0.4706</v>
      </c>
      <c r="S13" s="15">
        <f t="shared" si="0"/>
        <v>0.8</v>
      </c>
      <c r="T13">
        <v>3.89630317687988</v>
      </c>
      <c r="U13">
        <v>3.45246338844299</v>
      </c>
      <c r="V13">
        <v>3.55084538459778</v>
      </c>
      <c r="W13" s="11">
        <v>0.0983819961547852</v>
      </c>
      <c r="X13">
        <v>0.345457792282104</v>
      </c>
      <c r="Y13">
        <v>0.345457792282104</v>
      </c>
      <c r="Z13">
        <v>0.8</v>
      </c>
      <c r="AA13">
        <v>0.9</v>
      </c>
      <c r="AB13">
        <v>0.529411764705882</v>
      </c>
      <c r="AC13">
        <v>0.666666666666667</v>
      </c>
      <c r="AD13">
        <v>0.1</v>
      </c>
      <c r="AE13">
        <v>0.1</v>
      </c>
    </row>
    <row r="14" customFormat="1" spans="1:31">
      <c r="A14" s="5">
        <v>41</v>
      </c>
      <c r="B14">
        <v>19</v>
      </c>
      <c r="C14">
        <v>1</v>
      </c>
      <c r="D14">
        <v>10</v>
      </c>
      <c r="E14">
        <v>10</v>
      </c>
      <c r="F14">
        <v>10</v>
      </c>
      <c r="G14">
        <v>0</v>
      </c>
      <c r="H14">
        <v>9</v>
      </c>
      <c r="I14">
        <v>1</v>
      </c>
      <c r="J14">
        <v>0.95</v>
      </c>
      <c r="K14" s="4">
        <v>11.0247116088867</v>
      </c>
      <c r="L14" s="9">
        <v>0.829212188720703</v>
      </c>
      <c r="M14">
        <v>0.615507125854492</v>
      </c>
      <c r="N14">
        <v>9.19135475158691</v>
      </c>
      <c r="O14">
        <v>7</v>
      </c>
      <c r="P14">
        <v>7</v>
      </c>
      <c r="Q14">
        <v>17</v>
      </c>
      <c r="R14" s="15">
        <v>0.4118</v>
      </c>
      <c r="S14" s="15">
        <f t="shared" si="0"/>
        <v>0.7</v>
      </c>
      <c r="T14">
        <v>4.78162574768066</v>
      </c>
      <c r="U14">
        <v>4.41128349304199</v>
      </c>
      <c r="V14">
        <v>4.25963163375854</v>
      </c>
      <c r="W14" s="11">
        <v>0.151651859283447</v>
      </c>
      <c r="X14">
        <v>0.521994113922119</v>
      </c>
      <c r="Y14">
        <v>0.521994113922119</v>
      </c>
      <c r="Z14">
        <v>0.7</v>
      </c>
      <c r="AA14">
        <v>1</v>
      </c>
      <c r="AB14">
        <v>0.588235294117647</v>
      </c>
      <c r="AC14">
        <v>0.740740740740741</v>
      </c>
      <c r="AD14">
        <v>0</v>
      </c>
      <c r="AE14">
        <v>0.3</v>
      </c>
    </row>
    <row r="15" spans="1:31">
      <c r="A15" s="5">
        <v>133</v>
      </c>
      <c r="B15">
        <v>19</v>
      </c>
      <c r="C15">
        <v>1</v>
      </c>
      <c r="D15">
        <v>10</v>
      </c>
      <c r="E15">
        <v>10</v>
      </c>
      <c r="F15">
        <v>10</v>
      </c>
      <c r="G15">
        <v>0</v>
      </c>
      <c r="H15">
        <v>9</v>
      </c>
      <c r="I15">
        <v>1</v>
      </c>
      <c r="J15">
        <v>0.95</v>
      </c>
      <c r="K15" s="4">
        <v>8.35822486877441</v>
      </c>
      <c r="L15" s="9">
        <v>0.670793533325195</v>
      </c>
      <c r="M15">
        <v>0.739604949951172</v>
      </c>
      <c r="N15">
        <v>9.229736328125</v>
      </c>
      <c r="O15">
        <v>9</v>
      </c>
      <c r="P15">
        <v>9</v>
      </c>
      <c r="Q15">
        <v>18</v>
      </c>
      <c r="R15" s="15">
        <v>0.5</v>
      </c>
      <c r="S15" s="15">
        <f t="shared" si="0"/>
        <v>0.9</v>
      </c>
      <c r="T15">
        <v>3.5228385925293</v>
      </c>
      <c r="U15">
        <v>3.16996884346008</v>
      </c>
      <c r="V15">
        <v>3.2436842918396</v>
      </c>
      <c r="W15" s="11">
        <v>0.0737154483795166</v>
      </c>
      <c r="X15">
        <v>0.279154300689697</v>
      </c>
      <c r="Y15">
        <v>0.279154300689697</v>
      </c>
      <c r="Z15">
        <v>0.9</v>
      </c>
      <c r="AA15">
        <v>0.9</v>
      </c>
      <c r="AB15">
        <v>0.5</v>
      </c>
      <c r="AC15">
        <v>0.642857142857143</v>
      </c>
      <c r="AD15">
        <v>0.1</v>
      </c>
      <c r="AE15">
        <v>0</v>
      </c>
    </row>
    <row r="16" spans="1:31">
      <c r="A16" s="5">
        <v>53</v>
      </c>
      <c r="B16">
        <v>20</v>
      </c>
      <c r="C16">
        <v>0</v>
      </c>
      <c r="D16">
        <v>10</v>
      </c>
      <c r="E16">
        <v>10</v>
      </c>
      <c r="F16">
        <v>10</v>
      </c>
      <c r="G16">
        <v>0</v>
      </c>
      <c r="H16">
        <v>10</v>
      </c>
      <c r="I16">
        <v>0</v>
      </c>
      <c r="J16">
        <v>1</v>
      </c>
      <c r="K16" s="4">
        <v>9999</v>
      </c>
      <c r="L16" s="9">
        <v>0.862852096557617</v>
      </c>
      <c r="M16">
        <v>9999</v>
      </c>
      <c r="N16">
        <v>9999</v>
      </c>
      <c r="O16">
        <v>6</v>
      </c>
      <c r="P16">
        <v>6</v>
      </c>
      <c r="Q16">
        <v>15</v>
      </c>
      <c r="R16" s="15">
        <v>0.4</v>
      </c>
      <c r="S16" s="15">
        <f t="shared" si="0"/>
        <v>0.6</v>
      </c>
      <c r="T16">
        <v>4.4928092956543</v>
      </c>
      <c r="U16">
        <v>4.20266008377075</v>
      </c>
      <c r="V16">
        <v>4.01789474487305</v>
      </c>
      <c r="W16" s="11">
        <v>0.184765338897705</v>
      </c>
      <c r="X16">
        <v>0.47491455078125</v>
      </c>
      <c r="Y16">
        <v>0.47491455078125</v>
      </c>
      <c r="Z16">
        <v>0.6</v>
      </c>
      <c r="AA16">
        <v>0.9</v>
      </c>
      <c r="AB16">
        <v>0.6</v>
      </c>
      <c r="AC16">
        <v>0.72</v>
      </c>
      <c r="AD16">
        <v>0.1</v>
      </c>
      <c r="AE16">
        <v>0.3</v>
      </c>
    </row>
    <row r="17" s="20" customFormat="1" spans="1:31">
      <c r="A17" s="21">
        <v>138</v>
      </c>
      <c r="B17" s="20">
        <v>18</v>
      </c>
      <c r="C17" s="20">
        <v>2</v>
      </c>
      <c r="D17" s="20">
        <v>10</v>
      </c>
      <c r="E17" s="20">
        <v>10</v>
      </c>
      <c r="F17" s="20">
        <v>9</v>
      </c>
      <c r="G17" s="20">
        <v>1</v>
      </c>
      <c r="H17" s="20">
        <v>9</v>
      </c>
      <c r="I17" s="20">
        <v>1</v>
      </c>
      <c r="J17" s="20">
        <v>0.9</v>
      </c>
      <c r="K17" s="22">
        <v>9.2657299041748</v>
      </c>
      <c r="L17" s="22">
        <v>0.671237945556641</v>
      </c>
      <c r="M17" s="20">
        <v>0.846797943115234</v>
      </c>
      <c r="N17" s="20">
        <v>11.3050632476807</v>
      </c>
      <c r="O17" s="20">
        <v>9</v>
      </c>
      <c r="P17" s="20">
        <v>9</v>
      </c>
      <c r="Q17" s="20">
        <v>16</v>
      </c>
      <c r="R17" s="23">
        <v>0.5625</v>
      </c>
      <c r="S17" s="23">
        <f t="shared" si="0"/>
        <v>0.9</v>
      </c>
      <c r="T17" s="20">
        <v>4.41386222839355</v>
      </c>
      <c r="U17" s="20">
        <v>3.87005400657654</v>
      </c>
      <c r="V17" s="20">
        <v>4.11690664291382</v>
      </c>
      <c r="W17" s="22">
        <v>0.24685263633728</v>
      </c>
      <c r="X17" s="20">
        <v>0.296955585479736</v>
      </c>
      <c r="Y17" s="20">
        <v>0.296955585479736</v>
      </c>
      <c r="Z17" s="20">
        <v>0.9</v>
      </c>
      <c r="AA17" s="20">
        <v>0.7</v>
      </c>
      <c r="AB17" s="20">
        <v>0.4375</v>
      </c>
      <c r="AC17" s="20">
        <v>0.538461538461539</v>
      </c>
      <c r="AD17" s="20">
        <v>0.3</v>
      </c>
      <c r="AE17" s="20">
        <v>-0.2</v>
      </c>
    </row>
    <row r="18" spans="1:31">
      <c r="A18" s="5">
        <v>166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10.4938850402832</v>
      </c>
      <c r="L18" s="9">
        <v>1.12556648254395</v>
      </c>
      <c r="M18">
        <v>0.991786956787109</v>
      </c>
      <c r="N18">
        <v>9.07147026062012</v>
      </c>
      <c r="O18">
        <v>7</v>
      </c>
      <c r="P18">
        <v>7</v>
      </c>
      <c r="Q18">
        <v>16</v>
      </c>
      <c r="R18" s="15">
        <v>0.4375</v>
      </c>
      <c r="S18" s="15">
        <f t="shared" si="0"/>
        <v>0.7</v>
      </c>
      <c r="T18">
        <v>4.00689697265625</v>
      </c>
      <c r="U18">
        <v>3.70787477493286</v>
      </c>
      <c r="V18">
        <v>3.58070063591003</v>
      </c>
      <c r="W18" s="11">
        <v>0.127174139022827</v>
      </c>
      <c r="X18">
        <v>0.426196336746216</v>
      </c>
      <c r="Y18">
        <v>0.426196336746216</v>
      </c>
      <c r="Z18">
        <v>0.7</v>
      </c>
      <c r="AA18">
        <v>0.9</v>
      </c>
      <c r="AB18">
        <v>0.5625</v>
      </c>
      <c r="AC18">
        <v>0.692307692307692</v>
      </c>
      <c r="AD18">
        <v>0.1</v>
      </c>
      <c r="AE18">
        <v>0.2</v>
      </c>
    </row>
    <row r="19" spans="1:31">
      <c r="A19" s="5">
        <v>173</v>
      </c>
      <c r="B19">
        <v>18</v>
      </c>
      <c r="C19">
        <v>2</v>
      </c>
      <c r="D19">
        <v>10</v>
      </c>
      <c r="E19">
        <v>10</v>
      </c>
      <c r="F19">
        <v>10</v>
      </c>
      <c r="G19">
        <v>0</v>
      </c>
      <c r="H19">
        <v>8</v>
      </c>
      <c r="I19">
        <v>2</v>
      </c>
      <c r="J19">
        <v>0.9</v>
      </c>
      <c r="K19" s="4">
        <v>7.58810043334961</v>
      </c>
      <c r="L19" s="9">
        <v>1.06684494018555</v>
      </c>
      <c r="M19">
        <v>0.588665008544922</v>
      </c>
      <c r="N19">
        <v>5.76065635681152</v>
      </c>
      <c r="O19">
        <v>5</v>
      </c>
      <c r="P19">
        <v>5</v>
      </c>
      <c r="Q19">
        <v>14</v>
      </c>
      <c r="R19" s="15">
        <v>0.3571</v>
      </c>
      <c r="S19" s="15">
        <f t="shared" si="0"/>
        <v>0.5</v>
      </c>
      <c r="T19">
        <v>4.2313117980957</v>
      </c>
      <c r="U19">
        <v>3.87986516952515</v>
      </c>
      <c r="V19">
        <v>3.75139999389648</v>
      </c>
      <c r="W19" s="11">
        <v>0.128465175628662</v>
      </c>
      <c r="X19">
        <v>0.479911804199219</v>
      </c>
      <c r="Y19">
        <v>0.479911804199219</v>
      </c>
      <c r="Z19">
        <v>0.5</v>
      </c>
      <c r="AA19">
        <v>0.9</v>
      </c>
      <c r="AB19">
        <v>0.642857142857143</v>
      </c>
      <c r="AC19">
        <v>0.75</v>
      </c>
      <c r="AD19">
        <v>0.1</v>
      </c>
      <c r="AE19">
        <v>0.4</v>
      </c>
    </row>
    <row r="20" spans="1:31">
      <c r="A20" s="5">
        <v>171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10.2781219482422</v>
      </c>
      <c r="L20" s="9">
        <v>1.05501174926758</v>
      </c>
      <c r="M20">
        <v>0.912380218505859</v>
      </c>
      <c r="N20">
        <v>8.82160949707031</v>
      </c>
      <c r="O20">
        <v>6</v>
      </c>
      <c r="P20">
        <v>6</v>
      </c>
      <c r="Q20">
        <v>15</v>
      </c>
      <c r="R20" s="15">
        <v>0.4</v>
      </c>
      <c r="S20" s="15">
        <f t="shared" si="0"/>
        <v>0.6</v>
      </c>
      <c r="T20">
        <v>4.19645118713379</v>
      </c>
      <c r="U20">
        <v>3.87713885307312</v>
      </c>
      <c r="V20">
        <v>3.7418053150177</v>
      </c>
      <c r="W20" s="11">
        <v>0.13533353805542</v>
      </c>
      <c r="X20">
        <v>0.454645872116089</v>
      </c>
      <c r="Y20">
        <v>0.454645872116089</v>
      </c>
      <c r="Z20">
        <v>0.6</v>
      </c>
      <c r="AA20">
        <v>0.9</v>
      </c>
      <c r="AB20">
        <v>0.6</v>
      </c>
      <c r="AC20">
        <v>0.72</v>
      </c>
      <c r="AD20">
        <v>0.1</v>
      </c>
      <c r="AE20">
        <v>0.3</v>
      </c>
    </row>
    <row r="21" customFormat="1" spans="1:31">
      <c r="A21" s="5">
        <v>61</v>
      </c>
      <c r="B21">
        <v>19</v>
      </c>
      <c r="C21">
        <v>1</v>
      </c>
      <c r="D21">
        <v>10</v>
      </c>
      <c r="E21">
        <v>10</v>
      </c>
      <c r="F21">
        <v>10</v>
      </c>
      <c r="G21">
        <v>0</v>
      </c>
      <c r="H21">
        <v>9</v>
      </c>
      <c r="I21">
        <v>1</v>
      </c>
      <c r="J21">
        <v>0.95</v>
      </c>
      <c r="K21" s="4">
        <v>10.6257991790772</v>
      </c>
      <c r="L21" s="9">
        <v>1.14323806762695</v>
      </c>
      <c r="M21">
        <v>0.99237060546875</v>
      </c>
      <c r="N21">
        <v>9.02749633789062</v>
      </c>
      <c r="O21">
        <v>5</v>
      </c>
      <c r="P21">
        <v>5</v>
      </c>
      <c r="Q21">
        <v>14</v>
      </c>
      <c r="R21" s="15">
        <v>0.3571</v>
      </c>
      <c r="S21" s="15">
        <f t="shared" si="0"/>
        <v>0.5</v>
      </c>
      <c r="T21">
        <v>3.97028923034668</v>
      </c>
      <c r="U21">
        <v>3.67376279830933</v>
      </c>
      <c r="V21">
        <v>3.51807713508606</v>
      </c>
      <c r="W21" s="11">
        <v>0.155685663223267</v>
      </c>
      <c r="X21">
        <v>0.45221209526062</v>
      </c>
      <c r="Y21">
        <v>0.45221209526062</v>
      </c>
      <c r="Z21">
        <v>0.5</v>
      </c>
      <c r="AA21">
        <v>0.9</v>
      </c>
      <c r="AB21">
        <v>0.642857142857143</v>
      </c>
      <c r="AC21">
        <v>0.75</v>
      </c>
      <c r="AD21">
        <v>0.1</v>
      </c>
      <c r="AE21">
        <v>0.4</v>
      </c>
    </row>
    <row r="22" spans="1:31">
      <c r="A22" s="5">
        <v>72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10.280424118042</v>
      </c>
      <c r="L22" s="9">
        <v>1.19344139099121</v>
      </c>
      <c r="M22">
        <v>1.01746940612793</v>
      </c>
      <c r="N22">
        <v>8.33690643310547</v>
      </c>
      <c r="O22">
        <v>7</v>
      </c>
      <c r="P22">
        <v>7</v>
      </c>
      <c r="Q22">
        <v>15</v>
      </c>
      <c r="R22" s="15">
        <v>0.4667</v>
      </c>
      <c r="S22" s="15">
        <f t="shared" si="0"/>
        <v>0.7</v>
      </c>
      <c r="T22">
        <v>4.19150733947754</v>
      </c>
      <c r="U22">
        <v>3.89750242233276</v>
      </c>
      <c r="V22">
        <v>3.73928308486938</v>
      </c>
      <c r="W22" s="11">
        <v>0.158219337463379</v>
      </c>
      <c r="X22">
        <v>0.452224254608154</v>
      </c>
      <c r="Y22">
        <v>0.452224254608154</v>
      </c>
      <c r="Z22">
        <v>0.7</v>
      </c>
      <c r="AA22">
        <v>0.8</v>
      </c>
      <c r="AB22">
        <v>0.533333333333333</v>
      </c>
      <c r="AC22">
        <v>0.64</v>
      </c>
      <c r="AD22">
        <v>0.2</v>
      </c>
      <c r="AE22">
        <v>0.1</v>
      </c>
    </row>
    <row r="23" spans="1:31">
      <c r="A23" s="5">
        <v>142</v>
      </c>
      <c r="B23">
        <v>20</v>
      </c>
      <c r="C23">
        <v>0</v>
      </c>
      <c r="D23">
        <v>10</v>
      </c>
      <c r="E23">
        <v>10</v>
      </c>
      <c r="F23">
        <v>10</v>
      </c>
      <c r="G23">
        <v>0</v>
      </c>
      <c r="H23">
        <v>10</v>
      </c>
      <c r="I23">
        <v>0</v>
      </c>
      <c r="J23">
        <v>1</v>
      </c>
      <c r="K23" s="4">
        <v>9999</v>
      </c>
      <c r="L23" s="9">
        <v>1.2095832824707</v>
      </c>
      <c r="M23">
        <v>9999</v>
      </c>
      <c r="N23">
        <v>9999</v>
      </c>
      <c r="O23">
        <v>8</v>
      </c>
      <c r="P23">
        <v>8</v>
      </c>
      <c r="Q23">
        <v>18</v>
      </c>
      <c r="R23" s="15">
        <v>0.4444</v>
      </c>
      <c r="S23" s="15">
        <f t="shared" si="0"/>
        <v>0.8</v>
      </c>
      <c r="T23">
        <v>4.09828186035156</v>
      </c>
      <c r="U23">
        <v>3.84790658950806</v>
      </c>
      <c r="V23">
        <v>3.66571497917175</v>
      </c>
      <c r="W23" s="11">
        <v>0.182191610336304</v>
      </c>
      <c r="X23">
        <v>0.43256688117981</v>
      </c>
      <c r="Y23">
        <v>0.43256688117981</v>
      </c>
      <c r="Z23">
        <v>0.8</v>
      </c>
      <c r="AA23">
        <v>1</v>
      </c>
      <c r="AB23">
        <v>0.555555555555556</v>
      </c>
      <c r="AC23">
        <v>0.714285714285714</v>
      </c>
      <c r="AD23">
        <v>0</v>
      </c>
      <c r="AE23">
        <v>0.2</v>
      </c>
    </row>
    <row r="24" spans="1:31">
      <c r="A24" s="5">
        <v>106</v>
      </c>
      <c r="B24">
        <v>19</v>
      </c>
      <c r="C24">
        <v>1</v>
      </c>
      <c r="D24">
        <v>10</v>
      </c>
      <c r="E24">
        <v>10</v>
      </c>
      <c r="F24">
        <v>10</v>
      </c>
      <c r="G24">
        <v>0</v>
      </c>
      <c r="H24">
        <v>9</v>
      </c>
      <c r="I24">
        <v>1</v>
      </c>
      <c r="J24">
        <v>0.95</v>
      </c>
      <c r="K24" s="4">
        <v>11.0809917449951</v>
      </c>
      <c r="L24" s="9">
        <v>1.19580459594727</v>
      </c>
      <c r="M24">
        <v>0.999795913696289</v>
      </c>
      <c r="N24">
        <v>9.0234489440918</v>
      </c>
      <c r="O24">
        <v>6</v>
      </c>
      <c r="P24">
        <v>6</v>
      </c>
      <c r="Q24">
        <v>16</v>
      </c>
      <c r="R24" s="15">
        <v>0.375</v>
      </c>
      <c r="S24" s="15">
        <f t="shared" si="0"/>
        <v>0.6</v>
      </c>
      <c r="T24">
        <v>4.2790470123291</v>
      </c>
      <c r="U24">
        <v>3.97639465332031</v>
      </c>
      <c r="V24">
        <v>3.77619099617004</v>
      </c>
      <c r="W24" s="11">
        <v>0.200203657150269</v>
      </c>
      <c r="X24">
        <v>0.502856016159058</v>
      </c>
      <c r="Y24">
        <v>0.502856016159058</v>
      </c>
      <c r="Z24">
        <v>0.6</v>
      </c>
      <c r="AA24">
        <v>1</v>
      </c>
      <c r="AB24">
        <v>0.625</v>
      </c>
      <c r="AC24">
        <v>0.769230769230769</v>
      </c>
      <c r="AD24">
        <v>0</v>
      </c>
      <c r="AE24">
        <v>0.4</v>
      </c>
    </row>
    <row r="25" s="20" customFormat="1" spans="1:31">
      <c r="A25" s="21">
        <v>244</v>
      </c>
      <c r="B25" s="20">
        <v>19</v>
      </c>
      <c r="C25" s="20">
        <v>1</v>
      </c>
      <c r="D25" s="20">
        <v>10</v>
      </c>
      <c r="E25" s="20">
        <v>10</v>
      </c>
      <c r="F25" s="20">
        <v>10</v>
      </c>
      <c r="G25" s="20">
        <v>0</v>
      </c>
      <c r="H25" s="20">
        <v>9</v>
      </c>
      <c r="I25" s="20">
        <v>1</v>
      </c>
      <c r="J25" s="20">
        <v>0.95</v>
      </c>
      <c r="K25" s="22">
        <v>10.961576461792</v>
      </c>
      <c r="L25" s="22">
        <v>1.18642616271973</v>
      </c>
      <c r="M25" s="20">
        <v>0.954240798950195</v>
      </c>
      <c r="N25" s="20">
        <v>8.53941345214844</v>
      </c>
      <c r="O25" s="20">
        <v>6</v>
      </c>
      <c r="P25" s="20">
        <v>6</v>
      </c>
      <c r="Q25" s="20">
        <v>15</v>
      </c>
      <c r="R25" s="23">
        <v>0.4</v>
      </c>
      <c r="S25" s="23">
        <f t="shared" si="0"/>
        <v>0.6</v>
      </c>
      <c r="T25" s="20">
        <v>4.47538566589355</v>
      </c>
      <c r="U25" s="20">
        <v>4.16669654846191</v>
      </c>
      <c r="V25" s="20">
        <v>3.9568190574646</v>
      </c>
      <c r="W25" s="22">
        <v>0.209877490997315</v>
      </c>
      <c r="X25" s="20">
        <v>0.518566608428955</v>
      </c>
      <c r="Y25" s="20">
        <v>0.518566608428955</v>
      </c>
      <c r="Z25" s="20">
        <v>0.6</v>
      </c>
      <c r="AA25" s="20">
        <v>0.9</v>
      </c>
      <c r="AB25" s="20">
        <v>0.6</v>
      </c>
      <c r="AC25" s="20">
        <v>0.72</v>
      </c>
      <c r="AD25" s="20">
        <v>0.1</v>
      </c>
      <c r="AE25" s="20">
        <v>0.3</v>
      </c>
    </row>
    <row r="26" spans="1:31">
      <c r="A26" s="5">
        <v>199</v>
      </c>
      <c r="B26">
        <v>16</v>
      </c>
      <c r="C26">
        <v>4</v>
      </c>
      <c r="D26">
        <v>10</v>
      </c>
      <c r="E26">
        <v>10</v>
      </c>
      <c r="F26">
        <v>10</v>
      </c>
      <c r="G26">
        <v>0</v>
      </c>
      <c r="H26">
        <v>6</v>
      </c>
      <c r="I26">
        <v>4</v>
      </c>
      <c r="J26">
        <v>0.8</v>
      </c>
      <c r="K26" s="4">
        <v>4.75215721130371</v>
      </c>
      <c r="L26" s="9">
        <v>1.34195899963379</v>
      </c>
      <c r="M26">
        <v>1.08642959594727</v>
      </c>
      <c r="N26">
        <v>5.04485130310059</v>
      </c>
      <c r="O26">
        <v>5</v>
      </c>
      <c r="P26">
        <v>5</v>
      </c>
      <c r="Q26">
        <v>12</v>
      </c>
      <c r="R26" s="15">
        <v>0.4167</v>
      </c>
      <c r="S26" s="15">
        <f t="shared" si="0"/>
        <v>0.5</v>
      </c>
      <c r="T26">
        <v>2.68381881713867</v>
      </c>
      <c r="U26">
        <v>2.37830376625061</v>
      </c>
      <c r="V26">
        <v>2.37785029411316</v>
      </c>
      <c r="W26" s="11">
        <v>0.000453472137451172</v>
      </c>
      <c r="X26">
        <v>0.305968523025513</v>
      </c>
      <c r="Y26">
        <v>0.305968523025513</v>
      </c>
      <c r="Z26">
        <v>0.5</v>
      </c>
      <c r="AA26">
        <v>0.7</v>
      </c>
      <c r="AB26">
        <v>0.583333333333333</v>
      </c>
      <c r="AC26">
        <v>0.636363636363636</v>
      </c>
      <c r="AD26">
        <v>0.3</v>
      </c>
      <c r="AE26">
        <v>0.2</v>
      </c>
    </row>
    <row r="27" spans="1:31">
      <c r="A27" s="5">
        <v>183</v>
      </c>
      <c r="B27">
        <v>16</v>
      </c>
      <c r="C27">
        <v>4</v>
      </c>
      <c r="D27">
        <v>10</v>
      </c>
      <c r="E27">
        <v>10</v>
      </c>
      <c r="F27">
        <v>10</v>
      </c>
      <c r="G27">
        <v>0</v>
      </c>
      <c r="H27">
        <v>6</v>
      </c>
      <c r="I27">
        <v>4</v>
      </c>
      <c r="J27">
        <v>0.8</v>
      </c>
      <c r="K27" s="4">
        <v>5.10199356079102</v>
      </c>
      <c r="L27" s="9">
        <v>1.28178596496582</v>
      </c>
      <c r="M27">
        <v>0.811515808105469</v>
      </c>
      <c r="N27">
        <v>5.19133567810059</v>
      </c>
      <c r="O27">
        <v>6</v>
      </c>
      <c r="P27">
        <v>6</v>
      </c>
      <c r="Q27">
        <v>15</v>
      </c>
      <c r="R27" s="15">
        <v>0.4</v>
      </c>
      <c r="S27" s="15">
        <f t="shared" si="0"/>
        <v>0.6</v>
      </c>
      <c r="T27">
        <v>2.89971923828125</v>
      </c>
      <c r="U27">
        <v>2.59655570983887</v>
      </c>
      <c r="V27">
        <v>2.59326696395874</v>
      </c>
      <c r="W27" s="11">
        <v>0.00328874588012695</v>
      </c>
      <c r="X27">
        <v>0.30645227432251</v>
      </c>
      <c r="Y27">
        <v>0.30645227432251</v>
      </c>
      <c r="Z27">
        <v>0.6</v>
      </c>
      <c r="AA27">
        <v>0.9</v>
      </c>
      <c r="AB27">
        <v>0.6</v>
      </c>
      <c r="AC27">
        <v>0.72</v>
      </c>
      <c r="AD27">
        <v>0.1</v>
      </c>
      <c r="AE27">
        <v>0.3</v>
      </c>
    </row>
    <row r="28" spans="1:31">
      <c r="A28" s="5">
        <v>243</v>
      </c>
      <c r="B28">
        <v>19</v>
      </c>
      <c r="C28">
        <v>1</v>
      </c>
      <c r="D28">
        <v>10</v>
      </c>
      <c r="E28">
        <v>10</v>
      </c>
      <c r="F28">
        <v>10</v>
      </c>
      <c r="G28">
        <v>0</v>
      </c>
      <c r="H28">
        <v>9</v>
      </c>
      <c r="I28">
        <v>1</v>
      </c>
      <c r="J28">
        <v>0.95</v>
      </c>
      <c r="K28" s="4">
        <v>9.80090713500977</v>
      </c>
      <c r="L28" s="9">
        <v>1.29490089416504</v>
      </c>
      <c r="M28">
        <v>1.34233665466309</v>
      </c>
      <c r="N28">
        <v>9.92547225952148</v>
      </c>
      <c r="O28">
        <v>7</v>
      </c>
      <c r="P28">
        <v>7</v>
      </c>
      <c r="Q28">
        <v>17</v>
      </c>
      <c r="R28" s="15">
        <v>0.4118</v>
      </c>
      <c r="S28" s="15">
        <f t="shared" si="0"/>
        <v>0.7</v>
      </c>
      <c r="T28">
        <v>4.18098068237305</v>
      </c>
      <c r="U28">
        <v>3.79029202461243</v>
      </c>
      <c r="V28">
        <v>3.7947883605957</v>
      </c>
      <c r="W28" s="11">
        <v>0.00449633598327637</v>
      </c>
      <c r="X28">
        <v>0.386192321777344</v>
      </c>
      <c r="Y28">
        <v>0.386192321777344</v>
      </c>
      <c r="Z28">
        <v>0.7</v>
      </c>
      <c r="AA28">
        <v>1</v>
      </c>
      <c r="AB28">
        <v>0.588235294117647</v>
      </c>
      <c r="AC28">
        <v>0.740740740740741</v>
      </c>
      <c r="AD28">
        <v>0</v>
      </c>
      <c r="AE28">
        <v>0.3</v>
      </c>
    </row>
    <row r="29" spans="1:31">
      <c r="A29" s="5">
        <v>226</v>
      </c>
      <c r="B29">
        <v>17</v>
      </c>
      <c r="C29">
        <v>3</v>
      </c>
      <c r="D29">
        <v>10</v>
      </c>
      <c r="E29">
        <v>10</v>
      </c>
      <c r="F29">
        <v>10</v>
      </c>
      <c r="G29">
        <v>0</v>
      </c>
      <c r="H29">
        <v>7</v>
      </c>
      <c r="I29">
        <v>3</v>
      </c>
      <c r="J29">
        <v>0.85</v>
      </c>
      <c r="K29" s="4">
        <v>6.30370903015137</v>
      </c>
      <c r="L29" s="9">
        <v>1.27000999450684</v>
      </c>
      <c r="M29">
        <v>1.00218772888184</v>
      </c>
      <c r="N29">
        <v>6.29825973510742</v>
      </c>
      <c r="O29">
        <v>7</v>
      </c>
      <c r="P29">
        <v>7</v>
      </c>
      <c r="Q29">
        <v>17</v>
      </c>
      <c r="R29" s="15">
        <v>0.4118</v>
      </c>
      <c r="S29" s="15">
        <f t="shared" si="0"/>
        <v>0.7</v>
      </c>
      <c r="T29">
        <v>3.48395156860352</v>
      </c>
      <c r="U29">
        <v>3.09846258163452</v>
      </c>
      <c r="V29">
        <v>3.09269952774048</v>
      </c>
      <c r="W29" s="11">
        <v>0.00576305389404297</v>
      </c>
      <c r="X29">
        <v>0.391252040863037</v>
      </c>
      <c r="Y29">
        <v>0.391252040863037</v>
      </c>
      <c r="Z29">
        <v>0.7</v>
      </c>
      <c r="AA29">
        <v>1</v>
      </c>
      <c r="AB29">
        <v>0.588235294117647</v>
      </c>
      <c r="AC29">
        <v>0.740740740740741</v>
      </c>
      <c r="AD29">
        <v>0</v>
      </c>
      <c r="AE29">
        <v>0.3</v>
      </c>
    </row>
    <row r="30" spans="1:31">
      <c r="A30" s="5">
        <v>115</v>
      </c>
      <c r="B30">
        <v>16</v>
      </c>
      <c r="C30">
        <v>4</v>
      </c>
      <c r="D30">
        <v>10</v>
      </c>
      <c r="E30">
        <v>10</v>
      </c>
      <c r="F30">
        <v>10</v>
      </c>
      <c r="G30">
        <v>0</v>
      </c>
      <c r="H30">
        <v>6</v>
      </c>
      <c r="I30">
        <v>4</v>
      </c>
      <c r="J30">
        <v>0.8</v>
      </c>
      <c r="K30" s="4">
        <v>6.71426963806152</v>
      </c>
      <c r="L30" s="9">
        <v>1.49112319946289</v>
      </c>
      <c r="M30">
        <v>0.618156433105469</v>
      </c>
      <c r="N30">
        <v>6.52282333374023</v>
      </c>
      <c r="O30">
        <v>6</v>
      </c>
      <c r="P30">
        <v>6</v>
      </c>
      <c r="Q30">
        <v>16</v>
      </c>
      <c r="R30" s="15">
        <v>0.375</v>
      </c>
      <c r="S30" s="15">
        <f t="shared" si="0"/>
        <v>0.6</v>
      </c>
      <c r="T30">
        <v>2.93527793884277</v>
      </c>
      <c r="U30">
        <v>2.57135272026062</v>
      </c>
      <c r="V30">
        <v>2.54566478729248</v>
      </c>
      <c r="W30" s="11">
        <v>0.0256879329681396</v>
      </c>
      <c r="X30">
        <v>0.389613151550293</v>
      </c>
      <c r="Y30">
        <v>0.389613151550293</v>
      </c>
      <c r="Z30">
        <v>0.6</v>
      </c>
      <c r="AA30">
        <v>1</v>
      </c>
      <c r="AB30">
        <v>0.625</v>
      </c>
      <c r="AC30">
        <v>0.769230769230769</v>
      </c>
      <c r="AD30">
        <v>0</v>
      </c>
      <c r="AE30">
        <v>0.4</v>
      </c>
    </row>
    <row r="31" spans="1:31">
      <c r="A31" s="5">
        <v>111</v>
      </c>
      <c r="B31">
        <v>16</v>
      </c>
      <c r="C31">
        <v>4</v>
      </c>
      <c r="D31">
        <v>10</v>
      </c>
      <c r="E31">
        <v>10</v>
      </c>
      <c r="F31">
        <v>9</v>
      </c>
      <c r="G31">
        <v>1</v>
      </c>
      <c r="H31">
        <v>7</v>
      </c>
      <c r="I31">
        <v>3</v>
      </c>
      <c r="J31">
        <v>0.8</v>
      </c>
      <c r="K31" s="4">
        <v>5.90119934082031</v>
      </c>
      <c r="L31" s="9">
        <v>1.46022987365723</v>
      </c>
      <c r="M31">
        <v>1.03746795654297</v>
      </c>
      <c r="N31">
        <v>4.93503952026367</v>
      </c>
      <c r="O31">
        <v>5</v>
      </c>
      <c r="P31">
        <v>5</v>
      </c>
      <c r="Q31">
        <v>13</v>
      </c>
      <c r="R31" s="15">
        <v>0.3846</v>
      </c>
      <c r="S31" s="15">
        <f t="shared" si="0"/>
        <v>0.5</v>
      </c>
      <c r="T31">
        <v>2.83156013488769</v>
      </c>
      <c r="U31">
        <v>2.55749702453613</v>
      </c>
      <c r="V31">
        <v>2.5282130241394</v>
      </c>
      <c r="W31" s="11">
        <v>0.0292840003967285</v>
      </c>
      <c r="X31">
        <v>0.303347110748291</v>
      </c>
      <c r="Y31">
        <v>0.303347110748291</v>
      </c>
      <c r="Z31">
        <v>0.5</v>
      </c>
      <c r="AA31">
        <v>0.8</v>
      </c>
      <c r="AB31">
        <v>0.615384615384615</v>
      </c>
      <c r="AC31">
        <v>0.695652173913043</v>
      </c>
      <c r="AD31">
        <v>0.2</v>
      </c>
      <c r="AE31">
        <v>0.3</v>
      </c>
    </row>
    <row r="32" s="1" customFormat="1" spans="1:31">
      <c r="A32" s="5">
        <v>148</v>
      </c>
      <c r="B32">
        <v>16</v>
      </c>
      <c r="C32">
        <v>4</v>
      </c>
      <c r="D32">
        <v>10</v>
      </c>
      <c r="E32">
        <v>10</v>
      </c>
      <c r="F32">
        <v>10</v>
      </c>
      <c r="G32">
        <v>0</v>
      </c>
      <c r="H32">
        <v>6</v>
      </c>
      <c r="I32">
        <v>4</v>
      </c>
      <c r="J32">
        <v>0.8</v>
      </c>
      <c r="K32" s="4">
        <v>5.98124694824219</v>
      </c>
      <c r="L32" s="9">
        <v>1.4102840423584</v>
      </c>
      <c r="M32">
        <v>0.666097640991211</v>
      </c>
      <c r="N32">
        <v>5.7578067779541</v>
      </c>
      <c r="O32">
        <v>5</v>
      </c>
      <c r="P32">
        <v>5</v>
      </c>
      <c r="Q32">
        <v>14</v>
      </c>
      <c r="R32" s="15">
        <v>0.3571</v>
      </c>
      <c r="S32" s="15">
        <f t="shared" si="0"/>
        <v>0.5</v>
      </c>
      <c r="T32">
        <v>3.24358749389648</v>
      </c>
      <c r="U32">
        <v>2.86260199546814</v>
      </c>
      <c r="V32">
        <v>2.83324432373047</v>
      </c>
      <c r="W32" s="11">
        <v>0.0293576717376709</v>
      </c>
      <c r="X32">
        <v>0.410343170166016</v>
      </c>
      <c r="Y32">
        <v>0.410343170166016</v>
      </c>
      <c r="Z32">
        <v>0.5</v>
      </c>
      <c r="AA32">
        <v>0.9</v>
      </c>
      <c r="AB32">
        <v>0.642857142857143</v>
      </c>
      <c r="AC32">
        <v>0.75</v>
      </c>
      <c r="AD32">
        <v>0.1</v>
      </c>
      <c r="AE32">
        <v>0.4</v>
      </c>
    </row>
    <row r="33" spans="1:31">
      <c r="A33" s="18">
        <v>245</v>
      </c>
      <c r="B33" s="1">
        <v>17</v>
      </c>
      <c r="C33" s="1">
        <v>3</v>
      </c>
      <c r="D33" s="1">
        <v>10</v>
      </c>
      <c r="E33" s="1">
        <v>10</v>
      </c>
      <c r="F33" s="1">
        <v>10</v>
      </c>
      <c r="G33" s="1">
        <v>0</v>
      </c>
      <c r="H33" s="1">
        <v>7</v>
      </c>
      <c r="I33" s="1">
        <v>3</v>
      </c>
      <c r="J33" s="1">
        <v>0.85</v>
      </c>
      <c r="K33" s="14">
        <v>8.33490562438965</v>
      </c>
      <c r="L33" s="14">
        <v>1.40991401672363</v>
      </c>
      <c r="M33" s="1">
        <v>0.874618530273437</v>
      </c>
      <c r="N33" s="1">
        <v>8.10853576660156</v>
      </c>
      <c r="O33" s="1">
        <v>7</v>
      </c>
      <c r="P33" s="1">
        <v>7</v>
      </c>
      <c r="Q33" s="1">
        <v>17</v>
      </c>
      <c r="R33" s="19">
        <v>0.4118</v>
      </c>
      <c r="S33" s="19">
        <f t="shared" si="0"/>
        <v>0.7</v>
      </c>
      <c r="T33" s="1">
        <v>3.7317008972168</v>
      </c>
      <c r="U33" s="1">
        <v>3.30350494384766</v>
      </c>
      <c r="V33" s="1">
        <v>3.27032136917114</v>
      </c>
      <c r="W33" s="14">
        <v>0.0331835746765137</v>
      </c>
      <c r="X33" s="1">
        <v>0.461379528045654</v>
      </c>
      <c r="Y33" s="1">
        <v>0.461379528045654</v>
      </c>
      <c r="Z33" s="1">
        <v>0.7</v>
      </c>
      <c r="AA33" s="1">
        <v>1</v>
      </c>
      <c r="AB33" s="1">
        <v>0.588235294117647</v>
      </c>
      <c r="AC33" s="1">
        <v>0.740740740740741</v>
      </c>
      <c r="AD33" s="1">
        <v>0</v>
      </c>
      <c r="AE33" s="1">
        <v>0.3</v>
      </c>
    </row>
    <row r="34" s="4" customFormat="1" spans="11:31">
      <c r="K34" s="12" t="s">
        <v>29</v>
      </c>
      <c r="L34" s="9">
        <f>AVERAGE(L2:L33)</f>
        <v>0.953793466091156</v>
      </c>
      <c r="W34" s="11">
        <f t="shared" ref="W34:AE34" si="1">AVERAGE(W2:W33)</f>
        <v>0.0837759822607041</v>
      </c>
      <c r="Z34" s="4">
        <f t="shared" si="1"/>
        <v>0.709375</v>
      </c>
      <c r="AA34" s="4">
        <f t="shared" si="1"/>
        <v>0.909375</v>
      </c>
      <c r="AB34" s="4">
        <f t="shared" si="1"/>
        <v>0.564818543814287</v>
      </c>
      <c r="AC34" s="4">
        <f t="shared" si="1"/>
        <v>0.694774405345057</v>
      </c>
      <c r="AD34" s="4">
        <f t="shared" si="1"/>
        <v>0.090625</v>
      </c>
      <c r="AE34" s="4">
        <f t="shared" si="1"/>
        <v>0.2</v>
      </c>
    </row>
    <row r="35" s="4" customFormat="1" spans="11:31">
      <c r="K35" s="13" t="s">
        <v>30</v>
      </c>
      <c r="L35" s="9">
        <f>MAX(L2:L33)</f>
        <v>1.49112319946289</v>
      </c>
      <c r="W35" s="11">
        <f t="shared" ref="W35:AE35" si="2">MAX(W2:W33)</f>
        <v>0.24685263633728</v>
      </c>
      <c r="Z35" s="4">
        <f t="shared" si="2"/>
        <v>1</v>
      </c>
      <c r="AA35" s="4">
        <f t="shared" si="2"/>
        <v>1</v>
      </c>
      <c r="AB35" s="4">
        <f t="shared" si="2"/>
        <v>0.642857142857143</v>
      </c>
      <c r="AC35" s="4">
        <f t="shared" si="2"/>
        <v>0.769230769230769</v>
      </c>
      <c r="AD35" s="4">
        <f t="shared" si="2"/>
        <v>0.3</v>
      </c>
      <c r="AE35" s="4">
        <f t="shared" si="2"/>
        <v>0.4</v>
      </c>
    </row>
    <row r="36" s="4" customFormat="1" spans="12:31">
      <c r="L36" s="9">
        <f>MIN(L2:L33)</f>
        <v>0.40911865234375</v>
      </c>
      <c r="O36" s="4" t="s">
        <v>70</v>
      </c>
      <c r="W36" s="11">
        <f t="shared" ref="W36:AE36" si="3">MIN(W2:W33)</f>
        <v>0.000453472137451172</v>
      </c>
      <c r="Z36" s="4">
        <f t="shared" si="3"/>
        <v>0.5</v>
      </c>
      <c r="AA36" s="4">
        <f t="shared" si="3"/>
        <v>0.7</v>
      </c>
      <c r="AB36" s="4">
        <f t="shared" si="3"/>
        <v>0.4375</v>
      </c>
      <c r="AC36" s="4">
        <f t="shared" si="3"/>
        <v>0.538461538461539</v>
      </c>
      <c r="AD36" s="4">
        <f t="shared" si="3"/>
        <v>0</v>
      </c>
      <c r="AE36" s="4">
        <f t="shared" si="3"/>
        <v>-0.2</v>
      </c>
    </row>
    <row r="37" spans="11:23">
      <c r="K37" s="4"/>
      <c r="L37" s="9"/>
      <c r="M37">
        <v>0.194</v>
      </c>
      <c r="O37" s="4">
        <v>0.2</v>
      </c>
      <c r="P37" s="4">
        <v>-160</v>
      </c>
      <c r="Q37" s="4">
        <v>640</v>
      </c>
      <c r="R37" s="4">
        <v>32</v>
      </c>
      <c r="W37" s="11"/>
    </row>
    <row r="38" spans="11:23">
      <c r="K38" s="4"/>
      <c r="L38" s="9"/>
      <c r="M38">
        <v>0.129</v>
      </c>
      <c r="O38" s="4">
        <v>0.4</v>
      </c>
      <c r="P38" s="4">
        <v>-320</v>
      </c>
      <c r="Q38" s="4">
        <v>480</v>
      </c>
      <c r="R38" s="4">
        <v>24</v>
      </c>
      <c r="W38" s="11"/>
    </row>
    <row r="39" spans="11:23">
      <c r="K39" s="4"/>
      <c r="L39" s="9"/>
      <c r="O39" s="4">
        <v>0.45</v>
      </c>
      <c r="P39" s="4">
        <v>-360</v>
      </c>
      <c r="Q39" s="4">
        <v>440</v>
      </c>
      <c r="R39" s="4">
        <v>22</v>
      </c>
      <c r="W39" s="11"/>
    </row>
    <row r="40" spans="11:23">
      <c r="K40" s="4" t="s">
        <v>31</v>
      </c>
      <c r="L40" s="4" t="s">
        <v>32</v>
      </c>
      <c r="O40" s="4">
        <v>0.49</v>
      </c>
      <c r="P40" s="4">
        <v>-392</v>
      </c>
      <c r="Q40" s="4">
        <v>408</v>
      </c>
      <c r="R40" s="4">
        <v>20.4</v>
      </c>
      <c r="W40" s="11"/>
    </row>
    <row r="41" spans="11:23">
      <c r="K41" s="4"/>
      <c r="L41" s="4"/>
      <c r="O41" s="1"/>
      <c r="P41" s="14">
        <v>-380</v>
      </c>
      <c r="Q41" s="14">
        <v>420</v>
      </c>
      <c r="R41" s="14">
        <v>21</v>
      </c>
      <c r="W41" s="11"/>
    </row>
    <row r="42" s="20" customFormat="1" spans="11:23">
      <c r="K42" s="22" t="s">
        <v>90</v>
      </c>
      <c r="L42" s="22">
        <f>COUNTIF(L2:L33,"&lt;0.668")-COUNTIF(L2:L33,"&lt;0.378")</f>
        <v>8</v>
      </c>
      <c r="M42" s="22">
        <v>8</v>
      </c>
      <c r="W42" s="22"/>
    </row>
    <row r="43" s="1" customFormat="1" spans="11:23">
      <c r="K43" s="14" t="s">
        <v>91</v>
      </c>
      <c r="L43" s="14">
        <f>COUNTIF(L2:L33,"&lt;0.958")-COUNTIF(L2:L33,"&lt;0.668")</f>
        <v>8</v>
      </c>
      <c r="M43" s="14">
        <v>8</v>
      </c>
      <c r="W43" s="14"/>
    </row>
    <row r="44" s="1" customFormat="1" spans="11:23">
      <c r="K44" s="14" t="s">
        <v>92</v>
      </c>
      <c r="L44" s="14">
        <f>COUNTIF(L2:L33,"&lt;1.248")-COUNTIF(L2:L33,"&lt;0.958")</f>
        <v>8</v>
      </c>
      <c r="M44" s="14">
        <v>8</v>
      </c>
      <c r="W44" s="14"/>
    </row>
    <row r="45" s="20" customFormat="1" spans="11:23">
      <c r="K45" s="22" t="s">
        <v>93</v>
      </c>
      <c r="L45" s="22">
        <f>COUNTIF(L2:L33,"&lt;1.538")-COUNTIF(L2:L33,"&lt;1.248")</f>
        <v>8</v>
      </c>
      <c r="M45" s="22">
        <v>8</v>
      </c>
      <c r="W45" s="22"/>
    </row>
    <row r="46" s="1" customFormat="1" spans="11:23">
      <c r="K46" s="14" t="s">
        <v>53</v>
      </c>
      <c r="L46" s="14">
        <v>0</v>
      </c>
      <c r="W46" s="14"/>
    </row>
    <row r="47" s="1" customFormat="1" spans="11:23">
      <c r="K47" s="14" t="s">
        <v>54</v>
      </c>
      <c r="L47" s="14">
        <v>0</v>
      </c>
      <c r="W47" s="14"/>
    </row>
    <row r="48" s="1" customFormat="1" spans="11:23">
      <c r="K48" s="14" t="s">
        <v>55</v>
      </c>
      <c r="L48" s="14">
        <v>0</v>
      </c>
      <c r="W48" s="14"/>
    </row>
    <row r="49" s="1" customFormat="1" spans="11:23">
      <c r="K49" s="14" t="s">
        <v>56</v>
      </c>
      <c r="L49" s="14">
        <v>0</v>
      </c>
      <c r="W49" s="14"/>
    </row>
    <row r="50" s="1" customFormat="1" spans="11:23">
      <c r="K50" s="14" t="s">
        <v>57</v>
      </c>
      <c r="L50" s="14">
        <v>0</v>
      </c>
      <c r="W50" s="14"/>
    </row>
    <row r="51" s="1" customFormat="1" spans="11:23">
      <c r="K51" s="14" t="s">
        <v>58</v>
      </c>
      <c r="L51" s="14">
        <f>COUNTIF(L2:L33,"&lt;1.668")-COUNTIF(L2:L33,"&lt;1.539")</f>
        <v>0</v>
      </c>
      <c r="W51" s="14"/>
    </row>
    <row r="52" s="1" customFormat="1" spans="11:23">
      <c r="K52" s="14" t="s">
        <v>59</v>
      </c>
      <c r="L52" s="14">
        <f>COUNTIF(L2:L33,"&lt;1.797")-COUNTIF(L2:L33,"&lt;1.668")</f>
        <v>0</v>
      </c>
      <c r="W52" s="14"/>
    </row>
    <row r="53" s="1" customFormat="1" spans="11:23">
      <c r="K53" s="14" t="s">
        <v>60</v>
      </c>
      <c r="L53" s="14">
        <f>COUNTIF(L2:L33,"&lt;1.926")-COUNTIF(L2:L33,"&lt;1.797")</f>
        <v>0</v>
      </c>
      <c r="W53" s="14"/>
    </row>
    <row r="54" s="1" customFormat="1" spans="11:23">
      <c r="K54" s="14" t="s">
        <v>61</v>
      </c>
      <c r="L54" s="14">
        <f>COUNTIF(L2:L33,"&lt;2.055")-COUNTIF(L2:L33,"&lt;1.926")</f>
        <v>0</v>
      </c>
      <c r="W54" s="14"/>
    </row>
    <row r="55" s="1" customFormat="1" spans="11:23">
      <c r="K55" s="14" t="s">
        <v>62</v>
      </c>
      <c r="L55" s="14">
        <f>COUNTIF(L2:L33,"&lt;2.184")-COUNTIF(L2:L33,"&lt;2.055")</f>
        <v>0</v>
      </c>
      <c r="W55" s="14"/>
    </row>
    <row r="56" s="1" customFormat="1" spans="11:23">
      <c r="K56" s="14" t="s">
        <v>63</v>
      </c>
      <c r="L56" s="14">
        <f>COUNTIF(L2:L33,"&lt;2.313")-COUNTIF(L2:L33,"&lt;2.184")</f>
        <v>0</v>
      </c>
      <c r="W56" s="14"/>
    </row>
    <row r="57" s="1" customFormat="1" spans="11:23">
      <c r="K57" s="14" t="s">
        <v>64</v>
      </c>
      <c r="L57" s="14">
        <f>COUNTIF(L2:L33,"&lt;2.442")-COUNTIF(L2:L33,"&lt;2.313")</f>
        <v>0</v>
      </c>
      <c r="W57" s="14"/>
    </row>
    <row r="58" s="1" customFormat="1" spans="11:12">
      <c r="K58" s="14" t="s">
        <v>65</v>
      </c>
      <c r="L58" s="14">
        <f>COUNTIF(L2:L33,"&lt;2.571")-COUNTIF(L2:L33,"&lt;2.442")</f>
        <v>0</v>
      </c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s="1" customFormat="1" spans="11:15">
      <c r="K60" s="14" t="s">
        <v>67</v>
      </c>
      <c r="L60" s="14">
        <f>COUNTIF(L2:L33,"&lt;2.829")-COUNTIF(L2:L33,"&lt;2.7")</f>
        <v>0</v>
      </c>
      <c r="N60" s="1">
        <v>0.378</v>
      </c>
      <c r="O60" s="1">
        <v>3.094</v>
      </c>
    </row>
    <row r="61" s="1" customFormat="1" spans="11:15">
      <c r="K61" s="14" t="s">
        <v>68</v>
      </c>
      <c r="L61" s="14">
        <f>COUNTIF(L2:L33,"&lt;2.958")-COUNTIF(L2:L33,"&lt;2.829")</f>
        <v>0</v>
      </c>
      <c r="N61" s="1">
        <v>21</v>
      </c>
      <c r="O61" s="1">
        <v>0.129</v>
      </c>
    </row>
    <row r="62" s="1" customFormat="1" spans="11:12">
      <c r="K62" s="14" t="s">
        <v>69</v>
      </c>
      <c r="L62" s="14">
        <f>COUNTIF(L2:L33,"&lt;3.087")-COUNTIF(L2:L33,"&lt;2.958")</f>
        <v>0</v>
      </c>
    </row>
    <row r="65" spans="14:16">
      <c r="N65">
        <v>0.954</v>
      </c>
      <c r="O65">
        <v>0.378</v>
      </c>
      <c r="P65">
        <v>1.539</v>
      </c>
    </row>
    <row r="66" spans="16:16">
      <c r="P66">
        <v>0.232</v>
      </c>
    </row>
    <row r="69" spans="15:19">
      <c r="O69">
        <v>0.954</v>
      </c>
      <c r="P69">
        <v>0.133</v>
      </c>
      <c r="R69">
        <v>0.378</v>
      </c>
      <c r="S69">
        <v>1.539</v>
      </c>
    </row>
    <row r="70" spans="15:19">
      <c r="O70">
        <v>1.355</v>
      </c>
      <c r="P70">
        <v>0.108</v>
      </c>
      <c r="S70">
        <v>0.29</v>
      </c>
    </row>
    <row r="71" spans="15:16">
      <c r="O71">
        <v>1.72</v>
      </c>
      <c r="P71">
        <v>0.083</v>
      </c>
    </row>
  </sheetData>
  <pageMargins left="0.75" right="0.75" top="1" bottom="1" header="0.5" footer="0.5"/>
  <headerFooter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3"/>
  <sheetViews>
    <sheetView topLeftCell="H40" workbookViewId="0">
      <selection activeCell="H1" sqref="$A1:$XFD64"/>
    </sheetView>
  </sheetViews>
  <sheetFormatPr defaultColWidth="8.88888888888889" defaultRowHeight="14.4"/>
  <cols>
    <col min="11" max="12" width="17.7777777777778" customWidth="1"/>
    <col min="13" max="14" width="12.8888888888889"/>
    <col min="20" max="22" width="12.8888888888889"/>
    <col min="23" max="23" width="18.7777777777778" customWidth="1"/>
    <col min="24" max="30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130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10.5104732513428</v>
      </c>
      <c r="L2" s="9">
        <v>0.40911865234375</v>
      </c>
      <c r="M2">
        <v>0.336616516113281</v>
      </c>
      <c r="N2">
        <v>10.49875831604</v>
      </c>
      <c r="O2">
        <v>9</v>
      </c>
      <c r="P2">
        <v>9</v>
      </c>
      <c r="Q2">
        <v>19</v>
      </c>
      <c r="R2" s="15">
        <v>0.4737</v>
      </c>
      <c r="S2" s="15">
        <f t="shared" ref="S2:S12" si="0">O2/E2</f>
        <v>0.9</v>
      </c>
      <c r="T2">
        <v>4.85090065002441</v>
      </c>
      <c r="U2">
        <v>4.38053035736084</v>
      </c>
      <c r="V2">
        <v>4.3800253868103</v>
      </c>
      <c r="W2" s="11">
        <v>0.000504970550537109</v>
      </c>
      <c r="X2">
        <v>0.470875263214111</v>
      </c>
      <c r="Y2">
        <v>0.470875263214111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pans="1:31">
      <c r="A3" s="5">
        <v>178</v>
      </c>
      <c r="B3">
        <v>20</v>
      </c>
      <c r="C3">
        <v>0</v>
      </c>
      <c r="D3">
        <v>10</v>
      </c>
      <c r="E3">
        <v>10</v>
      </c>
      <c r="F3">
        <v>10</v>
      </c>
      <c r="G3">
        <v>0</v>
      </c>
      <c r="H3">
        <v>10</v>
      </c>
      <c r="I3">
        <v>0</v>
      </c>
      <c r="J3">
        <v>1</v>
      </c>
      <c r="K3" s="4">
        <v>9999</v>
      </c>
      <c r="L3" s="9">
        <v>0.473779678344727</v>
      </c>
      <c r="M3">
        <v>9999</v>
      </c>
      <c r="N3">
        <v>9999</v>
      </c>
      <c r="O3">
        <v>9</v>
      </c>
      <c r="P3">
        <v>9</v>
      </c>
      <c r="Q3">
        <v>18</v>
      </c>
      <c r="R3" s="15">
        <v>0.5</v>
      </c>
      <c r="S3" s="15">
        <f t="shared" si="0"/>
        <v>0.9</v>
      </c>
      <c r="T3">
        <v>4.80928802490234</v>
      </c>
      <c r="U3">
        <v>4.42328643798828</v>
      </c>
      <c r="V3">
        <v>4.36561059951782</v>
      </c>
      <c r="W3" s="11">
        <v>0.057675838470459</v>
      </c>
      <c r="X3">
        <v>0.443677425384521</v>
      </c>
      <c r="Y3">
        <v>0.443677425384521</v>
      </c>
      <c r="Z3">
        <v>0.9</v>
      </c>
      <c r="AA3">
        <v>0.9</v>
      </c>
      <c r="AB3">
        <v>0.5</v>
      </c>
      <c r="AC3">
        <v>0.642857142857143</v>
      </c>
      <c r="AD3">
        <v>0.1</v>
      </c>
      <c r="AE3">
        <v>0</v>
      </c>
    </row>
    <row r="4" spans="1:31">
      <c r="A4" s="5">
        <v>229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9.84768295288086</v>
      </c>
      <c r="L4" s="9">
        <v>0.546676635742187</v>
      </c>
      <c r="M4">
        <v>0.46795654296875</v>
      </c>
      <c r="N4">
        <v>9.54726791381836</v>
      </c>
      <c r="O4">
        <v>8</v>
      </c>
      <c r="P4">
        <v>8</v>
      </c>
      <c r="Q4">
        <v>18</v>
      </c>
      <c r="R4" s="15">
        <v>0.4444</v>
      </c>
      <c r="S4" s="15">
        <f t="shared" si="0"/>
        <v>0.8</v>
      </c>
      <c r="T4">
        <v>4.21918487548828</v>
      </c>
      <c r="U4">
        <v>3.84386992454529</v>
      </c>
      <c r="V4">
        <v>3.82370638847351</v>
      </c>
      <c r="W4" s="11">
        <v>0.0201635360717773</v>
      </c>
      <c r="X4">
        <v>0.395478487014771</v>
      </c>
      <c r="Y4">
        <v>0.395478487014771</v>
      </c>
      <c r="Z4">
        <v>0.8</v>
      </c>
      <c r="AA4">
        <v>1</v>
      </c>
      <c r="AB4">
        <v>0.555555555555556</v>
      </c>
      <c r="AC4">
        <v>0.714285714285714</v>
      </c>
      <c r="AD4">
        <v>0</v>
      </c>
      <c r="AE4">
        <v>0.2</v>
      </c>
    </row>
    <row r="5" spans="1:31">
      <c r="A5" s="5">
        <v>117</v>
      </c>
      <c r="B5">
        <v>19</v>
      </c>
      <c r="C5">
        <v>1</v>
      </c>
      <c r="D5">
        <v>10</v>
      </c>
      <c r="E5">
        <v>10</v>
      </c>
      <c r="F5">
        <v>9</v>
      </c>
      <c r="G5">
        <v>1</v>
      </c>
      <c r="H5">
        <v>10</v>
      </c>
      <c r="I5">
        <v>0</v>
      </c>
      <c r="J5">
        <v>0.95</v>
      </c>
      <c r="K5" s="4">
        <v>9999</v>
      </c>
      <c r="L5" s="9">
        <v>0.595869064331055</v>
      </c>
      <c r="M5">
        <v>9999</v>
      </c>
      <c r="N5">
        <v>9999</v>
      </c>
      <c r="O5">
        <v>10</v>
      </c>
      <c r="P5">
        <v>10</v>
      </c>
      <c r="Q5">
        <v>19</v>
      </c>
      <c r="R5" s="15">
        <v>0.5263</v>
      </c>
      <c r="S5" s="15">
        <f t="shared" si="0"/>
        <v>1</v>
      </c>
      <c r="T5">
        <v>3.91636276245117</v>
      </c>
      <c r="U5">
        <v>3.59290814399719</v>
      </c>
      <c r="V5">
        <v>3.59341955184936</v>
      </c>
      <c r="W5" s="11">
        <v>0.000511407852172852</v>
      </c>
      <c r="X5">
        <v>0.322943210601807</v>
      </c>
      <c r="Y5">
        <v>0.322943210601807</v>
      </c>
      <c r="Z5">
        <v>1</v>
      </c>
      <c r="AA5">
        <v>0.9</v>
      </c>
      <c r="AB5">
        <v>0.473684210526316</v>
      </c>
      <c r="AC5">
        <v>0.620689655172414</v>
      </c>
      <c r="AD5">
        <v>0.1</v>
      </c>
      <c r="AE5">
        <v>-0.1</v>
      </c>
    </row>
    <row r="6" spans="1:31">
      <c r="A6" s="5">
        <v>191</v>
      </c>
      <c r="B6">
        <v>20</v>
      </c>
      <c r="C6">
        <v>0</v>
      </c>
      <c r="D6">
        <v>10</v>
      </c>
      <c r="E6">
        <v>10</v>
      </c>
      <c r="F6">
        <v>10</v>
      </c>
      <c r="G6">
        <v>0</v>
      </c>
      <c r="H6">
        <v>10</v>
      </c>
      <c r="I6">
        <v>0</v>
      </c>
      <c r="J6">
        <v>1</v>
      </c>
      <c r="K6" s="4">
        <v>9999</v>
      </c>
      <c r="L6" s="9">
        <v>0.610622406005859</v>
      </c>
      <c r="M6">
        <v>9999</v>
      </c>
      <c r="N6">
        <v>9999</v>
      </c>
      <c r="O6">
        <v>7</v>
      </c>
      <c r="P6">
        <v>7</v>
      </c>
      <c r="Q6">
        <v>14</v>
      </c>
      <c r="R6" s="15">
        <v>0.5</v>
      </c>
      <c r="S6" s="15">
        <f t="shared" si="0"/>
        <v>0.7</v>
      </c>
      <c r="T6">
        <v>4.3649845123291</v>
      </c>
      <c r="U6">
        <v>3.99369430541992</v>
      </c>
      <c r="V6">
        <v>3.99735951423645</v>
      </c>
      <c r="W6" s="11">
        <v>0.00366520881652832</v>
      </c>
      <c r="X6">
        <v>0.367624998092651</v>
      </c>
      <c r="Y6">
        <v>0.367624998092651</v>
      </c>
      <c r="Z6">
        <v>0.7</v>
      </c>
      <c r="AA6">
        <v>0.7</v>
      </c>
      <c r="AB6">
        <v>0.5</v>
      </c>
      <c r="AC6">
        <v>0.583333333333333</v>
      </c>
      <c r="AD6">
        <v>0.3</v>
      </c>
      <c r="AE6">
        <v>0</v>
      </c>
    </row>
    <row r="7" s="20" customFormat="1" spans="1:31">
      <c r="A7" s="21">
        <v>101</v>
      </c>
      <c r="B7" s="20">
        <v>19</v>
      </c>
      <c r="C7" s="20">
        <v>1</v>
      </c>
      <c r="D7" s="20">
        <v>10</v>
      </c>
      <c r="E7" s="20">
        <v>10</v>
      </c>
      <c r="F7" s="20">
        <v>10</v>
      </c>
      <c r="G7" s="20">
        <v>0</v>
      </c>
      <c r="H7" s="20">
        <v>9</v>
      </c>
      <c r="I7" s="20">
        <v>1</v>
      </c>
      <c r="J7" s="20">
        <v>0.95</v>
      </c>
      <c r="K7" s="22">
        <v>10.2330207824707</v>
      </c>
      <c r="L7" s="22">
        <v>0.646524429321289</v>
      </c>
      <c r="M7" s="20">
        <v>0.623281478881836</v>
      </c>
      <c r="N7" s="20">
        <v>10.4192333221435</v>
      </c>
      <c r="O7" s="20">
        <v>8</v>
      </c>
      <c r="P7" s="20">
        <v>8</v>
      </c>
      <c r="Q7" s="20">
        <v>18</v>
      </c>
      <c r="R7" s="23">
        <v>0.4444</v>
      </c>
      <c r="S7" s="23">
        <f t="shared" si="0"/>
        <v>0.8</v>
      </c>
      <c r="T7" s="20">
        <v>4.52705955505371</v>
      </c>
      <c r="U7" s="20">
        <v>4.0852313041687</v>
      </c>
      <c r="V7" s="20">
        <v>4.09425210952759</v>
      </c>
      <c r="W7" s="22">
        <v>0.00902080535888672</v>
      </c>
      <c r="X7" s="20">
        <v>0.432807445526123</v>
      </c>
      <c r="Y7" s="20">
        <v>0.432807445526123</v>
      </c>
      <c r="Z7" s="20">
        <v>0.8</v>
      </c>
      <c r="AA7" s="20">
        <v>1</v>
      </c>
      <c r="AB7" s="20">
        <v>0.555555555555556</v>
      </c>
      <c r="AC7" s="20">
        <v>0.714285714285714</v>
      </c>
      <c r="AD7" s="20">
        <v>0</v>
      </c>
      <c r="AE7" s="20">
        <v>0.2</v>
      </c>
    </row>
    <row r="8" spans="1:31">
      <c r="A8" s="5">
        <v>217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10.0920867919922</v>
      </c>
      <c r="L8" s="9">
        <v>0.861143112182617</v>
      </c>
      <c r="M8">
        <v>0.723855972290039</v>
      </c>
      <c r="N8">
        <v>8.88371086120605</v>
      </c>
      <c r="O8">
        <v>6</v>
      </c>
      <c r="P8">
        <v>6</v>
      </c>
      <c r="Q8">
        <v>15</v>
      </c>
      <c r="R8" s="15">
        <v>0.4</v>
      </c>
      <c r="S8" s="15">
        <f t="shared" si="0"/>
        <v>0.6</v>
      </c>
      <c r="T8">
        <v>4.04324340820312</v>
      </c>
      <c r="U8">
        <v>3.72802567481995</v>
      </c>
      <c r="V8">
        <v>3.61562538146973</v>
      </c>
      <c r="W8" s="11">
        <v>0.11240029335022</v>
      </c>
      <c r="X8">
        <v>0.427618026733398</v>
      </c>
      <c r="Y8">
        <v>0.427618026733398</v>
      </c>
      <c r="Z8">
        <v>0.6</v>
      </c>
      <c r="AA8">
        <v>0.9</v>
      </c>
      <c r="AB8">
        <v>0.6</v>
      </c>
      <c r="AC8">
        <v>0.72</v>
      </c>
      <c r="AD8">
        <v>0.1</v>
      </c>
      <c r="AE8">
        <v>0.3</v>
      </c>
    </row>
    <row r="9" spans="1:31">
      <c r="A9" s="5">
        <v>185</v>
      </c>
      <c r="B9">
        <v>20</v>
      </c>
      <c r="C9">
        <v>0</v>
      </c>
      <c r="D9">
        <v>10</v>
      </c>
      <c r="E9">
        <v>10</v>
      </c>
      <c r="F9">
        <v>10</v>
      </c>
      <c r="G9">
        <v>0</v>
      </c>
      <c r="H9">
        <v>10</v>
      </c>
      <c r="I9">
        <v>0</v>
      </c>
      <c r="J9">
        <v>1</v>
      </c>
      <c r="K9" s="4">
        <v>9999</v>
      </c>
      <c r="L9" s="9">
        <v>0.746330261230469</v>
      </c>
      <c r="M9">
        <v>9999</v>
      </c>
      <c r="N9">
        <v>9999</v>
      </c>
      <c r="O9">
        <v>8</v>
      </c>
      <c r="P9">
        <v>8</v>
      </c>
      <c r="Q9">
        <v>17</v>
      </c>
      <c r="R9" s="15">
        <v>0.4706</v>
      </c>
      <c r="S9" s="15">
        <f t="shared" si="0"/>
        <v>0.8</v>
      </c>
      <c r="T9">
        <v>4.6588134765625</v>
      </c>
      <c r="U9">
        <v>4.31870889663696</v>
      </c>
      <c r="V9">
        <v>4.19972944259644</v>
      </c>
      <c r="W9" s="11">
        <v>0.118979454040527</v>
      </c>
      <c r="X9">
        <v>0.459084033966065</v>
      </c>
      <c r="Y9">
        <v>0.459084033966065</v>
      </c>
      <c r="Z9">
        <v>0.8</v>
      </c>
      <c r="AA9">
        <v>0.9</v>
      </c>
      <c r="AB9">
        <v>0.529411764705882</v>
      </c>
      <c r="AC9">
        <v>0.666666666666667</v>
      </c>
      <c r="AD9">
        <v>0.1</v>
      </c>
      <c r="AE9">
        <v>0.1</v>
      </c>
    </row>
    <row r="10" spans="1:31">
      <c r="A10" s="5">
        <v>155</v>
      </c>
      <c r="B10">
        <v>18</v>
      </c>
      <c r="C10">
        <v>2</v>
      </c>
      <c r="D10">
        <v>10</v>
      </c>
      <c r="E10">
        <v>10</v>
      </c>
      <c r="F10">
        <v>10</v>
      </c>
      <c r="G10">
        <v>0</v>
      </c>
      <c r="H10">
        <v>8</v>
      </c>
      <c r="I10">
        <v>2</v>
      </c>
      <c r="J10">
        <v>0.9</v>
      </c>
      <c r="K10" s="4">
        <v>6.76684951782227</v>
      </c>
      <c r="L10" s="9">
        <v>0.678230285644531</v>
      </c>
      <c r="M10">
        <v>0.774417877197266</v>
      </c>
      <c r="N10">
        <v>8.09170532226562</v>
      </c>
      <c r="O10">
        <v>8</v>
      </c>
      <c r="P10">
        <v>8</v>
      </c>
      <c r="Q10">
        <v>17</v>
      </c>
      <c r="R10" s="15">
        <v>0.4706</v>
      </c>
      <c r="S10" s="15">
        <f t="shared" si="0"/>
        <v>0.8</v>
      </c>
      <c r="T10">
        <v>3.89630317687988</v>
      </c>
      <c r="U10">
        <v>3.45246338844299</v>
      </c>
      <c r="V10">
        <v>3.55084538459778</v>
      </c>
      <c r="W10" s="11">
        <v>0.0983819961547852</v>
      </c>
      <c r="X10">
        <v>0.345457792282104</v>
      </c>
      <c r="Y10">
        <v>0.345457792282104</v>
      </c>
      <c r="Z10">
        <v>0.8</v>
      </c>
      <c r="AA10">
        <v>0.9</v>
      </c>
      <c r="AB10">
        <v>0.529411764705882</v>
      </c>
      <c r="AC10">
        <v>0.666666666666667</v>
      </c>
      <c r="AD10">
        <v>0.1</v>
      </c>
      <c r="AE10">
        <v>0.1</v>
      </c>
    </row>
    <row r="11" customFormat="1" spans="1:31">
      <c r="A11" s="5">
        <v>41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11.0247116088867</v>
      </c>
      <c r="L11" s="9">
        <v>0.829212188720703</v>
      </c>
      <c r="M11">
        <v>0.615507125854492</v>
      </c>
      <c r="N11">
        <v>9.19135475158691</v>
      </c>
      <c r="O11">
        <v>7</v>
      </c>
      <c r="P11">
        <v>7</v>
      </c>
      <c r="Q11">
        <v>17</v>
      </c>
      <c r="R11" s="15">
        <v>0.4118</v>
      </c>
      <c r="S11" s="15">
        <f t="shared" si="0"/>
        <v>0.7</v>
      </c>
      <c r="T11">
        <v>4.78162574768066</v>
      </c>
      <c r="U11">
        <v>4.41128349304199</v>
      </c>
      <c r="V11">
        <v>4.25963163375854</v>
      </c>
      <c r="W11" s="11">
        <v>0.151651859283447</v>
      </c>
      <c r="X11">
        <v>0.521994113922119</v>
      </c>
      <c r="Y11">
        <v>0.521994113922119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spans="1:31">
      <c r="A12" s="5">
        <v>133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8.35822486877441</v>
      </c>
      <c r="L12" s="9">
        <v>0.670793533325195</v>
      </c>
      <c r="M12">
        <v>0.739604949951172</v>
      </c>
      <c r="N12">
        <v>9.229736328125</v>
      </c>
      <c r="O12">
        <v>9</v>
      </c>
      <c r="P12">
        <v>9</v>
      </c>
      <c r="Q12">
        <v>18</v>
      </c>
      <c r="R12" s="15">
        <v>0.5</v>
      </c>
      <c r="S12" s="15">
        <f t="shared" si="0"/>
        <v>0.9</v>
      </c>
      <c r="T12">
        <v>3.5228385925293</v>
      </c>
      <c r="U12">
        <v>3.16996884346008</v>
      </c>
      <c r="V12">
        <v>3.2436842918396</v>
      </c>
      <c r="W12" s="11">
        <v>0.0737154483795166</v>
      </c>
      <c r="X12">
        <v>0.279154300689697</v>
      </c>
      <c r="Y12">
        <v>0.279154300689697</v>
      </c>
      <c r="Z12">
        <v>0.9</v>
      </c>
      <c r="AA12">
        <v>0.9</v>
      </c>
      <c r="AB12">
        <v>0.5</v>
      </c>
      <c r="AC12">
        <v>0.642857142857143</v>
      </c>
      <c r="AD12">
        <v>0.1</v>
      </c>
      <c r="AE12">
        <v>0</v>
      </c>
    </row>
    <row r="13" s="20" customFormat="1" spans="1:31">
      <c r="A13" s="21">
        <v>138</v>
      </c>
      <c r="B13" s="20">
        <v>18</v>
      </c>
      <c r="C13" s="20">
        <v>2</v>
      </c>
      <c r="D13" s="20">
        <v>10</v>
      </c>
      <c r="E13" s="20">
        <v>10</v>
      </c>
      <c r="F13" s="20">
        <v>9</v>
      </c>
      <c r="G13" s="20">
        <v>1</v>
      </c>
      <c r="H13" s="20">
        <v>9</v>
      </c>
      <c r="I13" s="20">
        <v>1</v>
      </c>
      <c r="J13" s="20">
        <v>0.9</v>
      </c>
      <c r="K13" s="22">
        <v>9.2657299041748</v>
      </c>
      <c r="L13" s="22">
        <v>0.671237945556641</v>
      </c>
      <c r="M13" s="20">
        <v>0.846797943115234</v>
      </c>
      <c r="N13" s="20">
        <v>11.3050632476807</v>
      </c>
      <c r="O13" s="20">
        <v>9</v>
      </c>
      <c r="P13" s="20">
        <v>9</v>
      </c>
      <c r="Q13" s="20">
        <v>16</v>
      </c>
      <c r="R13" s="23">
        <v>0.5625</v>
      </c>
      <c r="S13" s="23">
        <f t="shared" ref="S13:S29" si="1">O13/E13</f>
        <v>0.9</v>
      </c>
      <c r="T13" s="20">
        <v>4.41386222839355</v>
      </c>
      <c r="U13" s="20">
        <v>3.87005400657654</v>
      </c>
      <c r="V13" s="20">
        <v>4.11690664291382</v>
      </c>
      <c r="W13" s="22">
        <v>0.24685263633728</v>
      </c>
      <c r="X13" s="20">
        <v>0.296955585479736</v>
      </c>
      <c r="Y13" s="20">
        <v>0.296955585479736</v>
      </c>
      <c r="Z13" s="20">
        <v>0.9</v>
      </c>
      <c r="AA13" s="20">
        <v>0.7</v>
      </c>
      <c r="AB13" s="20">
        <v>0.4375</v>
      </c>
      <c r="AC13" s="20">
        <v>0.538461538461539</v>
      </c>
      <c r="AD13" s="20">
        <v>0.3</v>
      </c>
      <c r="AE13" s="20">
        <v>-0.2</v>
      </c>
    </row>
    <row r="14" spans="1:31">
      <c r="A14" s="5">
        <v>171</v>
      </c>
      <c r="B14">
        <v>19</v>
      </c>
      <c r="C14">
        <v>1</v>
      </c>
      <c r="D14">
        <v>10</v>
      </c>
      <c r="E14">
        <v>10</v>
      </c>
      <c r="F14">
        <v>10</v>
      </c>
      <c r="G14">
        <v>0</v>
      </c>
      <c r="H14">
        <v>9</v>
      </c>
      <c r="I14">
        <v>1</v>
      </c>
      <c r="J14">
        <v>0.95</v>
      </c>
      <c r="K14" s="4">
        <v>10.2781219482422</v>
      </c>
      <c r="L14" s="9">
        <v>1.05501174926758</v>
      </c>
      <c r="M14">
        <v>0.912380218505859</v>
      </c>
      <c r="N14">
        <v>8.82160949707031</v>
      </c>
      <c r="O14">
        <v>6</v>
      </c>
      <c r="P14">
        <v>6</v>
      </c>
      <c r="Q14">
        <v>15</v>
      </c>
      <c r="R14" s="15">
        <v>0.4</v>
      </c>
      <c r="S14" s="15">
        <f t="shared" si="1"/>
        <v>0.6</v>
      </c>
      <c r="T14">
        <v>4.19645118713379</v>
      </c>
      <c r="U14">
        <v>3.87713885307312</v>
      </c>
      <c r="V14">
        <v>3.7418053150177</v>
      </c>
      <c r="W14" s="11">
        <v>0.13533353805542</v>
      </c>
      <c r="X14">
        <v>0.454645872116089</v>
      </c>
      <c r="Y14">
        <v>0.454645872116089</v>
      </c>
      <c r="Z14">
        <v>0.6</v>
      </c>
      <c r="AA14">
        <v>0.9</v>
      </c>
      <c r="AB14">
        <v>0.6</v>
      </c>
      <c r="AC14">
        <v>0.72</v>
      </c>
      <c r="AD14">
        <v>0.1</v>
      </c>
      <c r="AE14">
        <v>0.3</v>
      </c>
    </row>
    <row r="15" customFormat="1" spans="1:31">
      <c r="A15" s="5">
        <v>61</v>
      </c>
      <c r="B15">
        <v>19</v>
      </c>
      <c r="C15">
        <v>1</v>
      </c>
      <c r="D15">
        <v>10</v>
      </c>
      <c r="E15">
        <v>10</v>
      </c>
      <c r="F15">
        <v>10</v>
      </c>
      <c r="G15">
        <v>0</v>
      </c>
      <c r="H15">
        <v>9</v>
      </c>
      <c r="I15">
        <v>1</v>
      </c>
      <c r="J15">
        <v>0.95</v>
      </c>
      <c r="K15" s="4">
        <v>10.6257991790772</v>
      </c>
      <c r="L15" s="9">
        <v>1.14323806762695</v>
      </c>
      <c r="M15">
        <v>0.99237060546875</v>
      </c>
      <c r="N15">
        <v>9.02749633789062</v>
      </c>
      <c r="O15">
        <v>5</v>
      </c>
      <c r="P15">
        <v>5</v>
      </c>
      <c r="Q15">
        <v>14</v>
      </c>
      <c r="R15" s="15">
        <v>0.3571</v>
      </c>
      <c r="S15" s="15">
        <f t="shared" si="1"/>
        <v>0.5</v>
      </c>
      <c r="T15">
        <v>3.97028923034668</v>
      </c>
      <c r="U15">
        <v>3.67376279830933</v>
      </c>
      <c r="V15">
        <v>3.51807713508606</v>
      </c>
      <c r="W15" s="11">
        <v>0.155685663223267</v>
      </c>
      <c r="X15">
        <v>0.45221209526062</v>
      </c>
      <c r="Y15">
        <v>0.45221209526062</v>
      </c>
      <c r="Z15">
        <v>0.5</v>
      </c>
      <c r="AA15">
        <v>0.9</v>
      </c>
      <c r="AB15">
        <v>0.642857142857143</v>
      </c>
      <c r="AC15">
        <v>0.75</v>
      </c>
      <c r="AD15">
        <v>0.1</v>
      </c>
      <c r="AE15">
        <v>0.4</v>
      </c>
    </row>
    <row r="16" spans="1:31">
      <c r="A16" s="5">
        <v>72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10.280424118042</v>
      </c>
      <c r="L16" s="9">
        <v>1.19344139099121</v>
      </c>
      <c r="M16">
        <v>1.01746940612793</v>
      </c>
      <c r="N16">
        <v>8.33690643310547</v>
      </c>
      <c r="O16">
        <v>7</v>
      </c>
      <c r="P16">
        <v>7</v>
      </c>
      <c r="Q16">
        <v>15</v>
      </c>
      <c r="R16" s="15">
        <v>0.4667</v>
      </c>
      <c r="S16" s="15">
        <f t="shared" si="1"/>
        <v>0.7</v>
      </c>
      <c r="T16">
        <v>4.19150733947754</v>
      </c>
      <c r="U16">
        <v>3.89750242233276</v>
      </c>
      <c r="V16">
        <v>3.73928308486938</v>
      </c>
      <c r="W16" s="11">
        <v>0.158219337463379</v>
      </c>
      <c r="X16">
        <v>0.452224254608154</v>
      </c>
      <c r="Y16">
        <v>0.452224254608154</v>
      </c>
      <c r="Z16">
        <v>0.7</v>
      </c>
      <c r="AA16">
        <v>0.8</v>
      </c>
      <c r="AB16">
        <v>0.533333333333333</v>
      </c>
      <c r="AC16">
        <v>0.64</v>
      </c>
      <c r="AD16">
        <v>0.2</v>
      </c>
      <c r="AE16">
        <v>0.1</v>
      </c>
    </row>
    <row r="17" spans="1:31">
      <c r="A17" s="5">
        <v>142</v>
      </c>
      <c r="B17">
        <v>20</v>
      </c>
      <c r="C17">
        <v>0</v>
      </c>
      <c r="D17">
        <v>10</v>
      </c>
      <c r="E17">
        <v>10</v>
      </c>
      <c r="F17">
        <v>10</v>
      </c>
      <c r="G17">
        <v>0</v>
      </c>
      <c r="H17">
        <v>10</v>
      </c>
      <c r="I17">
        <v>0</v>
      </c>
      <c r="J17">
        <v>1</v>
      </c>
      <c r="K17" s="4">
        <v>9999</v>
      </c>
      <c r="L17" s="9">
        <v>1.2095832824707</v>
      </c>
      <c r="M17">
        <v>9999</v>
      </c>
      <c r="N17">
        <v>9999</v>
      </c>
      <c r="O17">
        <v>8</v>
      </c>
      <c r="P17">
        <v>8</v>
      </c>
      <c r="Q17">
        <v>18</v>
      </c>
      <c r="R17" s="15">
        <v>0.4444</v>
      </c>
      <c r="S17" s="15">
        <f t="shared" si="1"/>
        <v>0.8</v>
      </c>
      <c r="T17">
        <v>4.09828186035156</v>
      </c>
      <c r="U17">
        <v>3.84790658950806</v>
      </c>
      <c r="V17">
        <v>3.66571497917175</v>
      </c>
      <c r="W17" s="11">
        <v>0.182191610336304</v>
      </c>
      <c r="X17">
        <v>0.43256688117981</v>
      </c>
      <c r="Y17">
        <v>0.43256688117981</v>
      </c>
      <c r="Z17">
        <v>0.8</v>
      </c>
      <c r="AA17">
        <v>1</v>
      </c>
      <c r="AB17">
        <v>0.555555555555556</v>
      </c>
      <c r="AC17">
        <v>0.714285714285714</v>
      </c>
      <c r="AD17">
        <v>0</v>
      </c>
      <c r="AE17">
        <v>0.2</v>
      </c>
    </row>
    <row r="18" spans="1:31">
      <c r="A18" s="5">
        <v>106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11.0809917449951</v>
      </c>
      <c r="L18" s="9">
        <v>1.19580459594727</v>
      </c>
      <c r="M18">
        <v>0.999795913696289</v>
      </c>
      <c r="N18">
        <v>9.0234489440918</v>
      </c>
      <c r="O18">
        <v>6</v>
      </c>
      <c r="P18">
        <v>6</v>
      </c>
      <c r="Q18">
        <v>16</v>
      </c>
      <c r="R18" s="15">
        <v>0.375</v>
      </c>
      <c r="S18" s="15">
        <f t="shared" si="1"/>
        <v>0.6</v>
      </c>
      <c r="T18">
        <v>4.2790470123291</v>
      </c>
      <c r="U18">
        <v>3.97639465332031</v>
      </c>
      <c r="V18">
        <v>3.77619099617004</v>
      </c>
      <c r="W18" s="11">
        <v>0.200203657150269</v>
      </c>
      <c r="X18">
        <v>0.502856016159058</v>
      </c>
      <c r="Y18">
        <v>0.502856016159058</v>
      </c>
      <c r="Z18">
        <v>0.6</v>
      </c>
      <c r="AA18">
        <v>1</v>
      </c>
      <c r="AB18">
        <v>0.625</v>
      </c>
      <c r="AC18">
        <v>0.769230769230769</v>
      </c>
      <c r="AD18">
        <v>0</v>
      </c>
      <c r="AE18">
        <v>0.4</v>
      </c>
    </row>
    <row r="19" s="20" customFormat="1" spans="1:31">
      <c r="A19" s="21">
        <v>244</v>
      </c>
      <c r="B19" s="20">
        <v>19</v>
      </c>
      <c r="C19" s="20">
        <v>1</v>
      </c>
      <c r="D19" s="20">
        <v>10</v>
      </c>
      <c r="E19" s="20">
        <v>10</v>
      </c>
      <c r="F19" s="20">
        <v>10</v>
      </c>
      <c r="G19" s="20">
        <v>0</v>
      </c>
      <c r="H19" s="20">
        <v>9</v>
      </c>
      <c r="I19" s="20">
        <v>1</v>
      </c>
      <c r="J19" s="20">
        <v>0.95</v>
      </c>
      <c r="K19" s="22">
        <v>10.961576461792</v>
      </c>
      <c r="L19" s="22">
        <v>1.18642616271973</v>
      </c>
      <c r="M19" s="20">
        <v>0.954240798950195</v>
      </c>
      <c r="N19" s="20">
        <v>8.53941345214844</v>
      </c>
      <c r="O19" s="20">
        <v>6</v>
      </c>
      <c r="P19" s="20">
        <v>6</v>
      </c>
      <c r="Q19" s="20">
        <v>15</v>
      </c>
      <c r="R19" s="23">
        <v>0.4</v>
      </c>
      <c r="S19" s="23">
        <f t="shared" si="1"/>
        <v>0.6</v>
      </c>
      <c r="T19" s="20">
        <v>4.47538566589355</v>
      </c>
      <c r="U19" s="20">
        <v>4.16669654846191</v>
      </c>
      <c r="V19" s="20">
        <v>3.9568190574646</v>
      </c>
      <c r="W19" s="22">
        <v>0.209877490997315</v>
      </c>
      <c r="X19" s="20">
        <v>0.518566608428955</v>
      </c>
      <c r="Y19" s="20">
        <v>0.518566608428955</v>
      </c>
      <c r="Z19" s="20">
        <v>0.6</v>
      </c>
      <c r="AA19" s="20">
        <v>0.9</v>
      </c>
      <c r="AB19" s="20">
        <v>0.6</v>
      </c>
      <c r="AC19" s="20">
        <v>0.72</v>
      </c>
      <c r="AD19" s="20">
        <v>0.1</v>
      </c>
      <c r="AE19" s="20">
        <v>0.3</v>
      </c>
    </row>
    <row r="20" spans="1:31">
      <c r="A20" s="5">
        <v>199</v>
      </c>
      <c r="B20">
        <v>16</v>
      </c>
      <c r="C20">
        <v>4</v>
      </c>
      <c r="D20">
        <v>10</v>
      </c>
      <c r="E20">
        <v>10</v>
      </c>
      <c r="F20">
        <v>10</v>
      </c>
      <c r="G20">
        <v>0</v>
      </c>
      <c r="H20">
        <v>6</v>
      </c>
      <c r="I20">
        <v>4</v>
      </c>
      <c r="J20">
        <v>0.8</v>
      </c>
      <c r="K20" s="4">
        <v>4.75215721130371</v>
      </c>
      <c r="L20" s="9">
        <v>1.34195899963379</v>
      </c>
      <c r="M20">
        <v>1.08642959594727</v>
      </c>
      <c r="N20">
        <v>5.04485130310059</v>
      </c>
      <c r="O20">
        <v>5</v>
      </c>
      <c r="P20">
        <v>5</v>
      </c>
      <c r="Q20">
        <v>12</v>
      </c>
      <c r="R20" s="15">
        <v>0.4167</v>
      </c>
      <c r="S20" s="15">
        <f t="shared" si="1"/>
        <v>0.5</v>
      </c>
      <c r="T20">
        <v>2.68381881713867</v>
      </c>
      <c r="U20">
        <v>2.37830376625061</v>
      </c>
      <c r="V20">
        <v>2.37785029411316</v>
      </c>
      <c r="W20" s="11">
        <v>0.000453472137451172</v>
      </c>
      <c r="X20">
        <v>0.305968523025513</v>
      </c>
      <c r="Y20">
        <v>0.305968523025513</v>
      </c>
      <c r="Z20">
        <v>0.5</v>
      </c>
      <c r="AA20">
        <v>0.7</v>
      </c>
      <c r="AB20">
        <v>0.583333333333333</v>
      </c>
      <c r="AC20">
        <v>0.636363636363636</v>
      </c>
      <c r="AD20">
        <v>0.3</v>
      </c>
      <c r="AE20">
        <v>0.2</v>
      </c>
    </row>
    <row r="21" spans="1:31">
      <c r="A21" s="5">
        <v>183</v>
      </c>
      <c r="B21">
        <v>16</v>
      </c>
      <c r="C21">
        <v>4</v>
      </c>
      <c r="D21">
        <v>10</v>
      </c>
      <c r="E21">
        <v>10</v>
      </c>
      <c r="F21">
        <v>10</v>
      </c>
      <c r="G21">
        <v>0</v>
      </c>
      <c r="H21">
        <v>6</v>
      </c>
      <c r="I21">
        <v>4</v>
      </c>
      <c r="J21">
        <v>0.8</v>
      </c>
      <c r="K21" s="4">
        <v>5.10199356079102</v>
      </c>
      <c r="L21" s="9">
        <v>1.28178596496582</v>
      </c>
      <c r="M21">
        <v>0.811515808105469</v>
      </c>
      <c r="N21">
        <v>5.19133567810059</v>
      </c>
      <c r="O21">
        <v>6</v>
      </c>
      <c r="P21">
        <v>6</v>
      </c>
      <c r="Q21">
        <v>15</v>
      </c>
      <c r="R21" s="15">
        <v>0.4</v>
      </c>
      <c r="S21" s="15">
        <f t="shared" si="1"/>
        <v>0.6</v>
      </c>
      <c r="T21">
        <v>2.89971923828125</v>
      </c>
      <c r="U21">
        <v>2.59655570983887</v>
      </c>
      <c r="V21">
        <v>2.59326696395874</v>
      </c>
      <c r="W21" s="11">
        <v>0.00328874588012695</v>
      </c>
      <c r="X21">
        <v>0.30645227432251</v>
      </c>
      <c r="Y21">
        <v>0.30645227432251</v>
      </c>
      <c r="Z21">
        <v>0.6</v>
      </c>
      <c r="AA21">
        <v>0.9</v>
      </c>
      <c r="AB21">
        <v>0.6</v>
      </c>
      <c r="AC21">
        <v>0.72</v>
      </c>
      <c r="AD21">
        <v>0.1</v>
      </c>
      <c r="AE21">
        <v>0.3</v>
      </c>
    </row>
    <row r="22" spans="1:31">
      <c r="A22" s="5">
        <v>243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9.80090713500977</v>
      </c>
      <c r="L22" s="9">
        <v>1.29490089416504</v>
      </c>
      <c r="M22">
        <v>1.34233665466309</v>
      </c>
      <c r="N22">
        <v>9.92547225952148</v>
      </c>
      <c r="O22">
        <v>7</v>
      </c>
      <c r="P22">
        <v>7</v>
      </c>
      <c r="Q22">
        <v>17</v>
      </c>
      <c r="R22" s="15">
        <v>0.4118</v>
      </c>
      <c r="S22" s="15">
        <f t="shared" si="1"/>
        <v>0.7</v>
      </c>
      <c r="T22">
        <v>4.18098068237305</v>
      </c>
      <c r="U22">
        <v>3.79029202461243</v>
      </c>
      <c r="V22">
        <v>3.7947883605957</v>
      </c>
      <c r="W22" s="11">
        <v>0.00449633598327637</v>
      </c>
      <c r="X22">
        <v>0.386192321777344</v>
      </c>
      <c r="Y22">
        <v>0.386192321777344</v>
      </c>
      <c r="Z22">
        <v>0.7</v>
      </c>
      <c r="AA22">
        <v>1</v>
      </c>
      <c r="AB22">
        <v>0.588235294117647</v>
      </c>
      <c r="AC22">
        <v>0.740740740740741</v>
      </c>
      <c r="AD22">
        <v>0</v>
      </c>
      <c r="AE22">
        <v>0.3</v>
      </c>
    </row>
    <row r="23" spans="1:31">
      <c r="A23" s="5">
        <v>226</v>
      </c>
      <c r="B23">
        <v>17</v>
      </c>
      <c r="C23">
        <v>3</v>
      </c>
      <c r="D23">
        <v>10</v>
      </c>
      <c r="E23">
        <v>10</v>
      </c>
      <c r="F23">
        <v>10</v>
      </c>
      <c r="G23">
        <v>0</v>
      </c>
      <c r="H23">
        <v>7</v>
      </c>
      <c r="I23">
        <v>3</v>
      </c>
      <c r="J23">
        <v>0.85</v>
      </c>
      <c r="K23" s="4">
        <v>6.30370903015137</v>
      </c>
      <c r="L23" s="9">
        <v>1.27000999450684</v>
      </c>
      <c r="M23">
        <v>1.00218772888184</v>
      </c>
      <c r="N23">
        <v>6.29825973510742</v>
      </c>
      <c r="O23">
        <v>7</v>
      </c>
      <c r="P23">
        <v>7</v>
      </c>
      <c r="Q23">
        <v>17</v>
      </c>
      <c r="R23" s="15">
        <v>0.4118</v>
      </c>
      <c r="S23" s="15">
        <f t="shared" si="1"/>
        <v>0.7</v>
      </c>
      <c r="T23">
        <v>3.48395156860352</v>
      </c>
      <c r="U23">
        <v>3.09846258163452</v>
      </c>
      <c r="V23">
        <v>3.09269952774048</v>
      </c>
      <c r="W23" s="11">
        <v>0.00576305389404297</v>
      </c>
      <c r="X23">
        <v>0.391252040863037</v>
      </c>
      <c r="Y23">
        <v>0.391252040863037</v>
      </c>
      <c r="Z23">
        <v>0.7</v>
      </c>
      <c r="AA23">
        <v>1</v>
      </c>
      <c r="AB23">
        <v>0.588235294117647</v>
      </c>
      <c r="AC23">
        <v>0.740740740740741</v>
      </c>
      <c r="AD23">
        <v>0</v>
      </c>
      <c r="AE23">
        <v>0.3</v>
      </c>
    </row>
    <row r="24" spans="1:31">
      <c r="A24" s="5">
        <v>115</v>
      </c>
      <c r="B24">
        <v>16</v>
      </c>
      <c r="C24">
        <v>4</v>
      </c>
      <c r="D24">
        <v>10</v>
      </c>
      <c r="E24">
        <v>10</v>
      </c>
      <c r="F24">
        <v>10</v>
      </c>
      <c r="G24">
        <v>0</v>
      </c>
      <c r="H24">
        <v>6</v>
      </c>
      <c r="I24">
        <v>4</v>
      </c>
      <c r="J24">
        <v>0.8</v>
      </c>
      <c r="K24" s="4">
        <v>6.71426963806152</v>
      </c>
      <c r="L24" s="9">
        <v>1.49112319946289</v>
      </c>
      <c r="M24">
        <v>0.618156433105469</v>
      </c>
      <c r="N24">
        <v>6.52282333374023</v>
      </c>
      <c r="O24">
        <v>6</v>
      </c>
      <c r="P24">
        <v>6</v>
      </c>
      <c r="Q24">
        <v>16</v>
      </c>
      <c r="R24" s="15">
        <v>0.375</v>
      </c>
      <c r="S24" s="15">
        <f t="shared" si="1"/>
        <v>0.6</v>
      </c>
      <c r="T24">
        <v>2.93527793884277</v>
      </c>
      <c r="U24">
        <v>2.57135272026062</v>
      </c>
      <c r="V24">
        <v>2.54566478729248</v>
      </c>
      <c r="W24" s="11">
        <v>0.0256879329681396</v>
      </c>
      <c r="X24">
        <v>0.389613151550293</v>
      </c>
      <c r="Y24">
        <v>0.389613151550293</v>
      </c>
      <c r="Z24">
        <v>0.6</v>
      </c>
      <c r="AA24">
        <v>1</v>
      </c>
      <c r="AB24">
        <v>0.625</v>
      </c>
      <c r="AC24">
        <v>0.769230769230769</v>
      </c>
      <c r="AD24">
        <v>0</v>
      </c>
      <c r="AE24">
        <v>0.4</v>
      </c>
    </row>
    <row r="25" spans="1:31">
      <c r="A25" s="5">
        <v>111</v>
      </c>
      <c r="B25">
        <v>16</v>
      </c>
      <c r="C25">
        <v>4</v>
      </c>
      <c r="D25">
        <v>10</v>
      </c>
      <c r="E25">
        <v>10</v>
      </c>
      <c r="F25">
        <v>9</v>
      </c>
      <c r="G25">
        <v>1</v>
      </c>
      <c r="H25">
        <v>7</v>
      </c>
      <c r="I25">
        <v>3</v>
      </c>
      <c r="J25">
        <v>0.8</v>
      </c>
      <c r="K25" s="4">
        <v>5.90119934082031</v>
      </c>
      <c r="L25" s="9">
        <v>1.46022987365723</v>
      </c>
      <c r="M25">
        <v>1.03746795654297</v>
      </c>
      <c r="N25">
        <v>4.93503952026367</v>
      </c>
      <c r="O25">
        <v>5</v>
      </c>
      <c r="P25">
        <v>5</v>
      </c>
      <c r="Q25">
        <v>13</v>
      </c>
      <c r="R25" s="15">
        <v>0.3846</v>
      </c>
      <c r="S25" s="15">
        <f t="shared" si="1"/>
        <v>0.5</v>
      </c>
      <c r="T25">
        <v>2.83156013488769</v>
      </c>
      <c r="U25">
        <v>2.55749702453613</v>
      </c>
      <c r="V25">
        <v>2.5282130241394</v>
      </c>
      <c r="W25" s="11">
        <v>0.0292840003967285</v>
      </c>
      <c r="X25">
        <v>0.303347110748291</v>
      </c>
      <c r="Y25">
        <v>0.303347110748291</v>
      </c>
      <c r="Z25">
        <v>0.5</v>
      </c>
      <c r="AA25">
        <v>0.8</v>
      </c>
      <c r="AB25">
        <v>0.615384615384615</v>
      </c>
      <c r="AC25">
        <v>0.695652173913043</v>
      </c>
      <c r="AD25">
        <v>0.2</v>
      </c>
      <c r="AE25">
        <v>0.3</v>
      </c>
    </row>
    <row r="26" s="4" customFormat="1" spans="11:31">
      <c r="K26" s="12" t="s">
        <v>29</v>
      </c>
      <c r="L26" s="9">
        <f>AVERAGE(L2:L25)</f>
        <v>0.952627182006836</v>
      </c>
      <c r="W26" s="11">
        <f t="shared" ref="W26:AE26" si="2">AVERAGE(W2:W25)</f>
        <v>0.083500345547994</v>
      </c>
      <c r="Z26" s="4">
        <f t="shared" si="2"/>
        <v>0.716666666666667</v>
      </c>
      <c r="AA26" s="4">
        <f t="shared" si="2"/>
        <v>0.904166666666667</v>
      </c>
      <c r="AB26" s="4">
        <f t="shared" si="2"/>
        <v>0.560525187639158</v>
      </c>
      <c r="AC26" s="4">
        <f t="shared" si="2"/>
        <v>0.689864334676928</v>
      </c>
      <c r="AD26" s="4">
        <f t="shared" si="2"/>
        <v>0.0958333333333333</v>
      </c>
      <c r="AE26" s="4">
        <f t="shared" si="2"/>
        <v>0.1875</v>
      </c>
    </row>
    <row r="27" s="4" customFormat="1" spans="11:31">
      <c r="K27" s="13" t="s">
        <v>30</v>
      </c>
      <c r="L27" s="9">
        <f>MAX(L2:L25)</f>
        <v>1.49112319946289</v>
      </c>
      <c r="W27" s="11">
        <f t="shared" ref="W27:AE27" si="3">MAX(W2:W25)</f>
        <v>0.24685263633728</v>
      </c>
      <c r="Z27" s="4">
        <f t="shared" si="3"/>
        <v>1</v>
      </c>
      <c r="AA27" s="4">
        <f t="shared" si="3"/>
        <v>1</v>
      </c>
      <c r="AB27" s="4">
        <f t="shared" si="3"/>
        <v>0.642857142857143</v>
      </c>
      <c r="AC27" s="4">
        <f t="shared" si="3"/>
        <v>0.769230769230769</v>
      </c>
      <c r="AD27" s="4">
        <f t="shared" si="3"/>
        <v>0.3</v>
      </c>
      <c r="AE27" s="4">
        <f t="shared" si="3"/>
        <v>0.4</v>
      </c>
    </row>
    <row r="28" s="4" customFormat="1" spans="12:31">
      <c r="L28" s="9">
        <f>MIN(L2:L25)</f>
        <v>0.40911865234375</v>
      </c>
      <c r="O28" s="4" t="s">
        <v>70</v>
      </c>
      <c r="W28" s="11">
        <f t="shared" ref="W28:AE28" si="4">MIN(W2:W25)</f>
        <v>0.000453472137451172</v>
      </c>
      <c r="Z28" s="4">
        <f t="shared" si="4"/>
        <v>0.5</v>
      </c>
      <c r="AA28" s="4">
        <f t="shared" si="4"/>
        <v>0.7</v>
      </c>
      <c r="AB28" s="4">
        <f t="shared" si="4"/>
        <v>0.4375</v>
      </c>
      <c r="AC28" s="4">
        <f t="shared" si="4"/>
        <v>0.538461538461539</v>
      </c>
      <c r="AD28" s="4">
        <f t="shared" si="4"/>
        <v>0</v>
      </c>
      <c r="AE28" s="4">
        <f t="shared" si="4"/>
        <v>-0.2</v>
      </c>
    </row>
    <row r="29" spans="11:23">
      <c r="K29" s="4"/>
      <c r="L29" s="9"/>
      <c r="M29">
        <v>0.194</v>
      </c>
      <c r="O29" s="4">
        <v>0.2</v>
      </c>
      <c r="P29" s="4">
        <v>-160</v>
      </c>
      <c r="Q29" s="4">
        <v>640</v>
      </c>
      <c r="R29" s="4">
        <v>32</v>
      </c>
      <c r="W29" s="11"/>
    </row>
    <row r="30" spans="11:23">
      <c r="K30" s="4"/>
      <c r="L30" s="9"/>
      <c r="M30">
        <v>0.129</v>
      </c>
      <c r="O30" s="4">
        <v>0.4</v>
      </c>
      <c r="P30" s="4">
        <v>-320</v>
      </c>
      <c r="Q30" s="4">
        <v>480</v>
      </c>
      <c r="R30" s="4">
        <v>24</v>
      </c>
      <c r="W30" s="11"/>
    </row>
    <row r="31" spans="11:23">
      <c r="K31" s="4"/>
      <c r="L31" s="9"/>
      <c r="O31" s="4">
        <v>0.45</v>
      </c>
      <c r="P31" s="4">
        <v>-360</v>
      </c>
      <c r="Q31" s="4">
        <v>440</v>
      </c>
      <c r="R31" s="4">
        <v>22</v>
      </c>
      <c r="W31" s="11"/>
    </row>
    <row r="32" spans="11:23">
      <c r="K32" s="4" t="s">
        <v>31</v>
      </c>
      <c r="L32" s="4" t="s">
        <v>32</v>
      </c>
      <c r="O32" s="4">
        <v>0.49</v>
      </c>
      <c r="P32" s="4">
        <v>-392</v>
      </c>
      <c r="Q32" s="4">
        <v>408</v>
      </c>
      <c r="R32" s="4">
        <v>20.4</v>
      </c>
      <c r="W32" s="11"/>
    </row>
    <row r="33" spans="11:23">
      <c r="K33" s="4"/>
      <c r="L33" s="4"/>
      <c r="O33" s="1"/>
      <c r="P33" s="14">
        <v>-380</v>
      </c>
      <c r="Q33" s="14">
        <v>420</v>
      </c>
      <c r="R33" s="14">
        <v>21</v>
      </c>
      <c r="W33" s="11"/>
    </row>
    <row r="34" s="20" customFormat="1" spans="11:23">
      <c r="K34" s="22" t="s">
        <v>90</v>
      </c>
      <c r="L34" s="22">
        <f>COUNTIF(L2:L25,"&lt;0.668")-COUNTIF(L2:L25,"&lt;0.378")</f>
        <v>6</v>
      </c>
      <c r="M34" s="22">
        <v>6</v>
      </c>
      <c r="W34" s="22"/>
    </row>
    <row r="35" s="1" customFormat="1" spans="11:23">
      <c r="K35" s="14" t="s">
        <v>91</v>
      </c>
      <c r="L35" s="14">
        <f>COUNTIF(L2:L25,"&lt;0.958")-COUNTIF(L2:L25,"&lt;0.668")</f>
        <v>6</v>
      </c>
      <c r="M35" s="14">
        <v>6</v>
      </c>
      <c r="W35" s="14"/>
    </row>
    <row r="36" s="1" customFormat="1" spans="11:23">
      <c r="K36" s="14" t="s">
        <v>92</v>
      </c>
      <c r="L36" s="14">
        <f>COUNTIF(L2:L25,"&lt;1.248")-COUNTIF(L2:L25,"&lt;0.958")</f>
        <v>6</v>
      </c>
      <c r="M36" s="14">
        <v>6</v>
      </c>
      <c r="W36" s="14"/>
    </row>
    <row r="37" s="20" customFormat="1" spans="11:23">
      <c r="K37" s="22" t="s">
        <v>93</v>
      </c>
      <c r="L37" s="22">
        <f>COUNTIF(L2:L25,"&lt;1.538")-COUNTIF(L2:L25,"&lt;1.248")</f>
        <v>6</v>
      </c>
      <c r="M37" s="22">
        <v>6</v>
      </c>
      <c r="W37" s="22"/>
    </row>
    <row r="38" s="1" customFormat="1" spans="11:23">
      <c r="K38" s="14" t="s">
        <v>53</v>
      </c>
      <c r="L38" s="14">
        <v>0</v>
      </c>
      <c r="W38" s="14"/>
    </row>
    <row r="39" s="1" customFormat="1" spans="11:23">
      <c r="K39" s="14" t="s">
        <v>54</v>
      </c>
      <c r="L39" s="14">
        <v>0</v>
      </c>
      <c r="W39" s="14"/>
    </row>
    <row r="40" s="1" customFormat="1" spans="11:23">
      <c r="K40" s="14" t="s">
        <v>55</v>
      </c>
      <c r="L40" s="14">
        <v>0</v>
      </c>
      <c r="W40" s="14"/>
    </row>
    <row r="41" s="1" customFormat="1" spans="11:23">
      <c r="K41" s="14" t="s">
        <v>56</v>
      </c>
      <c r="L41" s="14">
        <v>0</v>
      </c>
      <c r="W41" s="14"/>
    </row>
    <row r="42" s="1" customFormat="1" spans="11:23">
      <c r="K42" s="14" t="s">
        <v>57</v>
      </c>
      <c r="L42" s="14">
        <v>0</v>
      </c>
      <c r="W42" s="14"/>
    </row>
    <row r="43" s="1" customFormat="1" spans="11:23">
      <c r="K43" s="14" t="s">
        <v>58</v>
      </c>
      <c r="L43" s="14">
        <f>COUNTIF(L2:L25,"&lt;1.668")-COUNTIF(L2:L25,"&lt;1.539")</f>
        <v>0</v>
      </c>
      <c r="W43" s="14"/>
    </row>
    <row r="44" s="1" customFormat="1" spans="11:23">
      <c r="K44" s="14" t="s">
        <v>59</v>
      </c>
      <c r="L44" s="14">
        <f>COUNTIF(L2:L25,"&lt;1.797")-COUNTIF(L2:L25,"&lt;1.668")</f>
        <v>0</v>
      </c>
      <c r="W44" s="14"/>
    </row>
    <row r="45" s="1" customFormat="1" spans="11:23">
      <c r="K45" s="14" t="s">
        <v>60</v>
      </c>
      <c r="L45" s="14">
        <f>COUNTIF(L2:L25,"&lt;1.926")-COUNTIF(L2:L25,"&lt;1.797")</f>
        <v>0</v>
      </c>
      <c r="W45" s="14"/>
    </row>
    <row r="46" s="1" customFormat="1" spans="11:23">
      <c r="K46" s="14" t="s">
        <v>61</v>
      </c>
      <c r="L46" s="14">
        <f>COUNTIF(L2:L25,"&lt;2.055")-COUNTIF(L2:L25,"&lt;1.926")</f>
        <v>0</v>
      </c>
      <c r="W46" s="14"/>
    </row>
    <row r="47" s="1" customFormat="1" spans="11:23">
      <c r="K47" s="14" t="s">
        <v>62</v>
      </c>
      <c r="L47" s="14">
        <f>COUNTIF(L2:L25,"&lt;2.184")-COUNTIF(L2:L25,"&lt;2.055")</f>
        <v>0</v>
      </c>
      <c r="W47" s="14"/>
    </row>
    <row r="48" s="1" customFormat="1" spans="11:23">
      <c r="K48" s="14" t="s">
        <v>63</v>
      </c>
      <c r="L48" s="14">
        <f>COUNTIF(L2:L25,"&lt;2.313")-COUNTIF(L2:L25,"&lt;2.184")</f>
        <v>0</v>
      </c>
      <c r="W48" s="14"/>
    </row>
    <row r="49" s="1" customFormat="1" spans="11:23">
      <c r="K49" s="14" t="s">
        <v>64</v>
      </c>
      <c r="L49" s="14">
        <f>COUNTIF(L2:L25,"&lt;2.442")-COUNTIF(L2:L25,"&lt;2.313")</f>
        <v>0</v>
      </c>
      <c r="W49" s="14"/>
    </row>
    <row r="50" s="1" customFormat="1" spans="11:12">
      <c r="K50" s="14" t="s">
        <v>65</v>
      </c>
      <c r="L50" s="14">
        <f>COUNTIF(L2:L25,"&lt;2.571")-COUNTIF(L2:L25,"&lt;2.442")</f>
        <v>0</v>
      </c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s="1" customFormat="1" spans="11:15">
      <c r="K52" s="14" t="s">
        <v>67</v>
      </c>
      <c r="L52" s="14">
        <f>COUNTIF(L2:L25,"&lt;2.829")-COUNTIF(L2:L25,"&lt;2.7")</f>
        <v>0</v>
      </c>
      <c r="N52" s="1">
        <v>0.378</v>
      </c>
      <c r="O52" s="1">
        <v>3.094</v>
      </c>
    </row>
    <row r="53" s="1" customFormat="1" spans="11:15">
      <c r="K53" s="14" t="s">
        <v>68</v>
      </c>
      <c r="L53" s="14">
        <f>COUNTIF(L2:L25,"&lt;2.958")-COUNTIF(L2:L25,"&lt;2.829")</f>
        <v>0</v>
      </c>
      <c r="N53" s="1">
        <v>21</v>
      </c>
      <c r="O53" s="1">
        <v>0.129</v>
      </c>
    </row>
    <row r="54" s="1" customFormat="1" spans="11:12">
      <c r="K54" s="14" t="s">
        <v>69</v>
      </c>
      <c r="L54" s="14">
        <f>COUNTIF(L2:L25,"&lt;3.087")-COUNTIF(L2:L25,"&lt;2.958")</f>
        <v>0</v>
      </c>
    </row>
    <row r="57" spans="14:16">
      <c r="N57">
        <v>0.954</v>
      </c>
      <c r="O57">
        <v>0.378</v>
      </c>
      <c r="P57">
        <v>1.539</v>
      </c>
    </row>
    <row r="58" spans="16:16">
      <c r="P58">
        <v>0.232</v>
      </c>
    </row>
    <row r="61" spans="15:19">
      <c r="O61">
        <v>0.954</v>
      </c>
      <c r="P61">
        <v>0.133</v>
      </c>
      <c r="R61">
        <v>0.378</v>
      </c>
      <c r="S61">
        <v>1.539</v>
      </c>
    </row>
    <row r="62" spans="15:19">
      <c r="O62">
        <v>1.355</v>
      </c>
      <c r="P62">
        <v>0.108</v>
      </c>
      <c r="S62">
        <v>0.29</v>
      </c>
    </row>
    <row r="63" spans="15:16">
      <c r="O63">
        <v>1.72</v>
      </c>
      <c r="P63">
        <v>0.083</v>
      </c>
    </row>
  </sheetData>
  <pageMargins left="0.75" right="0.75" top="1" bottom="1" header="0.5" footer="0.5"/>
  <headerFooter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1"/>
  <sheetViews>
    <sheetView topLeftCell="G24" workbookViewId="0">
      <selection activeCell="O26" sqref="O26:R31"/>
    </sheetView>
  </sheetViews>
  <sheetFormatPr defaultColWidth="8.88888888888889" defaultRowHeight="14.4"/>
  <cols>
    <col min="11" max="12" width="21.3333333333333" customWidth="1"/>
    <col min="13" max="14" width="12.8888888888889"/>
    <col min="20" max="22" width="12.8888888888889"/>
    <col min="23" max="23" width="20.5555555555556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130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10.5104732513428</v>
      </c>
      <c r="L2" s="9">
        <v>0.40911865234375</v>
      </c>
      <c r="M2">
        <v>0.336616516113281</v>
      </c>
      <c r="N2">
        <v>10.49875831604</v>
      </c>
      <c r="O2">
        <v>9</v>
      </c>
      <c r="P2">
        <v>9</v>
      </c>
      <c r="Q2">
        <v>19</v>
      </c>
      <c r="R2" s="15">
        <v>0.4737</v>
      </c>
      <c r="S2" s="15">
        <f>O2/E2</f>
        <v>0.9</v>
      </c>
      <c r="T2">
        <v>4.85090065002441</v>
      </c>
      <c r="U2">
        <v>4.38053035736084</v>
      </c>
      <c r="V2">
        <v>4.3800253868103</v>
      </c>
      <c r="W2" s="11">
        <v>0.000504970550537109</v>
      </c>
      <c r="X2">
        <v>0.470875263214111</v>
      </c>
      <c r="Y2">
        <v>0.470875263214111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pans="1:31">
      <c r="A3" s="5">
        <v>178</v>
      </c>
      <c r="B3">
        <v>20</v>
      </c>
      <c r="C3">
        <v>0</v>
      </c>
      <c r="D3">
        <v>10</v>
      </c>
      <c r="E3">
        <v>10</v>
      </c>
      <c r="F3">
        <v>10</v>
      </c>
      <c r="G3">
        <v>0</v>
      </c>
      <c r="H3">
        <v>10</v>
      </c>
      <c r="I3">
        <v>0</v>
      </c>
      <c r="J3">
        <v>1</v>
      </c>
      <c r="K3" s="4">
        <v>9999</v>
      </c>
      <c r="L3" s="9">
        <v>0.473779678344727</v>
      </c>
      <c r="M3">
        <v>9999</v>
      </c>
      <c r="N3">
        <v>9999</v>
      </c>
      <c r="O3">
        <v>9</v>
      </c>
      <c r="P3">
        <v>9</v>
      </c>
      <c r="Q3">
        <v>18</v>
      </c>
      <c r="R3" s="15">
        <v>0.5</v>
      </c>
      <c r="S3" s="15">
        <f>O3/E3</f>
        <v>0.9</v>
      </c>
      <c r="T3">
        <v>4.80928802490234</v>
      </c>
      <c r="U3">
        <v>4.42328643798828</v>
      </c>
      <c r="V3">
        <v>4.36561059951782</v>
      </c>
      <c r="W3" s="11">
        <v>0.057675838470459</v>
      </c>
      <c r="X3">
        <v>0.443677425384521</v>
      </c>
      <c r="Y3">
        <v>0.443677425384521</v>
      </c>
      <c r="Z3">
        <v>0.9</v>
      </c>
      <c r="AA3">
        <v>0.9</v>
      </c>
      <c r="AB3">
        <v>0.5</v>
      </c>
      <c r="AC3">
        <v>0.642857142857143</v>
      </c>
      <c r="AD3">
        <v>0.1</v>
      </c>
      <c r="AE3">
        <v>0</v>
      </c>
    </row>
    <row r="4" spans="1:31">
      <c r="A4" s="5">
        <v>229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9.84768295288086</v>
      </c>
      <c r="L4" s="9">
        <v>0.546676635742187</v>
      </c>
      <c r="M4">
        <v>0.46795654296875</v>
      </c>
      <c r="N4">
        <v>9.54726791381836</v>
      </c>
      <c r="O4">
        <v>8</v>
      </c>
      <c r="P4">
        <v>8</v>
      </c>
      <c r="Q4">
        <v>18</v>
      </c>
      <c r="R4" s="15">
        <v>0.4444</v>
      </c>
      <c r="S4" s="15">
        <f>O4/E4</f>
        <v>0.8</v>
      </c>
      <c r="T4">
        <v>4.21918487548828</v>
      </c>
      <c r="U4">
        <v>3.84386992454529</v>
      </c>
      <c r="V4">
        <v>3.82370638847351</v>
      </c>
      <c r="W4" s="11">
        <v>0.0201635360717773</v>
      </c>
      <c r="X4">
        <v>0.395478487014771</v>
      </c>
      <c r="Y4">
        <v>0.395478487014771</v>
      </c>
      <c r="Z4">
        <v>0.8</v>
      </c>
      <c r="AA4">
        <v>1</v>
      </c>
      <c r="AB4">
        <v>0.555555555555556</v>
      </c>
      <c r="AC4">
        <v>0.714285714285714</v>
      </c>
      <c r="AD4">
        <v>0</v>
      </c>
      <c r="AE4">
        <v>0.2</v>
      </c>
    </row>
    <row r="5" spans="1:31">
      <c r="A5" s="5">
        <v>117</v>
      </c>
      <c r="B5">
        <v>19</v>
      </c>
      <c r="C5">
        <v>1</v>
      </c>
      <c r="D5">
        <v>10</v>
      </c>
      <c r="E5">
        <v>10</v>
      </c>
      <c r="F5">
        <v>9</v>
      </c>
      <c r="G5">
        <v>1</v>
      </c>
      <c r="H5">
        <v>10</v>
      </c>
      <c r="I5">
        <v>0</v>
      </c>
      <c r="J5">
        <v>0.95</v>
      </c>
      <c r="K5" s="4">
        <v>9999</v>
      </c>
      <c r="L5" s="9">
        <v>0.595869064331055</v>
      </c>
      <c r="M5">
        <v>9999</v>
      </c>
      <c r="N5">
        <v>9999</v>
      </c>
      <c r="O5">
        <v>10</v>
      </c>
      <c r="P5">
        <v>10</v>
      </c>
      <c r="Q5">
        <v>19</v>
      </c>
      <c r="R5" s="15">
        <v>0.5263</v>
      </c>
      <c r="S5" s="15">
        <f>O5/E5</f>
        <v>1</v>
      </c>
      <c r="T5">
        <v>3.91636276245117</v>
      </c>
      <c r="U5">
        <v>3.59290814399719</v>
      </c>
      <c r="V5">
        <v>3.59341955184936</v>
      </c>
      <c r="W5" s="11">
        <v>0.000511407852172852</v>
      </c>
      <c r="X5">
        <v>0.322943210601807</v>
      </c>
      <c r="Y5">
        <v>0.322943210601807</v>
      </c>
      <c r="Z5">
        <v>1</v>
      </c>
      <c r="AA5">
        <v>0.9</v>
      </c>
      <c r="AB5">
        <v>0.473684210526316</v>
      </c>
      <c r="AC5">
        <v>0.620689655172414</v>
      </c>
      <c r="AD5">
        <v>0.1</v>
      </c>
      <c r="AE5">
        <v>-0.1</v>
      </c>
    </row>
    <row r="6" s="20" customFormat="1" spans="1:31">
      <c r="A6" s="21">
        <v>191</v>
      </c>
      <c r="B6" s="20">
        <v>20</v>
      </c>
      <c r="C6" s="20">
        <v>0</v>
      </c>
      <c r="D6" s="20">
        <v>10</v>
      </c>
      <c r="E6" s="20">
        <v>10</v>
      </c>
      <c r="F6" s="20">
        <v>10</v>
      </c>
      <c r="G6" s="20" t="s">
        <v>94</v>
      </c>
      <c r="H6" s="20">
        <v>10</v>
      </c>
      <c r="I6" s="20">
        <v>0</v>
      </c>
      <c r="J6" s="20">
        <v>1</v>
      </c>
      <c r="K6" s="22">
        <v>9999</v>
      </c>
      <c r="L6" s="22">
        <v>0.610622406005859</v>
      </c>
      <c r="M6" s="20">
        <v>9999</v>
      </c>
      <c r="N6" s="20">
        <v>9999</v>
      </c>
      <c r="O6" s="20">
        <v>7</v>
      </c>
      <c r="P6" s="20">
        <v>7</v>
      </c>
      <c r="Q6" s="20">
        <v>14</v>
      </c>
      <c r="R6" s="23">
        <v>0.5</v>
      </c>
      <c r="S6" s="23">
        <f>O6/E6</f>
        <v>0.7</v>
      </c>
      <c r="T6" s="20">
        <v>4.3649845123291</v>
      </c>
      <c r="U6" s="20">
        <v>3.99369430541992</v>
      </c>
      <c r="V6" s="20">
        <v>3.99735951423645</v>
      </c>
      <c r="W6" s="22">
        <v>0.00366520881652832</v>
      </c>
      <c r="X6" s="20">
        <v>0.367624998092651</v>
      </c>
      <c r="Y6" s="20">
        <v>0.367624998092651</v>
      </c>
      <c r="Z6" s="20">
        <v>0.7</v>
      </c>
      <c r="AA6" s="20">
        <v>0.7</v>
      </c>
      <c r="AB6" s="20">
        <v>0.5</v>
      </c>
      <c r="AC6" s="20">
        <v>0.583333333333333</v>
      </c>
      <c r="AD6" s="20">
        <v>0.3</v>
      </c>
      <c r="AE6" s="20">
        <v>0</v>
      </c>
    </row>
    <row r="7" spans="1:31">
      <c r="A7" s="5">
        <v>217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10.0920867919922</v>
      </c>
      <c r="L7" s="9">
        <v>0.861143112182617</v>
      </c>
      <c r="M7">
        <v>0.723855972290039</v>
      </c>
      <c r="N7">
        <v>8.88371086120605</v>
      </c>
      <c r="O7">
        <v>6</v>
      </c>
      <c r="P7">
        <v>6</v>
      </c>
      <c r="Q7">
        <v>15</v>
      </c>
      <c r="R7" s="15">
        <v>0.4</v>
      </c>
      <c r="S7" s="15">
        <f t="shared" ref="S7:S24" si="0">O7/E7</f>
        <v>0.6</v>
      </c>
      <c r="T7">
        <v>4.04324340820312</v>
      </c>
      <c r="U7">
        <v>3.72802567481995</v>
      </c>
      <c r="V7">
        <v>3.61562538146973</v>
      </c>
      <c r="W7" s="11">
        <v>0.11240029335022</v>
      </c>
      <c r="X7">
        <v>0.427618026733398</v>
      </c>
      <c r="Y7">
        <v>0.427618026733398</v>
      </c>
      <c r="Z7">
        <v>0.6</v>
      </c>
      <c r="AA7">
        <v>0.9</v>
      </c>
      <c r="AB7">
        <v>0.6</v>
      </c>
      <c r="AC7">
        <v>0.72</v>
      </c>
      <c r="AD7">
        <v>0.1</v>
      </c>
      <c r="AE7">
        <v>0.3</v>
      </c>
    </row>
    <row r="8" spans="1:31">
      <c r="A8" s="5">
        <v>185</v>
      </c>
      <c r="B8">
        <v>20</v>
      </c>
      <c r="C8">
        <v>0</v>
      </c>
      <c r="D8">
        <v>10</v>
      </c>
      <c r="E8">
        <v>10</v>
      </c>
      <c r="F8">
        <v>10</v>
      </c>
      <c r="G8">
        <v>0</v>
      </c>
      <c r="H8">
        <v>10</v>
      </c>
      <c r="I8">
        <v>0</v>
      </c>
      <c r="J8">
        <v>1</v>
      </c>
      <c r="K8" s="4">
        <v>9999</v>
      </c>
      <c r="L8" s="9">
        <v>0.746330261230469</v>
      </c>
      <c r="M8">
        <v>9999</v>
      </c>
      <c r="N8">
        <v>9999</v>
      </c>
      <c r="O8">
        <v>8</v>
      </c>
      <c r="P8">
        <v>8</v>
      </c>
      <c r="Q8">
        <v>17</v>
      </c>
      <c r="R8" s="15">
        <v>0.4706</v>
      </c>
      <c r="S8" s="15">
        <f t="shared" si="0"/>
        <v>0.8</v>
      </c>
      <c r="T8">
        <v>4.6588134765625</v>
      </c>
      <c r="U8">
        <v>4.31870889663696</v>
      </c>
      <c r="V8">
        <v>4.19972944259644</v>
      </c>
      <c r="W8" s="11">
        <v>0.118979454040527</v>
      </c>
      <c r="X8">
        <v>0.459084033966065</v>
      </c>
      <c r="Y8">
        <v>0.459084033966065</v>
      </c>
      <c r="Z8">
        <v>0.8</v>
      </c>
      <c r="AA8">
        <v>0.9</v>
      </c>
      <c r="AB8">
        <v>0.529411764705882</v>
      </c>
      <c r="AC8">
        <v>0.666666666666667</v>
      </c>
      <c r="AD8">
        <v>0.1</v>
      </c>
      <c r="AE8">
        <v>0.1</v>
      </c>
    </row>
    <row r="9" spans="1:31">
      <c r="A9" s="5">
        <v>155</v>
      </c>
      <c r="B9">
        <v>18</v>
      </c>
      <c r="C9">
        <v>2</v>
      </c>
      <c r="D9">
        <v>10</v>
      </c>
      <c r="E9">
        <v>10</v>
      </c>
      <c r="F9">
        <v>10</v>
      </c>
      <c r="G9">
        <v>0</v>
      </c>
      <c r="H9">
        <v>8</v>
      </c>
      <c r="I9">
        <v>2</v>
      </c>
      <c r="J9">
        <v>0.9</v>
      </c>
      <c r="K9" s="4">
        <v>6.76684951782227</v>
      </c>
      <c r="L9" s="9">
        <v>0.678230285644531</v>
      </c>
      <c r="M9">
        <v>0.774417877197266</v>
      </c>
      <c r="N9">
        <v>8.09170532226562</v>
      </c>
      <c r="O9">
        <v>8</v>
      </c>
      <c r="P9">
        <v>8</v>
      </c>
      <c r="Q9">
        <v>17</v>
      </c>
      <c r="R9" s="15">
        <v>0.4706</v>
      </c>
      <c r="S9" s="15">
        <f t="shared" si="0"/>
        <v>0.8</v>
      </c>
      <c r="T9">
        <v>3.89630317687988</v>
      </c>
      <c r="U9">
        <v>3.45246338844299</v>
      </c>
      <c r="V9">
        <v>3.55084538459778</v>
      </c>
      <c r="W9" s="11">
        <v>0.0983819961547852</v>
      </c>
      <c r="X9">
        <v>0.345457792282104</v>
      </c>
      <c r="Y9">
        <v>0.345457792282104</v>
      </c>
      <c r="Z9">
        <v>0.8</v>
      </c>
      <c r="AA9">
        <v>0.9</v>
      </c>
      <c r="AB9">
        <v>0.529411764705882</v>
      </c>
      <c r="AC9">
        <v>0.666666666666667</v>
      </c>
      <c r="AD9">
        <v>0.1</v>
      </c>
      <c r="AE9">
        <v>0.1</v>
      </c>
    </row>
    <row r="10" customFormat="1" spans="1:31">
      <c r="A10" s="5">
        <v>41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11.0247116088867</v>
      </c>
      <c r="L10" s="9">
        <v>0.829212188720703</v>
      </c>
      <c r="M10">
        <v>0.615507125854492</v>
      </c>
      <c r="N10">
        <v>9.19135475158691</v>
      </c>
      <c r="O10">
        <v>7</v>
      </c>
      <c r="P10">
        <v>7</v>
      </c>
      <c r="Q10">
        <v>17</v>
      </c>
      <c r="R10" s="15">
        <v>0.4118</v>
      </c>
      <c r="S10" s="15">
        <f t="shared" si="0"/>
        <v>0.7</v>
      </c>
      <c r="T10">
        <v>4.78162574768066</v>
      </c>
      <c r="U10">
        <v>4.41128349304199</v>
      </c>
      <c r="V10">
        <v>4.25963163375854</v>
      </c>
      <c r="W10" s="11">
        <v>0.151651859283447</v>
      </c>
      <c r="X10">
        <v>0.521994113922119</v>
      </c>
      <c r="Y10">
        <v>0.521994113922119</v>
      </c>
      <c r="Z10">
        <v>0.7</v>
      </c>
      <c r="AA10">
        <v>1</v>
      </c>
      <c r="AB10">
        <v>0.588235294117647</v>
      </c>
      <c r="AC10">
        <v>0.740740740740741</v>
      </c>
      <c r="AD10">
        <v>0</v>
      </c>
      <c r="AE10">
        <v>0.3</v>
      </c>
    </row>
    <row r="11" spans="1:31">
      <c r="A11" s="5">
        <v>133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8.35822486877441</v>
      </c>
      <c r="L11" s="9">
        <v>0.670793533325195</v>
      </c>
      <c r="M11">
        <v>0.739604949951172</v>
      </c>
      <c r="N11">
        <v>9.229736328125</v>
      </c>
      <c r="O11">
        <v>9</v>
      </c>
      <c r="P11">
        <v>9</v>
      </c>
      <c r="Q11">
        <v>18</v>
      </c>
      <c r="R11" s="15">
        <v>0.5</v>
      </c>
      <c r="S11" s="15">
        <f t="shared" si="0"/>
        <v>0.9</v>
      </c>
      <c r="T11">
        <v>3.5228385925293</v>
      </c>
      <c r="U11">
        <v>3.16996884346008</v>
      </c>
      <c r="V11">
        <v>3.2436842918396</v>
      </c>
      <c r="W11" s="11">
        <v>0.0737154483795166</v>
      </c>
      <c r="X11">
        <v>0.279154300689697</v>
      </c>
      <c r="Y11">
        <v>0.279154300689697</v>
      </c>
      <c r="Z11">
        <v>0.9</v>
      </c>
      <c r="AA11">
        <v>0.9</v>
      </c>
      <c r="AB11">
        <v>0.5</v>
      </c>
      <c r="AC11">
        <v>0.642857142857143</v>
      </c>
      <c r="AD11">
        <v>0.1</v>
      </c>
      <c r="AE11">
        <v>0</v>
      </c>
    </row>
    <row r="12" s="20" customFormat="1" spans="1:31">
      <c r="A12" s="21">
        <v>138</v>
      </c>
      <c r="B12" s="20">
        <v>18</v>
      </c>
      <c r="C12" s="20">
        <v>2</v>
      </c>
      <c r="D12" s="20">
        <v>10</v>
      </c>
      <c r="E12" s="20">
        <v>10</v>
      </c>
      <c r="F12" s="20">
        <v>9</v>
      </c>
      <c r="G12" s="20">
        <v>1</v>
      </c>
      <c r="H12" s="20">
        <v>9</v>
      </c>
      <c r="I12" s="20">
        <v>1</v>
      </c>
      <c r="J12" s="20">
        <v>0.9</v>
      </c>
      <c r="K12" s="22">
        <v>9.2657299041748</v>
      </c>
      <c r="L12" s="22">
        <v>0.671237945556641</v>
      </c>
      <c r="M12" s="20">
        <v>0.846797943115234</v>
      </c>
      <c r="N12" s="20">
        <v>11.3050632476807</v>
      </c>
      <c r="O12" s="20">
        <v>9</v>
      </c>
      <c r="P12" s="20">
        <v>9</v>
      </c>
      <c r="Q12" s="20">
        <v>16</v>
      </c>
      <c r="R12" s="23">
        <v>0.5625</v>
      </c>
      <c r="S12" s="23">
        <f t="shared" si="0"/>
        <v>0.9</v>
      </c>
      <c r="T12" s="20">
        <v>4.41386222839355</v>
      </c>
      <c r="U12" s="20">
        <v>3.87005400657654</v>
      </c>
      <c r="V12" s="20">
        <v>4.11690664291382</v>
      </c>
      <c r="W12" s="22">
        <v>0.24685263633728</v>
      </c>
      <c r="X12" s="20">
        <v>0.296955585479736</v>
      </c>
      <c r="Y12" s="20">
        <v>0.296955585479736</v>
      </c>
      <c r="Z12" s="20">
        <v>0.9</v>
      </c>
      <c r="AA12" s="20">
        <v>0.7</v>
      </c>
      <c r="AB12" s="20">
        <v>0.4375</v>
      </c>
      <c r="AC12" s="20">
        <v>0.538461538461539</v>
      </c>
      <c r="AD12" s="20">
        <v>0.3</v>
      </c>
      <c r="AE12" s="20">
        <v>-0.2</v>
      </c>
    </row>
    <row r="13" spans="1:31">
      <c r="A13" s="5">
        <v>171</v>
      </c>
      <c r="B13">
        <v>19</v>
      </c>
      <c r="C13">
        <v>1</v>
      </c>
      <c r="D13">
        <v>10</v>
      </c>
      <c r="E13">
        <v>10</v>
      </c>
      <c r="F13">
        <v>10</v>
      </c>
      <c r="G13">
        <v>0</v>
      </c>
      <c r="H13">
        <v>9</v>
      </c>
      <c r="I13">
        <v>1</v>
      </c>
      <c r="J13">
        <v>0.95</v>
      </c>
      <c r="K13" s="4">
        <v>10.2781219482422</v>
      </c>
      <c r="L13" s="9">
        <v>1.05501174926758</v>
      </c>
      <c r="M13">
        <v>0.912380218505859</v>
      </c>
      <c r="N13">
        <v>8.82160949707031</v>
      </c>
      <c r="O13">
        <v>6</v>
      </c>
      <c r="P13">
        <v>6</v>
      </c>
      <c r="Q13">
        <v>15</v>
      </c>
      <c r="R13" s="15">
        <v>0.4</v>
      </c>
      <c r="S13" s="15">
        <f t="shared" si="0"/>
        <v>0.6</v>
      </c>
      <c r="T13">
        <v>4.19645118713379</v>
      </c>
      <c r="U13">
        <v>3.87713885307312</v>
      </c>
      <c r="V13">
        <v>3.7418053150177</v>
      </c>
      <c r="W13" s="11">
        <v>0.13533353805542</v>
      </c>
      <c r="X13">
        <v>0.454645872116089</v>
      </c>
      <c r="Y13">
        <v>0.454645872116089</v>
      </c>
      <c r="Z13">
        <v>0.6</v>
      </c>
      <c r="AA13">
        <v>0.9</v>
      </c>
      <c r="AB13">
        <v>0.6</v>
      </c>
      <c r="AC13">
        <v>0.72</v>
      </c>
      <c r="AD13">
        <v>0.1</v>
      </c>
      <c r="AE13">
        <v>0.3</v>
      </c>
    </row>
    <row r="14" customFormat="1" spans="1:31">
      <c r="A14" s="5">
        <v>61</v>
      </c>
      <c r="B14">
        <v>19</v>
      </c>
      <c r="C14">
        <v>1</v>
      </c>
      <c r="D14">
        <v>10</v>
      </c>
      <c r="E14">
        <v>10</v>
      </c>
      <c r="F14">
        <v>10</v>
      </c>
      <c r="G14">
        <v>0</v>
      </c>
      <c r="H14">
        <v>9</v>
      </c>
      <c r="I14">
        <v>1</v>
      </c>
      <c r="J14">
        <v>0.95</v>
      </c>
      <c r="K14" s="4">
        <v>10.6257991790772</v>
      </c>
      <c r="L14" s="9">
        <v>1.14323806762695</v>
      </c>
      <c r="M14">
        <v>0.99237060546875</v>
      </c>
      <c r="N14">
        <v>9.02749633789062</v>
      </c>
      <c r="O14">
        <v>5</v>
      </c>
      <c r="P14">
        <v>5</v>
      </c>
      <c r="Q14">
        <v>14</v>
      </c>
      <c r="R14" s="15">
        <v>0.3571</v>
      </c>
      <c r="S14" s="15">
        <f t="shared" si="0"/>
        <v>0.5</v>
      </c>
      <c r="T14">
        <v>3.97028923034668</v>
      </c>
      <c r="U14">
        <v>3.67376279830933</v>
      </c>
      <c r="V14">
        <v>3.51807713508606</v>
      </c>
      <c r="W14" s="11">
        <v>0.155685663223267</v>
      </c>
      <c r="X14">
        <v>0.45221209526062</v>
      </c>
      <c r="Y14">
        <v>0.45221209526062</v>
      </c>
      <c r="Z14">
        <v>0.5</v>
      </c>
      <c r="AA14">
        <v>0.9</v>
      </c>
      <c r="AB14">
        <v>0.642857142857143</v>
      </c>
      <c r="AC14">
        <v>0.75</v>
      </c>
      <c r="AD14">
        <v>0.1</v>
      </c>
      <c r="AE14">
        <v>0.4</v>
      </c>
    </row>
    <row r="15" spans="1:31">
      <c r="A15" s="5">
        <v>142</v>
      </c>
      <c r="B15">
        <v>20</v>
      </c>
      <c r="C15">
        <v>0</v>
      </c>
      <c r="D15">
        <v>10</v>
      </c>
      <c r="E15">
        <v>10</v>
      </c>
      <c r="F15">
        <v>10</v>
      </c>
      <c r="G15">
        <v>0</v>
      </c>
      <c r="H15">
        <v>10</v>
      </c>
      <c r="I15">
        <v>0</v>
      </c>
      <c r="J15">
        <v>1</v>
      </c>
      <c r="K15" s="4">
        <v>9999</v>
      </c>
      <c r="L15" s="9">
        <v>1.2095832824707</v>
      </c>
      <c r="M15">
        <v>9999</v>
      </c>
      <c r="N15">
        <v>9999</v>
      </c>
      <c r="O15">
        <v>8</v>
      </c>
      <c r="P15">
        <v>8</v>
      </c>
      <c r="Q15">
        <v>18</v>
      </c>
      <c r="R15" s="15">
        <v>0.4444</v>
      </c>
      <c r="S15" s="15">
        <f t="shared" si="0"/>
        <v>0.8</v>
      </c>
      <c r="T15">
        <v>4.09828186035156</v>
      </c>
      <c r="U15">
        <v>3.84790658950806</v>
      </c>
      <c r="V15">
        <v>3.66571497917175</v>
      </c>
      <c r="W15" s="11">
        <v>0.182191610336304</v>
      </c>
      <c r="X15">
        <v>0.43256688117981</v>
      </c>
      <c r="Y15">
        <v>0.43256688117981</v>
      </c>
      <c r="Z15">
        <v>0.8</v>
      </c>
      <c r="AA15">
        <v>1</v>
      </c>
      <c r="AB15">
        <v>0.555555555555556</v>
      </c>
      <c r="AC15">
        <v>0.714285714285714</v>
      </c>
      <c r="AD15">
        <v>0</v>
      </c>
      <c r="AE15">
        <v>0.2</v>
      </c>
    </row>
    <row r="16" spans="1:31">
      <c r="A16" s="5">
        <v>106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11.0809917449951</v>
      </c>
      <c r="L16" s="9">
        <v>1.19580459594727</v>
      </c>
      <c r="M16">
        <v>0.999795913696289</v>
      </c>
      <c r="N16">
        <v>9.0234489440918</v>
      </c>
      <c r="O16">
        <v>6</v>
      </c>
      <c r="P16">
        <v>6</v>
      </c>
      <c r="Q16">
        <v>16</v>
      </c>
      <c r="R16" s="15">
        <v>0.375</v>
      </c>
      <c r="S16" s="15">
        <f t="shared" si="0"/>
        <v>0.6</v>
      </c>
      <c r="T16">
        <v>4.2790470123291</v>
      </c>
      <c r="U16">
        <v>3.97639465332031</v>
      </c>
      <c r="V16">
        <v>3.77619099617004</v>
      </c>
      <c r="W16" s="11">
        <v>0.200203657150269</v>
      </c>
      <c r="X16">
        <v>0.502856016159058</v>
      </c>
      <c r="Y16">
        <v>0.502856016159058</v>
      </c>
      <c r="Z16">
        <v>0.6</v>
      </c>
      <c r="AA16">
        <v>1</v>
      </c>
      <c r="AB16">
        <v>0.625</v>
      </c>
      <c r="AC16">
        <v>0.769230769230769</v>
      </c>
      <c r="AD16">
        <v>0</v>
      </c>
      <c r="AE16">
        <v>0.4</v>
      </c>
    </row>
    <row r="17" s="20" customFormat="1" spans="1:31">
      <c r="A17" s="21">
        <v>244</v>
      </c>
      <c r="B17" s="20">
        <v>19</v>
      </c>
      <c r="C17" s="20">
        <v>1</v>
      </c>
      <c r="D17" s="20">
        <v>10</v>
      </c>
      <c r="E17" s="20">
        <v>10</v>
      </c>
      <c r="F17" s="20">
        <v>10</v>
      </c>
      <c r="G17" s="20">
        <v>0</v>
      </c>
      <c r="H17" s="20">
        <v>9</v>
      </c>
      <c r="I17" s="20">
        <v>1</v>
      </c>
      <c r="J17" s="20">
        <v>0.95</v>
      </c>
      <c r="K17" s="22">
        <v>10.961576461792</v>
      </c>
      <c r="L17" s="22">
        <v>1.18642616271973</v>
      </c>
      <c r="M17" s="20">
        <v>0.954240798950195</v>
      </c>
      <c r="N17" s="20">
        <v>8.53941345214844</v>
      </c>
      <c r="O17" s="20">
        <v>6</v>
      </c>
      <c r="P17" s="20">
        <v>6</v>
      </c>
      <c r="Q17" s="20">
        <v>15</v>
      </c>
      <c r="R17" s="23">
        <v>0.4</v>
      </c>
      <c r="S17" s="23">
        <f t="shared" si="0"/>
        <v>0.6</v>
      </c>
      <c r="T17" s="20">
        <v>4.47538566589355</v>
      </c>
      <c r="U17" s="20">
        <v>4.16669654846191</v>
      </c>
      <c r="V17" s="20">
        <v>3.9568190574646</v>
      </c>
      <c r="W17" s="22">
        <v>0.209877490997315</v>
      </c>
      <c r="X17" s="20">
        <v>0.518566608428955</v>
      </c>
      <c r="Y17" s="20">
        <v>0.518566608428955</v>
      </c>
      <c r="Z17" s="20">
        <v>0.6</v>
      </c>
      <c r="AA17" s="20">
        <v>0.9</v>
      </c>
      <c r="AB17" s="20">
        <v>0.6</v>
      </c>
      <c r="AC17" s="20">
        <v>0.72</v>
      </c>
      <c r="AD17" s="20">
        <v>0.1</v>
      </c>
      <c r="AE17" s="20">
        <v>0.3</v>
      </c>
    </row>
    <row r="18" spans="1:31">
      <c r="A18" s="5">
        <v>199</v>
      </c>
      <c r="B18">
        <v>16</v>
      </c>
      <c r="C18">
        <v>4</v>
      </c>
      <c r="D18">
        <v>10</v>
      </c>
      <c r="E18">
        <v>10</v>
      </c>
      <c r="F18">
        <v>10</v>
      </c>
      <c r="G18">
        <v>0</v>
      </c>
      <c r="H18">
        <v>6</v>
      </c>
      <c r="I18">
        <v>4</v>
      </c>
      <c r="J18">
        <v>0.8</v>
      </c>
      <c r="K18" s="4">
        <v>4.75215721130371</v>
      </c>
      <c r="L18" s="9">
        <v>1.34195899963379</v>
      </c>
      <c r="M18">
        <v>1.08642959594727</v>
      </c>
      <c r="N18">
        <v>5.04485130310059</v>
      </c>
      <c r="O18">
        <v>5</v>
      </c>
      <c r="P18">
        <v>5</v>
      </c>
      <c r="Q18">
        <v>12</v>
      </c>
      <c r="R18" s="15">
        <v>0.4167</v>
      </c>
      <c r="S18" s="15">
        <f t="shared" si="0"/>
        <v>0.5</v>
      </c>
      <c r="T18">
        <v>2.68381881713867</v>
      </c>
      <c r="U18">
        <v>2.37830376625061</v>
      </c>
      <c r="V18">
        <v>2.37785029411316</v>
      </c>
      <c r="W18" s="11">
        <v>0.000453472137451172</v>
      </c>
      <c r="X18">
        <v>0.305968523025513</v>
      </c>
      <c r="Y18">
        <v>0.305968523025513</v>
      </c>
      <c r="Z18">
        <v>0.5</v>
      </c>
      <c r="AA18">
        <v>0.7</v>
      </c>
      <c r="AB18">
        <v>0.583333333333333</v>
      </c>
      <c r="AC18">
        <v>0.636363636363636</v>
      </c>
      <c r="AD18">
        <v>0.3</v>
      </c>
      <c r="AE18">
        <v>0.2</v>
      </c>
    </row>
    <row r="19" spans="1:31">
      <c r="A19" s="5">
        <v>183</v>
      </c>
      <c r="B19">
        <v>16</v>
      </c>
      <c r="C19">
        <v>4</v>
      </c>
      <c r="D19">
        <v>10</v>
      </c>
      <c r="E19">
        <v>10</v>
      </c>
      <c r="F19">
        <v>10</v>
      </c>
      <c r="G19">
        <v>0</v>
      </c>
      <c r="H19">
        <v>6</v>
      </c>
      <c r="I19">
        <v>4</v>
      </c>
      <c r="J19">
        <v>0.8</v>
      </c>
      <c r="K19" s="4">
        <v>5.10199356079102</v>
      </c>
      <c r="L19" s="9">
        <v>1.28178596496582</v>
      </c>
      <c r="M19">
        <v>0.811515808105469</v>
      </c>
      <c r="N19">
        <v>5.19133567810059</v>
      </c>
      <c r="O19">
        <v>6</v>
      </c>
      <c r="P19">
        <v>6</v>
      </c>
      <c r="Q19">
        <v>15</v>
      </c>
      <c r="R19" s="15">
        <v>0.4</v>
      </c>
      <c r="S19" s="15">
        <f t="shared" si="0"/>
        <v>0.6</v>
      </c>
      <c r="T19">
        <v>2.89971923828125</v>
      </c>
      <c r="U19">
        <v>2.59655570983887</v>
      </c>
      <c r="V19">
        <v>2.59326696395874</v>
      </c>
      <c r="W19" s="11">
        <v>0.00328874588012695</v>
      </c>
      <c r="X19">
        <v>0.30645227432251</v>
      </c>
      <c r="Y19">
        <v>0.30645227432251</v>
      </c>
      <c r="Z19">
        <v>0.6</v>
      </c>
      <c r="AA19">
        <v>0.9</v>
      </c>
      <c r="AB19">
        <v>0.6</v>
      </c>
      <c r="AC19">
        <v>0.72</v>
      </c>
      <c r="AD19">
        <v>0.1</v>
      </c>
      <c r="AE19">
        <v>0.3</v>
      </c>
    </row>
    <row r="20" spans="1:31">
      <c r="A20" s="5">
        <v>243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9.80090713500977</v>
      </c>
      <c r="L20" s="9">
        <v>1.29490089416504</v>
      </c>
      <c r="M20">
        <v>1.34233665466309</v>
      </c>
      <c r="N20">
        <v>9.92547225952148</v>
      </c>
      <c r="O20">
        <v>7</v>
      </c>
      <c r="P20">
        <v>7</v>
      </c>
      <c r="Q20">
        <v>17</v>
      </c>
      <c r="R20" s="15">
        <v>0.4118</v>
      </c>
      <c r="S20" s="15">
        <f t="shared" si="0"/>
        <v>0.7</v>
      </c>
      <c r="T20">
        <v>4.18098068237305</v>
      </c>
      <c r="U20">
        <v>3.79029202461243</v>
      </c>
      <c r="V20">
        <v>3.7947883605957</v>
      </c>
      <c r="W20" s="11">
        <v>0.00449633598327637</v>
      </c>
      <c r="X20">
        <v>0.386192321777344</v>
      </c>
      <c r="Y20">
        <v>0.386192321777344</v>
      </c>
      <c r="Z20">
        <v>0.7</v>
      </c>
      <c r="AA20">
        <v>1</v>
      </c>
      <c r="AB20">
        <v>0.588235294117647</v>
      </c>
      <c r="AC20">
        <v>0.740740740740741</v>
      </c>
      <c r="AD20">
        <v>0</v>
      </c>
      <c r="AE20">
        <v>0.3</v>
      </c>
    </row>
    <row r="21" spans="1:31">
      <c r="A21" s="5">
        <v>226</v>
      </c>
      <c r="B21">
        <v>17</v>
      </c>
      <c r="C21">
        <v>3</v>
      </c>
      <c r="D21">
        <v>10</v>
      </c>
      <c r="E21">
        <v>10</v>
      </c>
      <c r="F21">
        <v>10</v>
      </c>
      <c r="G21">
        <v>0</v>
      </c>
      <c r="H21">
        <v>7</v>
      </c>
      <c r="I21">
        <v>3</v>
      </c>
      <c r="J21">
        <v>0.85</v>
      </c>
      <c r="K21" s="4">
        <v>6.30370903015137</v>
      </c>
      <c r="L21" s="9">
        <v>1.27000999450684</v>
      </c>
      <c r="M21">
        <v>1.00218772888184</v>
      </c>
      <c r="N21">
        <v>6.29825973510742</v>
      </c>
      <c r="O21">
        <v>7</v>
      </c>
      <c r="P21">
        <v>7</v>
      </c>
      <c r="Q21">
        <v>17</v>
      </c>
      <c r="R21" s="15">
        <v>0.4118</v>
      </c>
      <c r="S21" s="15">
        <f t="shared" si="0"/>
        <v>0.7</v>
      </c>
      <c r="T21">
        <v>3.48395156860352</v>
      </c>
      <c r="U21">
        <v>3.09846258163452</v>
      </c>
      <c r="V21">
        <v>3.09269952774048</v>
      </c>
      <c r="W21" s="11">
        <v>0.00576305389404297</v>
      </c>
      <c r="X21">
        <v>0.391252040863037</v>
      </c>
      <c r="Y21">
        <v>0.391252040863037</v>
      </c>
      <c r="Z21">
        <v>0.7</v>
      </c>
      <c r="AA21">
        <v>1</v>
      </c>
      <c r="AB21">
        <v>0.588235294117647</v>
      </c>
      <c r="AC21">
        <v>0.740740740740741</v>
      </c>
      <c r="AD21">
        <v>0</v>
      </c>
      <c r="AE21">
        <v>0.3</v>
      </c>
    </row>
    <row r="22" spans="1:31">
      <c r="A22" s="5">
        <v>115</v>
      </c>
      <c r="B22">
        <v>16</v>
      </c>
      <c r="C22">
        <v>4</v>
      </c>
      <c r="D22">
        <v>10</v>
      </c>
      <c r="E22">
        <v>10</v>
      </c>
      <c r="F22">
        <v>10</v>
      </c>
      <c r="G22">
        <v>0</v>
      </c>
      <c r="H22">
        <v>6</v>
      </c>
      <c r="I22">
        <v>4</v>
      </c>
      <c r="J22">
        <v>0.8</v>
      </c>
      <c r="K22" s="4">
        <v>6.71426963806152</v>
      </c>
      <c r="L22" s="9">
        <v>1.49112319946289</v>
      </c>
      <c r="M22">
        <v>0.618156433105469</v>
      </c>
      <c r="N22">
        <v>6.52282333374023</v>
      </c>
      <c r="O22">
        <v>6</v>
      </c>
      <c r="P22">
        <v>6</v>
      </c>
      <c r="Q22">
        <v>16</v>
      </c>
      <c r="R22" s="15">
        <v>0.375</v>
      </c>
      <c r="S22" s="15">
        <f t="shared" si="0"/>
        <v>0.6</v>
      </c>
      <c r="T22">
        <v>2.93527793884277</v>
      </c>
      <c r="U22">
        <v>2.57135272026062</v>
      </c>
      <c r="V22">
        <v>2.54566478729248</v>
      </c>
      <c r="W22" s="11">
        <v>0.0256879329681396</v>
      </c>
      <c r="X22">
        <v>0.389613151550293</v>
      </c>
      <c r="Y22">
        <v>0.389613151550293</v>
      </c>
      <c r="Z22">
        <v>0.6</v>
      </c>
      <c r="AA22">
        <v>1</v>
      </c>
      <c r="AB22">
        <v>0.625</v>
      </c>
      <c r="AC22">
        <v>0.769230769230769</v>
      </c>
      <c r="AD22">
        <v>0</v>
      </c>
      <c r="AE22">
        <v>0.4</v>
      </c>
    </row>
    <row r="23" spans="1:31">
      <c r="A23" s="5">
        <v>111</v>
      </c>
      <c r="B23">
        <v>16</v>
      </c>
      <c r="C23">
        <v>4</v>
      </c>
      <c r="D23">
        <v>10</v>
      </c>
      <c r="E23">
        <v>10</v>
      </c>
      <c r="F23">
        <v>9</v>
      </c>
      <c r="G23">
        <v>1</v>
      </c>
      <c r="H23">
        <v>7</v>
      </c>
      <c r="I23">
        <v>3</v>
      </c>
      <c r="J23">
        <v>0.8</v>
      </c>
      <c r="K23" s="4">
        <v>5.90119934082031</v>
      </c>
      <c r="L23" s="9">
        <v>1.46022987365723</v>
      </c>
      <c r="M23">
        <v>1.03746795654297</v>
      </c>
      <c r="N23">
        <v>4.93503952026367</v>
      </c>
      <c r="O23">
        <v>5</v>
      </c>
      <c r="P23">
        <v>5</v>
      </c>
      <c r="Q23">
        <v>13</v>
      </c>
      <c r="R23" s="15">
        <v>0.3846</v>
      </c>
      <c r="S23" s="15">
        <f t="shared" si="0"/>
        <v>0.5</v>
      </c>
      <c r="T23">
        <v>2.83156013488769</v>
      </c>
      <c r="U23">
        <v>2.55749702453613</v>
      </c>
      <c r="V23">
        <v>2.5282130241394</v>
      </c>
      <c r="W23" s="11">
        <v>0.0292840003967285</v>
      </c>
      <c r="X23">
        <v>0.303347110748291</v>
      </c>
      <c r="Y23">
        <v>0.303347110748291</v>
      </c>
      <c r="Z23">
        <v>0.5</v>
      </c>
      <c r="AA23">
        <v>0.8</v>
      </c>
      <c r="AB23">
        <v>0.615384615384615</v>
      </c>
      <c r="AC23">
        <v>0.695652173913043</v>
      </c>
      <c r="AD23">
        <v>0.2</v>
      </c>
      <c r="AE23">
        <v>0.3</v>
      </c>
    </row>
    <row r="24" s="4" customFormat="1" spans="11:31">
      <c r="K24" s="12" t="s">
        <v>29</v>
      </c>
      <c r="L24" s="9">
        <f>AVERAGE(L2:L23)</f>
        <v>0.955594843084162</v>
      </c>
      <c r="W24" s="11">
        <f t="shared" ref="W24:AE24" si="1">AVERAGE(W2:W23)</f>
        <v>0.0834894613786178</v>
      </c>
      <c r="Z24" s="4">
        <f t="shared" si="1"/>
        <v>0.713636363636364</v>
      </c>
      <c r="AA24" s="4">
        <f t="shared" si="1"/>
        <v>0.904545454545455</v>
      </c>
      <c r="AB24" s="4">
        <f t="shared" si="1"/>
        <v>0.561987073384132</v>
      </c>
      <c r="AC24" s="4">
        <f t="shared" si="1"/>
        <v>0.691020832634571</v>
      </c>
      <c r="AD24" s="4">
        <f t="shared" si="1"/>
        <v>0.0954545454545455</v>
      </c>
      <c r="AE24" s="4">
        <f t="shared" si="1"/>
        <v>0.190909090909091</v>
      </c>
    </row>
    <row r="25" s="4" customFormat="1" spans="11:31">
      <c r="K25" s="13" t="s">
        <v>30</v>
      </c>
      <c r="L25" s="9">
        <f>MAX(L2:L23)</f>
        <v>1.49112319946289</v>
      </c>
      <c r="W25" s="11">
        <f t="shared" ref="W25:AE25" si="2">MAX(W2:W23)</f>
        <v>0.24685263633728</v>
      </c>
      <c r="Z25" s="4">
        <f t="shared" si="2"/>
        <v>1</v>
      </c>
      <c r="AA25" s="4">
        <f t="shared" si="2"/>
        <v>1</v>
      </c>
      <c r="AB25" s="4">
        <f t="shared" si="2"/>
        <v>0.642857142857143</v>
      </c>
      <c r="AC25" s="4">
        <f t="shared" si="2"/>
        <v>0.769230769230769</v>
      </c>
      <c r="AD25" s="4">
        <f t="shared" si="2"/>
        <v>0.3</v>
      </c>
      <c r="AE25" s="4">
        <f t="shared" si="2"/>
        <v>0.4</v>
      </c>
    </row>
    <row r="26" s="4" customFormat="1" spans="12:31">
      <c r="L26" s="9">
        <f>MIN(L2:L23)</f>
        <v>0.40911865234375</v>
      </c>
      <c r="O26" s="4" t="s">
        <v>70</v>
      </c>
      <c r="W26" s="11">
        <f t="shared" ref="W26:AE26" si="3">MIN(W2:W23)</f>
        <v>0.000453472137451172</v>
      </c>
      <c r="Z26" s="4">
        <f t="shared" si="3"/>
        <v>0.5</v>
      </c>
      <c r="AA26" s="4">
        <f t="shared" si="3"/>
        <v>0.7</v>
      </c>
      <c r="AB26" s="4">
        <f t="shared" si="3"/>
        <v>0.4375</v>
      </c>
      <c r="AC26" s="4">
        <f t="shared" si="3"/>
        <v>0.538461538461539</v>
      </c>
      <c r="AD26" s="4">
        <f t="shared" si="3"/>
        <v>0</v>
      </c>
      <c r="AE26" s="4">
        <f t="shared" si="3"/>
        <v>-0.2</v>
      </c>
    </row>
    <row r="27" spans="11:23">
      <c r="K27" s="4"/>
      <c r="L27" s="9"/>
      <c r="M27">
        <v>0.194</v>
      </c>
      <c r="O27" s="4">
        <v>0.2</v>
      </c>
      <c r="P27" s="4">
        <v>-160</v>
      </c>
      <c r="Q27" s="4">
        <v>640</v>
      </c>
      <c r="R27" s="4">
        <v>32</v>
      </c>
      <c r="W27" s="11"/>
    </row>
    <row r="28" spans="11:23">
      <c r="K28" s="4"/>
      <c r="L28" s="9"/>
      <c r="M28">
        <v>0.129</v>
      </c>
      <c r="O28" s="4">
        <v>0.4</v>
      </c>
      <c r="P28" s="4">
        <v>-320</v>
      </c>
      <c r="Q28" s="4">
        <v>480</v>
      </c>
      <c r="R28" s="4">
        <v>24</v>
      </c>
      <c r="W28" s="11"/>
    </row>
    <row r="29" spans="11:23">
      <c r="K29" s="4"/>
      <c r="L29" s="9"/>
      <c r="O29" s="4">
        <v>0.45</v>
      </c>
      <c r="P29" s="4">
        <v>-360</v>
      </c>
      <c r="Q29" s="4">
        <v>440</v>
      </c>
      <c r="R29" s="4">
        <v>22</v>
      </c>
      <c r="W29" s="11"/>
    </row>
    <row r="30" spans="11:23">
      <c r="K30" s="4" t="s">
        <v>31</v>
      </c>
      <c r="L30" s="4" t="s">
        <v>32</v>
      </c>
      <c r="O30" s="4">
        <v>0.49</v>
      </c>
      <c r="P30" s="4">
        <v>-392</v>
      </c>
      <c r="Q30" s="4">
        <v>408</v>
      </c>
      <c r="R30" s="4">
        <v>20.4</v>
      </c>
      <c r="W30" s="11"/>
    </row>
    <row r="31" spans="11:23">
      <c r="K31" s="4"/>
      <c r="L31" s="4"/>
      <c r="O31" s="1"/>
      <c r="P31" s="14">
        <v>-380</v>
      </c>
      <c r="Q31" s="14">
        <v>420</v>
      </c>
      <c r="R31" s="14">
        <v>21</v>
      </c>
      <c r="W31" s="11"/>
    </row>
    <row r="32" s="20" customFormat="1" spans="11:23">
      <c r="K32" s="22" t="s">
        <v>95</v>
      </c>
      <c r="L32" s="22">
        <f>COUNTIF(L2:L23,"&lt;0.958")-COUNTIF(L2:L23,"&lt;0.378")</f>
        <v>11</v>
      </c>
      <c r="M32" s="22">
        <v>11</v>
      </c>
      <c r="W32" s="22"/>
    </row>
    <row r="33" s="20" customFormat="1" spans="11:23">
      <c r="K33" s="22" t="s">
        <v>96</v>
      </c>
      <c r="L33" s="22">
        <f>COUNTIF(L2:L23,"&lt;1.538")-COUNTIF(L2:L23,"&lt;0.958")</f>
        <v>11</v>
      </c>
      <c r="M33" s="22">
        <v>11</v>
      </c>
      <c r="W33" s="22"/>
    </row>
    <row r="34" s="1" customFormat="1" spans="11:23">
      <c r="K34" s="14" t="s">
        <v>92</v>
      </c>
      <c r="L34" s="14">
        <v>0</v>
      </c>
      <c r="M34" s="14"/>
      <c r="W34" s="14"/>
    </row>
    <row r="35" s="1" customFormat="1" spans="11:23">
      <c r="K35" s="14" t="s">
        <v>93</v>
      </c>
      <c r="L35" s="14">
        <v>0</v>
      </c>
      <c r="M35" s="14"/>
      <c r="W35" s="14"/>
    </row>
    <row r="36" s="1" customFormat="1" spans="11:23">
      <c r="K36" s="14" t="s">
        <v>53</v>
      </c>
      <c r="L36" s="14">
        <v>0</v>
      </c>
      <c r="W36" s="14"/>
    </row>
    <row r="37" s="1" customFormat="1" spans="11:23">
      <c r="K37" s="14" t="s">
        <v>54</v>
      </c>
      <c r="L37" s="14">
        <v>0</v>
      </c>
      <c r="W37" s="14"/>
    </row>
    <row r="38" s="1" customFormat="1" spans="11:23">
      <c r="K38" s="14" t="s">
        <v>55</v>
      </c>
      <c r="L38" s="14">
        <v>0</v>
      </c>
      <c r="W38" s="14"/>
    </row>
    <row r="39" s="1" customFormat="1" spans="11:23">
      <c r="K39" s="14" t="s">
        <v>56</v>
      </c>
      <c r="L39" s="14">
        <v>0</v>
      </c>
      <c r="W39" s="14"/>
    </row>
    <row r="40" s="1" customFormat="1" spans="11:23">
      <c r="K40" s="14" t="s">
        <v>57</v>
      </c>
      <c r="L40" s="14">
        <v>0</v>
      </c>
      <c r="W40" s="14"/>
    </row>
    <row r="41" s="1" customFormat="1" spans="11:23">
      <c r="K41" s="14" t="s">
        <v>58</v>
      </c>
      <c r="L41" s="14">
        <f>COUNTIF(L2:L23,"&lt;1.668")-COUNTIF(L2:L23,"&lt;1.539")</f>
        <v>0</v>
      </c>
      <c r="W41" s="14"/>
    </row>
    <row r="42" s="1" customFormat="1" spans="11:23">
      <c r="K42" s="14" t="s">
        <v>59</v>
      </c>
      <c r="L42" s="14">
        <f>COUNTIF(L2:L23,"&lt;1.797")-COUNTIF(L2:L23,"&lt;1.668")</f>
        <v>0</v>
      </c>
      <c r="W42" s="14"/>
    </row>
    <row r="43" s="1" customFormat="1" spans="11:23">
      <c r="K43" s="14" t="s">
        <v>60</v>
      </c>
      <c r="L43" s="14">
        <f>COUNTIF(L2:L23,"&lt;1.926")-COUNTIF(L2:L23,"&lt;1.797")</f>
        <v>0</v>
      </c>
      <c r="W43" s="14"/>
    </row>
    <row r="44" s="1" customFormat="1" spans="11:23">
      <c r="K44" s="14" t="s">
        <v>61</v>
      </c>
      <c r="L44" s="14">
        <f>COUNTIF(L2:L23,"&lt;2.055")-COUNTIF(L2:L23,"&lt;1.926")</f>
        <v>0</v>
      </c>
      <c r="W44" s="14"/>
    </row>
    <row r="45" s="1" customFormat="1" spans="11:23">
      <c r="K45" s="14" t="s">
        <v>62</v>
      </c>
      <c r="L45" s="14">
        <f>COUNTIF(L2:L23,"&lt;2.184")-COUNTIF(L2:L23,"&lt;2.055")</f>
        <v>0</v>
      </c>
      <c r="W45" s="14"/>
    </row>
    <row r="46" s="1" customFormat="1" spans="11:23">
      <c r="K46" s="14" t="s">
        <v>63</v>
      </c>
      <c r="L46" s="14">
        <f>COUNTIF(L2:L23,"&lt;2.313")-COUNTIF(L2:L23,"&lt;2.184")</f>
        <v>0</v>
      </c>
      <c r="W46" s="14"/>
    </row>
    <row r="47" s="1" customFormat="1" spans="11:23">
      <c r="K47" s="14" t="s">
        <v>64</v>
      </c>
      <c r="L47" s="14">
        <f>COUNTIF(L2:L23,"&lt;2.442")-COUNTIF(L2:L23,"&lt;2.313")</f>
        <v>0</v>
      </c>
      <c r="W47" s="14"/>
    </row>
    <row r="48" s="1" customFormat="1" spans="11:12">
      <c r="K48" s="14" t="s">
        <v>65</v>
      </c>
      <c r="L48" s="14">
        <f>COUNTIF(L2:L23,"&lt;2.571")-COUNTIF(L2:L23,"&lt;2.442")</f>
        <v>0</v>
      </c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s="1" customFormat="1" spans="11:15">
      <c r="K50" s="14" t="s">
        <v>67</v>
      </c>
      <c r="L50" s="14">
        <f>COUNTIF(L2:L23,"&lt;2.829")-COUNTIF(L2:L23,"&lt;2.7")</f>
        <v>0</v>
      </c>
      <c r="N50" s="1">
        <v>0.378</v>
      </c>
      <c r="O50" s="1">
        <v>3.094</v>
      </c>
    </row>
    <row r="51" s="1" customFormat="1" spans="11:15">
      <c r="K51" s="14" t="s">
        <v>68</v>
      </c>
      <c r="L51" s="14">
        <f>COUNTIF(L2:L23,"&lt;2.958")-COUNTIF(L2:L23,"&lt;2.829")</f>
        <v>0</v>
      </c>
      <c r="N51" s="1">
        <v>21</v>
      </c>
      <c r="O51" s="1">
        <v>0.129</v>
      </c>
    </row>
    <row r="52" s="1" customFormat="1" spans="11:12">
      <c r="K52" s="14" t="s">
        <v>69</v>
      </c>
      <c r="L52" s="14">
        <f>COUNTIF(L2:L23,"&lt;3.087")-COUNTIF(L2:L23,"&lt;2.958")</f>
        <v>0</v>
      </c>
    </row>
    <row r="55" spans="14:16">
      <c r="N55">
        <v>0.954</v>
      </c>
      <c r="O55">
        <v>0.378</v>
      </c>
      <c r="P55">
        <v>1.539</v>
      </c>
    </row>
    <row r="56" spans="16:16">
      <c r="P56">
        <v>0.232</v>
      </c>
    </row>
    <row r="59" spans="15:19">
      <c r="O59">
        <v>0.954</v>
      </c>
      <c r="P59">
        <v>0.133</v>
      </c>
      <c r="R59">
        <v>0.378</v>
      </c>
      <c r="S59">
        <v>1.539</v>
      </c>
    </row>
    <row r="60" spans="15:19">
      <c r="O60">
        <v>1.355</v>
      </c>
      <c r="P60">
        <v>0.108</v>
      </c>
      <c r="S60">
        <v>0.29</v>
      </c>
    </row>
    <row r="61" spans="15:16">
      <c r="O61">
        <v>1.72</v>
      </c>
      <c r="P61">
        <v>0.083</v>
      </c>
    </row>
  </sheetData>
  <pageMargins left="0.75" right="0.75" top="1" bottom="1" header="0.5" footer="0.5"/>
  <headerFooter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6"/>
  <sheetViews>
    <sheetView topLeftCell="I34" workbookViewId="0">
      <selection activeCell="I1" sqref="$A1:$XFD58"/>
    </sheetView>
  </sheetViews>
  <sheetFormatPr defaultColWidth="8.88888888888889" defaultRowHeight="14.4"/>
  <cols>
    <col min="11" max="12" width="21.7777777777778" customWidth="1"/>
    <col min="13" max="14" width="12.8888888888889"/>
    <col min="20" max="22" width="12.8888888888889"/>
    <col min="23" max="23" width="25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175</v>
      </c>
      <c r="B2">
        <v>20</v>
      </c>
      <c r="C2">
        <v>0</v>
      </c>
      <c r="D2">
        <v>10</v>
      </c>
      <c r="E2">
        <v>10</v>
      </c>
      <c r="F2">
        <v>10</v>
      </c>
      <c r="G2">
        <v>0</v>
      </c>
      <c r="H2">
        <v>10</v>
      </c>
      <c r="I2">
        <v>0</v>
      </c>
      <c r="J2">
        <v>1</v>
      </c>
      <c r="K2" s="4">
        <v>9999</v>
      </c>
      <c r="L2" s="9">
        <v>0.729522705078125</v>
      </c>
      <c r="M2">
        <v>9999</v>
      </c>
      <c r="N2">
        <v>9999</v>
      </c>
      <c r="O2">
        <v>9</v>
      </c>
      <c r="P2">
        <v>9</v>
      </c>
      <c r="Q2">
        <v>18</v>
      </c>
      <c r="R2" s="15">
        <v>0.5</v>
      </c>
      <c r="S2" s="15">
        <f t="shared" ref="S2:S8" si="0">O2/E2</f>
        <v>0.9</v>
      </c>
      <c r="T2">
        <v>4.20437049865723</v>
      </c>
      <c r="U2">
        <v>3.89416456222534</v>
      </c>
      <c r="V2">
        <v>3.80965113639831</v>
      </c>
      <c r="W2" s="11">
        <v>0.0845134258270264</v>
      </c>
      <c r="X2">
        <v>0.394719362258911</v>
      </c>
      <c r="Y2">
        <v>0.394719362258911</v>
      </c>
      <c r="Z2">
        <v>0.9</v>
      </c>
      <c r="AA2">
        <v>0.9</v>
      </c>
      <c r="AB2">
        <v>0.5</v>
      </c>
      <c r="AC2">
        <v>0.642857142857143</v>
      </c>
      <c r="AD2">
        <v>0.1</v>
      </c>
      <c r="AE2">
        <v>0</v>
      </c>
    </row>
    <row r="3" spans="1:31">
      <c r="A3" s="5">
        <v>128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9.73309898376465</v>
      </c>
      <c r="L3" s="9">
        <v>0.717172622680664</v>
      </c>
      <c r="M3">
        <v>0.580852508544922</v>
      </c>
      <c r="N3">
        <v>8.65452194213867</v>
      </c>
      <c r="O3">
        <v>6</v>
      </c>
      <c r="P3">
        <v>6</v>
      </c>
      <c r="Q3">
        <v>14</v>
      </c>
      <c r="R3" s="15">
        <v>0.4286</v>
      </c>
      <c r="S3" s="15">
        <f t="shared" si="0"/>
        <v>0.6</v>
      </c>
      <c r="T3">
        <v>4.21047019958496</v>
      </c>
      <c r="U3">
        <v>3.87132596969604</v>
      </c>
      <c r="V3">
        <v>3.78663492202759</v>
      </c>
      <c r="W3" s="11">
        <v>0.084691047668457</v>
      </c>
      <c r="X3">
        <v>0.423835277557373</v>
      </c>
      <c r="Y3">
        <v>0.423835277557373</v>
      </c>
      <c r="Z3">
        <v>0.6</v>
      </c>
      <c r="AA3">
        <v>0.8</v>
      </c>
      <c r="AB3">
        <v>0.571428571428571</v>
      </c>
      <c r="AC3">
        <v>0.666666666666667</v>
      </c>
      <c r="AD3">
        <v>0.2</v>
      </c>
      <c r="AE3">
        <v>0.2</v>
      </c>
    </row>
    <row r="4" spans="1:31">
      <c r="A4" s="5">
        <v>180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10.7439308166504</v>
      </c>
      <c r="L4" s="9">
        <v>0.757331848144531</v>
      </c>
      <c r="M4">
        <v>0.634435653686523</v>
      </c>
      <c r="N4">
        <v>9.8673038482666</v>
      </c>
      <c r="O4">
        <v>7</v>
      </c>
      <c r="P4">
        <v>7</v>
      </c>
      <c r="Q4">
        <v>17</v>
      </c>
      <c r="R4" s="15">
        <v>0.4118</v>
      </c>
      <c r="S4" s="15">
        <f t="shared" si="0"/>
        <v>0.7</v>
      </c>
      <c r="T4">
        <v>4.50893974304199</v>
      </c>
      <c r="U4">
        <v>4.11934566497803</v>
      </c>
      <c r="V4">
        <v>4.03300619125366</v>
      </c>
      <c r="W4" s="11">
        <v>0.0863394737243652</v>
      </c>
      <c r="X4">
        <v>0.47593355178833</v>
      </c>
      <c r="Y4">
        <v>0.47593355178833</v>
      </c>
      <c r="Z4">
        <v>0.7</v>
      </c>
      <c r="AA4">
        <v>1</v>
      </c>
      <c r="AB4">
        <v>0.588235294117647</v>
      </c>
      <c r="AC4">
        <v>0.740740740740741</v>
      </c>
      <c r="AD4">
        <v>0</v>
      </c>
      <c r="AE4">
        <v>0.3</v>
      </c>
    </row>
    <row r="5" spans="1:31">
      <c r="A5" s="5">
        <v>69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10.0285949707031</v>
      </c>
      <c r="L5" s="9">
        <v>0.747514724731445</v>
      </c>
      <c r="M5">
        <v>0.625762939453125</v>
      </c>
      <c r="N5">
        <v>9.09481048583984</v>
      </c>
      <c r="O5">
        <v>6</v>
      </c>
      <c r="P5">
        <v>6</v>
      </c>
      <c r="Q5">
        <v>14</v>
      </c>
      <c r="R5" s="15">
        <v>0.4286</v>
      </c>
      <c r="S5" s="15">
        <f t="shared" si="0"/>
        <v>0.6</v>
      </c>
      <c r="T5">
        <v>3.83040618896484</v>
      </c>
      <c r="U5">
        <v>3.52026915550232</v>
      </c>
      <c r="V5">
        <v>3.42554235458374</v>
      </c>
      <c r="W5" s="11">
        <v>0.0947268009185791</v>
      </c>
      <c r="X5">
        <v>0.404863834381104</v>
      </c>
      <c r="Y5">
        <v>0.404863834381104</v>
      </c>
      <c r="Z5">
        <v>0.6</v>
      </c>
      <c r="AA5">
        <v>0.8</v>
      </c>
      <c r="AB5">
        <v>0.571428571428571</v>
      </c>
      <c r="AC5">
        <v>0.666666666666667</v>
      </c>
      <c r="AD5">
        <v>0.2</v>
      </c>
      <c r="AE5">
        <v>0.2</v>
      </c>
    </row>
    <row r="6" spans="1:31">
      <c r="A6" s="5">
        <v>155</v>
      </c>
      <c r="B6">
        <v>18</v>
      </c>
      <c r="C6">
        <v>2</v>
      </c>
      <c r="D6">
        <v>10</v>
      </c>
      <c r="E6">
        <v>10</v>
      </c>
      <c r="F6">
        <v>10</v>
      </c>
      <c r="G6">
        <v>0</v>
      </c>
      <c r="H6">
        <v>8</v>
      </c>
      <c r="I6">
        <v>2</v>
      </c>
      <c r="J6">
        <v>0.9</v>
      </c>
      <c r="K6" s="4">
        <v>6.76684951782227</v>
      </c>
      <c r="L6" s="9">
        <v>0.678230285644531</v>
      </c>
      <c r="M6">
        <v>0.774417877197266</v>
      </c>
      <c r="N6">
        <v>8.09170532226562</v>
      </c>
      <c r="O6">
        <v>8</v>
      </c>
      <c r="P6">
        <v>8</v>
      </c>
      <c r="Q6">
        <v>17</v>
      </c>
      <c r="R6" s="15">
        <v>0.4706</v>
      </c>
      <c r="S6" s="15">
        <f t="shared" si="0"/>
        <v>0.8</v>
      </c>
      <c r="T6">
        <v>3.89630317687988</v>
      </c>
      <c r="U6">
        <v>3.45246338844299</v>
      </c>
      <c r="V6">
        <v>3.55084538459778</v>
      </c>
      <c r="W6" s="11">
        <v>0.0983819961547852</v>
      </c>
      <c r="X6">
        <v>0.345457792282104</v>
      </c>
      <c r="Y6">
        <v>0.345457792282104</v>
      </c>
      <c r="Z6">
        <v>0.8</v>
      </c>
      <c r="AA6">
        <v>0.9</v>
      </c>
      <c r="AB6">
        <v>0.529411764705882</v>
      </c>
      <c r="AC6">
        <v>0.666666666666667</v>
      </c>
      <c r="AD6">
        <v>0.1</v>
      </c>
      <c r="AE6">
        <v>0.1</v>
      </c>
    </row>
    <row r="7" customFormat="1" spans="1:31">
      <c r="A7" s="5">
        <v>16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10.8333683013916</v>
      </c>
      <c r="L7" s="9">
        <v>0.657564163208008</v>
      </c>
      <c r="M7">
        <v>0.505702972412109</v>
      </c>
      <c r="N7">
        <v>9.78784370422363</v>
      </c>
      <c r="O7">
        <v>7</v>
      </c>
      <c r="P7">
        <v>7</v>
      </c>
      <c r="Q7">
        <v>17</v>
      </c>
      <c r="R7" s="15">
        <v>0.4118</v>
      </c>
      <c r="S7" s="15">
        <f t="shared" si="0"/>
        <v>0.7</v>
      </c>
      <c r="T7">
        <v>4.57226943969727</v>
      </c>
      <c r="U7">
        <v>4.18453979492187</v>
      </c>
      <c r="V7">
        <v>4.08214998245239</v>
      </c>
      <c r="W7" s="11">
        <v>0.102389812469482</v>
      </c>
      <c r="X7">
        <v>0.490119457244873</v>
      </c>
      <c r="Y7">
        <v>0.490119457244873</v>
      </c>
      <c r="Z7">
        <v>0.7</v>
      </c>
      <c r="AA7">
        <v>1</v>
      </c>
      <c r="AB7">
        <v>0.588235294117647</v>
      </c>
      <c r="AC7">
        <v>0.740740740740741</v>
      </c>
      <c r="AD7">
        <v>0</v>
      </c>
      <c r="AE7">
        <v>0.3</v>
      </c>
    </row>
    <row r="8" s="20" customFormat="1" spans="1:31">
      <c r="A8" s="21">
        <v>138</v>
      </c>
      <c r="B8" s="20">
        <v>18</v>
      </c>
      <c r="C8" s="20">
        <v>2</v>
      </c>
      <c r="D8" s="20">
        <v>10</v>
      </c>
      <c r="E8" s="20">
        <v>10</v>
      </c>
      <c r="F8" s="20">
        <v>9</v>
      </c>
      <c r="G8" s="20">
        <v>1</v>
      </c>
      <c r="H8" s="20">
        <v>9</v>
      </c>
      <c r="I8" s="20">
        <v>1</v>
      </c>
      <c r="J8" s="20">
        <v>0.9</v>
      </c>
      <c r="K8" s="22">
        <v>9.2657299041748</v>
      </c>
      <c r="L8" s="22">
        <v>0.671237945556641</v>
      </c>
      <c r="M8" s="20">
        <v>0.846797943115234</v>
      </c>
      <c r="N8" s="20">
        <v>11.3050632476807</v>
      </c>
      <c r="O8" s="20">
        <v>9</v>
      </c>
      <c r="P8" s="20">
        <v>9</v>
      </c>
      <c r="Q8" s="20">
        <v>16</v>
      </c>
      <c r="R8" s="23">
        <v>0.5625</v>
      </c>
      <c r="S8" s="23">
        <f t="shared" si="0"/>
        <v>0.9</v>
      </c>
      <c r="T8" s="20">
        <v>4.41386222839355</v>
      </c>
      <c r="U8" s="20">
        <v>3.87005400657654</v>
      </c>
      <c r="V8" s="20">
        <v>4.11690664291382</v>
      </c>
      <c r="W8" s="22">
        <v>0.24685263633728</v>
      </c>
      <c r="X8" s="20">
        <v>0.296955585479736</v>
      </c>
      <c r="Y8" s="20">
        <v>0.296955585479736</v>
      </c>
      <c r="Z8" s="20">
        <v>0.9</v>
      </c>
      <c r="AA8" s="20">
        <v>0.7</v>
      </c>
      <c r="AB8" s="20">
        <v>0.4375</v>
      </c>
      <c r="AC8" s="20">
        <v>0.538461538461539</v>
      </c>
      <c r="AD8" s="20">
        <v>0.3</v>
      </c>
      <c r="AE8" s="20">
        <v>-0.2</v>
      </c>
    </row>
    <row r="9" spans="1:31">
      <c r="A9" s="5">
        <v>208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9.6657829284668</v>
      </c>
      <c r="L9" s="9">
        <v>1.09473419189453</v>
      </c>
      <c r="M9">
        <v>1.02000617980957</v>
      </c>
      <c r="N9">
        <v>8.77612686157227</v>
      </c>
      <c r="O9">
        <v>8</v>
      </c>
      <c r="P9">
        <v>8</v>
      </c>
      <c r="Q9">
        <v>18</v>
      </c>
      <c r="R9" s="15">
        <v>0.4444</v>
      </c>
      <c r="S9" s="15">
        <f t="shared" ref="S9:S36" si="1">O9/E9</f>
        <v>0.8</v>
      </c>
      <c r="T9">
        <v>3.69164657592773</v>
      </c>
      <c r="U9">
        <v>3.39793086051941</v>
      </c>
      <c r="V9">
        <v>3.31535196304321</v>
      </c>
      <c r="W9" s="11">
        <v>0.0825788974761963</v>
      </c>
      <c r="X9">
        <v>0.376294612884521</v>
      </c>
      <c r="Y9">
        <v>0.376294612884521</v>
      </c>
      <c r="Z9">
        <v>0.8</v>
      </c>
      <c r="AA9">
        <v>1</v>
      </c>
      <c r="AB9">
        <v>0.555555555555556</v>
      </c>
      <c r="AC9">
        <v>0.714285714285714</v>
      </c>
      <c r="AD9">
        <v>0</v>
      </c>
      <c r="AE9">
        <v>0.2</v>
      </c>
    </row>
    <row r="10" spans="1:31">
      <c r="A10" s="5">
        <v>13</v>
      </c>
      <c r="B10">
        <v>16</v>
      </c>
      <c r="C10">
        <v>4</v>
      </c>
      <c r="D10">
        <v>10</v>
      </c>
      <c r="E10">
        <v>10</v>
      </c>
      <c r="F10">
        <v>9</v>
      </c>
      <c r="G10">
        <v>1</v>
      </c>
      <c r="H10">
        <v>7</v>
      </c>
      <c r="I10">
        <v>3</v>
      </c>
      <c r="J10">
        <v>0.8</v>
      </c>
      <c r="K10" s="4">
        <v>5.7562141418457</v>
      </c>
      <c r="L10" s="9">
        <v>0.863786697387695</v>
      </c>
      <c r="M10">
        <v>0.732816696166992</v>
      </c>
      <c r="N10">
        <v>6.55263328552246</v>
      </c>
      <c r="O10">
        <v>6</v>
      </c>
      <c r="P10">
        <v>6</v>
      </c>
      <c r="Q10">
        <v>13</v>
      </c>
      <c r="R10" s="15">
        <v>0.4615</v>
      </c>
      <c r="S10" s="15">
        <f t="shared" si="1"/>
        <v>0.6</v>
      </c>
      <c r="T10">
        <v>3.18726921081543</v>
      </c>
      <c r="U10">
        <v>2.81767702102661</v>
      </c>
      <c r="V10">
        <v>2.90220069885254</v>
      </c>
      <c r="W10" s="11">
        <v>0.0845236778259277</v>
      </c>
      <c r="X10">
        <v>0.285068511962891</v>
      </c>
      <c r="Y10">
        <v>0.285068511962891</v>
      </c>
      <c r="Z10">
        <v>0.6</v>
      </c>
      <c r="AA10">
        <v>0.7</v>
      </c>
      <c r="AB10">
        <v>0.538461538461538</v>
      </c>
      <c r="AC10">
        <v>0.608695652173913</v>
      </c>
      <c r="AD10">
        <v>0.3</v>
      </c>
      <c r="AE10">
        <v>0.1</v>
      </c>
    </row>
    <row r="11" s="1" customFormat="1" spans="1:31">
      <c r="A11" s="5">
        <v>23</v>
      </c>
      <c r="B11">
        <v>18</v>
      </c>
      <c r="C11">
        <v>2</v>
      </c>
      <c r="D11">
        <v>10</v>
      </c>
      <c r="E11">
        <v>10</v>
      </c>
      <c r="F11">
        <v>10</v>
      </c>
      <c r="G11">
        <v>0</v>
      </c>
      <c r="H11">
        <v>8</v>
      </c>
      <c r="I11">
        <v>2</v>
      </c>
      <c r="J11">
        <v>0.9</v>
      </c>
      <c r="K11" s="4">
        <v>7.68394088745117</v>
      </c>
      <c r="L11" s="9">
        <v>0.951251983642578</v>
      </c>
      <c r="M11">
        <v>0.62324333190918</v>
      </c>
      <c r="N11">
        <v>6.77580070495605</v>
      </c>
      <c r="O11">
        <v>7</v>
      </c>
      <c r="P11">
        <v>7</v>
      </c>
      <c r="Q11">
        <v>17</v>
      </c>
      <c r="R11" s="15">
        <v>0.4118</v>
      </c>
      <c r="S11" s="15">
        <f t="shared" si="1"/>
        <v>0.7</v>
      </c>
      <c r="T11">
        <v>3.90939521789551</v>
      </c>
      <c r="U11">
        <v>3.55533051490784</v>
      </c>
      <c r="V11">
        <v>3.47073864936829</v>
      </c>
      <c r="W11" s="11">
        <v>0.0845918655395508</v>
      </c>
      <c r="X11">
        <v>0.438656568527222</v>
      </c>
      <c r="Y11">
        <v>0.438656568527222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spans="1:31">
      <c r="A12" s="5">
        <v>186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9.74158477783203</v>
      </c>
      <c r="L12" s="9">
        <v>0.822116851806641</v>
      </c>
      <c r="M12">
        <v>0.709941864013672</v>
      </c>
      <c r="N12">
        <v>8.78874588012695</v>
      </c>
      <c r="O12">
        <v>8</v>
      </c>
      <c r="P12">
        <v>8</v>
      </c>
      <c r="Q12">
        <v>18</v>
      </c>
      <c r="R12" s="15">
        <v>0.4444</v>
      </c>
      <c r="S12" s="15">
        <f t="shared" si="1"/>
        <v>0.8</v>
      </c>
      <c r="T12">
        <v>3.63984489440918</v>
      </c>
      <c r="U12">
        <v>3.35586762428284</v>
      </c>
      <c r="V12">
        <v>3.27119374275208</v>
      </c>
      <c r="W12" s="11">
        <v>0.0846738815307617</v>
      </c>
      <c r="X12">
        <v>0.368651151657104</v>
      </c>
      <c r="Y12">
        <v>0.368651151657104</v>
      </c>
      <c r="Z12">
        <v>0.8</v>
      </c>
      <c r="AA12">
        <v>1</v>
      </c>
      <c r="AB12">
        <v>0.555555555555556</v>
      </c>
      <c r="AC12">
        <v>0.714285714285714</v>
      </c>
      <c r="AD12">
        <v>0</v>
      </c>
      <c r="AE12">
        <v>0.2</v>
      </c>
    </row>
    <row r="13" spans="1:31">
      <c r="A13" s="5">
        <v>65</v>
      </c>
      <c r="B13">
        <v>20</v>
      </c>
      <c r="C13">
        <v>0</v>
      </c>
      <c r="D13">
        <v>10</v>
      </c>
      <c r="E13">
        <v>10</v>
      </c>
      <c r="F13">
        <v>10</v>
      </c>
      <c r="G13">
        <v>0</v>
      </c>
      <c r="H13">
        <v>10</v>
      </c>
      <c r="I13">
        <v>0</v>
      </c>
      <c r="J13">
        <v>1</v>
      </c>
      <c r="K13" s="4">
        <v>9999</v>
      </c>
      <c r="L13" s="9">
        <v>0.853315353393555</v>
      </c>
      <c r="M13">
        <v>9999</v>
      </c>
      <c r="N13">
        <v>9999</v>
      </c>
      <c r="O13">
        <v>8</v>
      </c>
      <c r="P13">
        <v>8</v>
      </c>
      <c r="Q13">
        <v>18</v>
      </c>
      <c r="R13" s="15">
        <v>0.4444</v>
      </c>
      <c r="S13" s="15">
        <f t="shared" si="1"/>
        <v>0.8</v>
      </c>
      <c r="T13">
        <v>4.04557800292969</v>
      </c>
      <c r="U13">
        <v>3.75337839126587</v>
      </c>
      <c r="V13">
        <v>3.66607904434204</v>
      </c>
      <c r="W13" s="11">
        <v>0.0872993469238281</v>
      </c>
      <c r="X13">
        <v>0.379498958587646</v>
      </c>
      <c r="Y13">
        <v>0.379498958587646</v>
      </c>
      <c r="Z13">
        <v>0.8</v>
      </c>
      <c r="AA13">
        <v>1</v>
      </c>
      <c r="AB13">
        <v>0.555555555555556</v>
      </c>
      <c r="AC13">
        <v>0.714285714285714</v>
      </c>
      <c r="AD13">
        <v>0</v>
      </c>
      <c r="AE13">
        <v>0.2</v>
      </c>
    </row>
    <row r="14" spans="1:31">
      <c r="A14" s="5">
        <v>38</v>
      </c>
      <c r="B14">
        <v>19</v>
      </c>
      <c r="C14">
        <v>1</v>
      </c>
      <c r="D14">
        <v>10</v>
      </c>
      <c r="E14">
        <v>10</v>
      </c>
      <c r="F14">
        <v>10</v>
      </c>
      <c r="G14">
        <v>0</v>
      </c>
      <c r="H14">
        <v>9</v>
      </c>
      <c r="I14">
        <v>1</v>
      </c>
      <c r="J14">
        <v>0.95</v>
      </c>
      <c r="K14" s="4">
        <v>10.2333297729492</v>
      </c>
      <c r="L14" s="9">
        <v>0.920808792114258</v>
      </c>
      <c r="M14">
        <v>0.819250106811523</v>
      </c>
      <c r="N14">
        <v>9.33165168762207</v>
      </c>
      <c r="O14">
        <v>8</v>
      </c>
      <c r="P14">
        <v>8</v>
      </c>
      <c r="Q14">
        <v>18</v>
      </c>
      <c r="R14" s="15">
        <v>0.4444</v>
      </c>
      <c r="S14" s="15">
        <f t="shared" si="1"/>
        <v>0.8</v>
      </c>
      <c r="T14">
        <v>4.01142311096191</v>
      </c>
      <c r="U14">
        <v>3.67767286300659</v>
      </c>
      <c r="V14">
        <v>3.58986783027649</v>
      </c>
      <c r="W14" s="11">
        <v>0.0878050327301025</v>
      </c>
      <c r="X14">
        <v>0.421555280685425</v>
      </c>
      <c r="Y14">
        <v>0.421555280685425</v>
      </c>
      <c r="Z14">
        <v>0.8</v>
      </c>
      <c r="AA14">
        <v>1</v>
      </c>
      <c r="AB14">
        <v>0.555555555555556</v>
      </c>
      <c r="AC14">
        <v>0.714285714285714</v>
      </c>
      <c r="AD14">
        <v>0</v>
      </c>
      <c r="AE14">
        <v>0.2</v>
      </c>
    </row>
    <row r="15" s="20" customFormat="1" spans="1:31">
      <c r="A15" s="21">
        <v>131</v>
      </c>
      <c r="B15" s="20">
        <v>20</v>
      </c>
      <c r="C15" s="20">
        <v>0</v>
      </c>
      <c r="D15" s="20">
        <v>10</v>
      </c>
      <c r="E15" s="20">
        <v>10</v>
      </c>
      <c r="F15" s="20">
        <v>10</v>
      </c>
      <c r="G15" s="20">
        <v>0</v>
      </c>
      <c r="H15" s="20">
        <v>10</v>
      </c>
      <c r="I15" s="20">
        <v>0</v>
      </c>
      <c r="J15" s="20">
        <v>1</v>
      </c>
      <c r="K15" s="22">
        <v>9999</v>
      </c>
      <c r="L15" s="22">
        <v>0.845144271850586</v>
      </c>
      <c r="M15" s="20">
        <v>9999</v>
      </c>
      <c r="N15" s="20">
        <v>9999</v>
      </c>
      <c r="O15" s="20">
        <v>10</v>
      </c>
      <c r="P15" s="20">
        <v>10</v>
      </c>
      <c r="Q15" s="20">
        <v>20</v>
      </c>
      <c r="R15" s="23">
        <v>0.5</v>
      </c>
      <c r="S15" s="23">
        <f t="shared" si="1"/>
        <v>1</v>
      </c>
      <c r="T15" s="20">
        <v>3.98444747924805</v>
      </c>
      <c r="U15" s="20">
        <v>3.69888305664062</v>
      </c>
      <c r="V15" s="20">
        <v>3.61066937446594</v>
      </c>
      <c r="W15" s="22">
        <v>0.0882136821746826</v>
      </c>
      <c r="X15" s="20">
        <v>0.373778104782104</v>
      </c>
      <c r="Y15" s="20">
        <v>0.373778104782104</v>
      </c>
      <c r="Z15" s="20">
        <v>1</v>
      </c>
      <c r="AA15" s="20">
        <v>1</v>
      </c>
      <c r="AB15" s="20">
        <v>0.5</v>
      </c>
      <c r="AC15" s="20">
        <v>0.666666666666667</v>
      </c>
      <c r="AD15" s="20">
        <v>0</v>
      </c>
      <c r="AE15" s="20">
        <v>0</v>
      </c>
    </row>
    <row r="16" spans="1:31">
      <c r="A16" s="5">
        <v>195</v>
      </c>
      <c r="B16">
        <v>18</v>
      </c>
      <c r="C16">
        <v>2</v>
      </c>
      <c r="D16">
        <v>10</v>
      </c>
      <c r="E16">
        <v>10</v>
      </c>
      <c r="F16">
        <v>10</v>
      </c>
      <c r="G16">
        <v>0</v>
      </c>
      <c r="H16">
        <v>8</v>
      </c>
      <c r="I16">
        <v>2</v>
      </c>
      <c r="J16">
        <v>0.9</v>
      </c>
      <c r="K16" s="4">
        <v>6.02360534667969</v>
      </c>
      <c r="L16" s="9">
        <v>1.21777153015137</v>
      </c>
      <c r="M16">
        <v>1.0475025177002</v>
      </c>
      <c r="N16">
        <v>5.15594482421875</v>
      </c>
      <c r="O16">
        <v>5</v>
      </c>
      <c r="P16">
        <v>5</v>
      </c>
      <c r="Q16">
        <v>14</v>
      </c>
      <c r="R16" s="15">
        <v>0.3571</v>
      </c>
      <c r="S16" s="15">
        <f t="shared" si="1"/>
        <v>0.5</v>
      </c>
      <c r="T16">
        <v>2.83910751342773</v>
      </c>
      <c r="U16">
        <v>2.61378049850464</v>
      </c>
      <c r="V16">
        <v>2.52981948852539</v>
      </c>
      <c r="W16" s="11">
        <v>0.083961009979248</v>
      </c>
      <c r="X16">
        <v>0.309288024902344</v>
      </c>
      <c r="Y16">
        <v>0.309288024902344</v>
      </c>
      <c r="Z16">
        <v>0.5</v>
      </c>
      <c r="AA16">
        <v>0.9</v>
      </c>
      <c r="AB16">
        <v>0.642857142857143</v>
      </c>
      <c r="AC16">
        <v>0.75</v>
      </c>
      <c r="AD16">
        <v>0.1</v>
      </c>
      <c r="AE16">
        <v>0.4</v>
      </c>
    </row>
    <row r="17" spans="1:31">
      <c r="A17" s="5">
        <v>161</v>
      </c>
      <c r="B17">
        <v>18</v>
      </c>
      <c r="C17">
        <v>2</v>
      </c>
      <c r="D17">
        <v>10</v>
      </c>
      <c r="E17">
        <v>10</v>
      </c>
      <c r="F17">
        <v>9</v>
      </c>
      <c r="G17">
        <v>1</v>
      </c>
      <c r="H17">
        <v>9</v>
      </c>
      <c r="I17">
        <v>1</v>
      </c>
      <c r="J17">
        <v>0.9</v>
      </c>
      <c r="K17" s="4">
        <v>9.90433120727539</v>
      </c>
      <c r="L17" s="9">
        <v>1.17045211791992</v>
      </c>
      <c r="M17">
        <v>1.12642097473145</v>
      </c>
      <c r="N17">
        <v>9.26404190063477</v>
      </c>
      <c r="O17">
        <v>8</v>
      </c>
      <c r="P17">
        <v>8</v>
      </c>
      <c r="Q17">
        <v>17</v>
      </c>
      <c r="R17" s="15">
        <v>0.4706</v>
      </c>
      <c r="S17" s="15">
        <f t="shared" ref="S16:S22" si="2">O17/E17</f>
        <v>0.8</v>
      </c>
      <c r="T17">
        <v>3.59035682678223</v>
      </c>
      <c r="U17">
        <v>3.26594281196594</v>
      </c>
      <c r="V17">
        <v>3.26703786849976</v>
      </c>
      <c r="W17" s="11">
        <v>0.00109505653381348</v>
      </c>
      <c r="X17">
        <v>0.323318958282471</v>
      </c>
      <c r="Y17">
        <v>0.323318958282471</v>
      </c>
      <c r="Z17">
        <v>0.8</v>
      </c>
      <c r="AA17">
        <v>0.9</v>
      </c>
      <c r="AB17">
        <v>0.529411764705882</v>
      </c>
      <c r="AC17">
        <v>0.666666666666667</v>
      </c>
      <c r="AD17">
        <v>0.1</v>
      </c>
      <c r="AE17">
        <v>0.1</v>
      </c>
    </row>
    <row r="18" spans="1:31">
      <c r="A18" s="5">
        <v>183</v>
      </c>
      <c r="B18">
        <v>16</v>
      </c>
      <c r="C18">
        <v>4</v>
      </c>
      <c r="D18">
        <v>10</v>
      </c>
      <c r="E18">
        <v>10</v>
      </c>
      <c r="F18">
        <v>10</v>
      </c>
      <c r="G18">
        <v>0</v>
      </c>
      <c r="H18">
        <v>6</v>
      </c>
      <c r="I18">
        <v>4</v>
      </c>
      <c r="J18">
        <v>0.8</v>
      </c>
      <c r="K18" s="4">
        <v>5.10199356079102</v>
      </c>
      <c r="L18" s="9">
        <v>1.28178596496582</v>
      </c>
      <c r="M18">
        <v>0.811515808105469</v>
      </c>
      <c r="N18">
        <v>5.19133567810059</v>
      </c>
      <c r="O18">
        <v>6</v>
      </c>
      <c r="P18">
        <v>6</v>
      </c>
      <c r="Q18">
        <v>15</v>
      </c>
      <c r="R18" s="15">
        <v>0.4</v>
      </c>
      <c r="S18" s="15">
        <f t="shared" si="2"/>
        <v>0.6</v>
      </c>
      <c r="T18">
        <v>2.89971923828125</v>
      </c>
      <c r="U18">
        <v>2.59655570983887</v>
      </c>
      <c r="V18">
        <v>2.59326696395874</v>
      </c>
      <c r="W18" s="11">
        <v>0.00328874588012695</v>
      </c>
      <c r="X18">
        <v>0.30645227432251</v>
      </c>
      <c r="Y18">
        <v>0.30645227432251</v>
      </c>
      <c r="Z18">
        <v>0.6</v>
      </c>
      <c r="AA18">
        <v>0.9</v>
      </c>
      <c r="AB18">
        <v>0.6</v>
      </c>
      <c r="AC18">
        <v>0.72</v>
      </c>
      <c r="AD18">
        <v>0.1</v>
      </c>
      <c r="AE18">
        <v>0.3</v>
      </c>
    </row>
    <row r="19" spans="1:31">
      <c r="A19" s="5">
        <v>247</v>
      </c>
      <c r="B19">
        <v>17</v>
      </c>
      <c r="C19">
        <v>3</v>
      </c>
      <c r="D19">
        <v>10</v>
      </c>
      <c r="E19">
        <v>10</v>
      </c>
      <c r="F19">
        <v>10</v>
      </c>
      <c r="G19">
        <v>0</v>
      </c>
      <c r="H19">
        <v>7</v>
      </c>
      <c r="I19">
        <v>3</v>
      </c>
      <c r="J19">
        <v>0.85</v>
      </c>
      <c r="K19" s="4">
        <v>6.15678977966309</v>
      </c>
      <c r="L19" s="9">
        <v>1.23169898986816</v>
      </c>
      <c r="M19">
        <v>0.800302505493164</v>
      </c>
      <c r="N19">
        <v>5.59785652160645</v>
      </c>
      <c r="O19">
        <v>6</v>
      </c>
      <c r="P19">
        <v>6</v>
      </c>
      <c r="Q19">
        <v>16</v>
      </c>
      <c r="R19" s="15">
        <v>0.375</v>
      </c>
      <c r="S19" s="15">
        <f t="shared" si="2"/>
        <v>0.6</v>
      </c>
      <c r="T19">
        <v>3.23459434509277</v>
      </c>
      <c r="U19">
        <v>2.90761804580689</v>
      </c>
      <c r="V19">
        <v>2.84842491149902</v>
      </c>
      <c r="W19" s="11">
        <v>0.0591931343078613</v>
      </c>
      <c r="X19">
        <v>0.38616943359375</v>
      </c>
      <c r="Y19">
        <v>0.38616943359375</v>
      </c>
      <c r="Z19">
        <v>0.6</v>
      </c>
      <c r="AA19">
        <v>1</v>
      </c>
      <c r="AB19">
        <v>0.625</v>
      </c>
      <c r="AC19">
        <v>0.769230769230769</v>
      </c>
      <c r="AD19">
        <v>0</v>
      </c>
      <c r="AE19">
        <v>0.4</v>
      </c>
    </row>
    <row r="20" spans="1:31">
      <c r="A20" s="5">
        <v>226</v>
      </c>
      <c r="B20">
        <v>17</v>
      </c>
      <c r="C20">
        <v>3</v>
      </c>
      <c r="D20">
        <v>10</v>
      </c>
      <c r="E20">
        <v>10</v>
      </c>
      <c r="F20">
        <v>10</v>
      </c>
      <c r="G20">
        <v>0</v>
      </c>
      <c r="H20">
        <v>7</v>
      </c>
      <c r="I20">
        <v>3</v>
      </c>
      <c r="J20">
        <v>0.85</v>
      </c>
      <c r="K20" s="4">
        <v>6.30370903015137</v>
      </c>
      <c r="L20" s="9">
        <v>1.27000999450684</v>
      </c>
      <c r="M20">
        <v>1.00218772888184</v>
      </c>
      <c r="N20">
        <v>6.29825973510742</v>
      </c>
      <c r="O20">
        <v>7</v>
      </c>
      <c r="P20">
        <v>7</v>
      </c>
      <c r="Q20">
        <v>17</v>
      </c>
      <c r="R20" s="15">
        <v>0.4118</v>
      </c>
      <c r="S20" s="15">
        <f t="shared" si="2"/>
        <v>0.7</v>
      </c>
      <c r="T20">
        <v>3.48395156860352</v>
      </c>
      <c r="U20">
        <v>3.09846258163452</v>
      </c>
      <c r="V20">
        <v>3.09269952774048</v>
      </c>
      <c r="W20" s="11">
        <v>0.00576305389404297</v>
      </c>
      <c r="X20">
        <v>0.391252040863037</v>
      </c>
      <c r="Y20">
        <v>0.391252040863037</v>
      </c>
      <c r="Z20">
        <v>0.7</v>
      </c>
      <c r="AA20">
        <v>1</v>
      </c>
      <c r="AB20">
        <v>0.588235294117647</v>
      </c>
      <c r="AC20">
        <v>0.740740740740741</v>
      </c>
      <c r="AD20">
        <v>0</v>
      </c>
      <c r="AE20">
        <v>0.3</v>
      </c>
    </row>
    <row r="21" spans="1:31">
      <c r="A21" s="5">
        <v>18</v>
      </c>
      <c r="B21">
        <v>17</v>
      </c>
      <c r="C21">
        <v>3</v>
      </c>
      <c r="D21">
        <v>10</v>
      </c>
      <c r="E21">
        <v>10</v>
      </c>
      <c r="F21">
        <v>9</v>
      </c>
      <c r="G21">
        <v>1</v>
      </c>
      <c r="H21">
        <v>8</v>
      </c>
      <c r="I21">
        <v>2</v>
      </c>
      <c r="J21">
        <v>0.85</v>
      </c>
      <c r="K21" s="4">
        <v>9.04955291748047</v>
      </c>
      <c r="L21" s="9">
        <v>1.21954345703125</v>
      </c>
      <c r="M21">
        <v>0.910530090332031</v>
      </c>
      <c r="N21">
        <v>8.24246215820312</v>
      </c>
      <c r="O21">
        <v>6</v>
      </c>
      <c r="P21">
        <v>6</v>
      </c>
      <c r="Q21">
        <v>15</v>
      </c>
      <c r="R21" s="15">
        <v>0.4</v>
      </c>
      <c r="S21" s="15">
        <f t="shared" si="2"/>
        <v>0.6</v>
      </c>
      <c r="T21">
        <v>3.25093460083008</v>
      </c>
      <c r="U21">
        <v>2.92154550552368</v>
      </c>
      <c r="V21">
        <v>2.91307401657104</v>
      </c>
      <c r="W21" s="11">
        <v>0.00847148895263672</v>
      </c>
      <c r="X21">
        <v>0.337860584259033</v>
      </c>
      <c r="Y21">
        <v>0.337860584259033</v>
      </c>
      <c r="Z21">
        <v>0.6</v>
      </c>
      <c r="AA21">
        <v>0.9</v>
      </c>
      <c r="AB21">
        <v>0.6</v>
      </c>
      <c r="AC21">
        <v>0.72</v>
      </c>
      <c r="AD21">
        <v>0.1</v>
      </c>
      <c r="AE21">
        <v>0.3</v>
      </c>
    </row>
    <row r="22" spans="1:31">
      <c r="A22" s="5">
        <v>202</v>
      </c>
      <c r="B22">
        <v>20</v>
      </c>
      <c r="C22">
        <v>0</v>
      </c>
      <c r="D22">
        <v>10</v>
      </c>
      <c r="E22">
        <v>10</v>
      </c>
      <c r="F22">
        <v>10</v>
      </c>
      <c r="G22">
        <v>0</v>
      </c>
      <c r="H22">
        <v>10</v>
      </c>
      <c r="I22">
        <v>0</v>
      </c>
      <c r="J22">
        <v>1</v>
      </c>
      <c r="K22" s="4">
        <v>9999</v>
      </c>
      <c r="L22" s="9">
        <v>1.37958717346191</v>
      </c>
      <c r="M22">
        <v>9999</v>
      </c>
      <c r="N22">
        <v>9999</v>
      </c>
      <c r="O22">
        <v>9</v>
      </c>
      <c r="P22">
        <v>9</v>
      </c>
      <c r="Q22">
        <v>19</v>
      </c>
      <c r="R22" s="15">
        <v>0.4737</v>
      </c>
      <c r="S22" s="15">
        <f t="shared" si="2"/>
        <v>0.9</v>
      </c>
      <c r="T22">
        <v>4.12523078918457</v>
      </c>
      <c r="U22">
        <v>3.87245631217956</v>
      </c>
      <c r="V22">
        <v>3.69013977050781</v>
      </c>
      <c r="W22" s="11">
        <v>0.182316541671753</v>
      </c>
      <c r="X22">
        <v>0.435091018676758</v>
      </c>
      <c r="Y22">
        <v>0.435091018676758</v>
      </c>
      <c r="Z22">
        <v>0.9</v>
      </c>
      <c r="AA22">
        <v>1</v>
      </c>
      <c r="AB22">
        <v>0.526315789473684</v>
      </c>
      <c r="AC22">
        <v>0.689655172413793</v>
      </c>
      <c r="AD22">
        <v>0</v>
      </c>
      <c r="AE22">
        <v>0.1</v>
      </c>
    </row>
    <row r="23" s="4" customFormat="1" spans="11:31">
      <c r="K23" s="12" t="s">
        <v>29</v>
      </c>
      <c r="L23" s="9">
        <f>AVERAGE(L2:L22)</f>
        <v>0.956218174525669</v>
      </c>
      <c r="W23" s="11">
        <f t="shared" ref="W23:AE23" si="3">AVERAGE(W2:W22)</f>
        <v>0.0829366956438337</v>
      </c>
      <c r="Z23" s="4">
        <f t="shared" si="3"/>
        <v>0.733333333333333</v>
      </c>
      <c r="AA23" s="4">
        <f t="shared" si="3"/>
        <v>0.923809523809524</v>
      </c>
      <c r="AB23" s="4">
        <f t="shared" si="3"/>
        <v>0.559379930559718</v>
      </c>
      <c r="AC23" s="4">
        <f t="shared" si="3"/>
        <v>0.694873306122681</v>
      </c>
      <c r="AD23" s="4">
        <f t="shared" si="3"/>
        <v>0.0761904761904762</v>
      </c>
      <c r="AE23" s="4">
        <f t="shared" si="3"/>
        <v>0.19047619047619</v>
      </c>
    </row>
    <row r="24" s="4" customFormat="1" spans="11:31">
      <c r="K24" s="13" t="s">
        <v>30</v>
      </c>
      <c r="L24" s="9">
        <f>MAX(L2:L22)</f>
        <v>1.37958717346191</v>
      </c>
      <c r="P24" s="4" t="s">
        <v>70</v>
      </c>
      <c r="W24" s="11">
        <f t="shared" ref="W24:AE24" si="4">MAX(W2:W22)</f>
        <v>0.24685263633728</v>
      </c>
      <c r="Z24" s="4">
        <f t="shared" si="4"/>
        <v>1</v>
      </c>
      <c r="AA24" s="4">
        <f t="shared" si="4"/>
        <v>1</v>
      </c>
      <c r="AB24" s="4">
        <f t="shared" si="4"/>
        <v>0.642857142857143</v>
      </c>
      <c r="AC24" s="4">
        <f t="shared" si="4"/>
        <v>0.769230769230769</v>
      </c>
      <c r="AD24" s="4">
        <f t="shared" si="4"/>
        <v>0.3</v>
      </c>
      <c r="AE24" s="4">
        <f t="shared" si="4"/>
        <v>0.4</v>
      </c>
    </row>
    <row r="25" s="4" customFormat="1" spans="12:31">
      <c r="L25" s="9">
        <f>MIN(L2:L22)</f>
        <v>0.657564163208008</v>
      </c>
      <c r="P25" s="4">
        <v>0.2</v>
      </c>
      <c r="Q25" s="4">
        <v>-160</v>
      </c>
      <c r="R25" s="4">
        <v>640</v>
      </c>
      <c r="S25" s="4">
        <v>32</v>
      </c>
      <c r="W25" s="11">
        <f t="shared" ref="W25:AE25" si="5">MIN(W2:W22)</f>
        <v>0.00109505653381348</v>
      </c>
      <c r="Z25" s="4">
        <f t="shared" si="5"/>
        <v>0.5</v>
      </c>
      <c r="AA25" s="4">
        <f t="shared" si="5"/>
        <v>0.7</v>
      </c>
      <c r="AB25" s="4">
        <f t="shared" si="5"/>
        <v>0.4375</v>
      </c>
      <c r="AC25" s="4">
        <f t="shared" si="5"/>
        <v>0.538461538461539</v>
      </c>
      <c r="AD25" s="4">
        <f t="shared" si="5"/>
        <v>0</v>
      </c>
      <c r="AE25" s="4">
        <f t="shared" si="5"/>
        <v>-0.2</v>
      </c>
    </row>
    <row r="26" spans="11:23">
      <c r="K26" s="4"/>
      <c r="L26" s="9"/>
      <c r="M26">
        <v>0.194</v>
      </c>
      <c r="P26" s="4">
        <v>0.4</v>
      </c>
      <c r="Q26" s="4">
        <v>-320</v>
      </c>
      <c r="R26" s="4">
        <v>480</v>
      </c>
      <c r="S26" s="4">
        <v>24</v>
      </c>
      <c r="W26" s="11"/>
    </row>
    <row r="27" spans="11:23">
      <c r="K27" s="4"/>
      <c r="L27" s="9"/>
      <c r="M27">
        <v>0.129</v>
      </c>
      <c r="P27" s="4">
        <v>0.45</v>
      </c>
      <c r="Q27" s="4">
        <v>-360</v>
      </c>
      <c r="R27" s="4">
        <v>440</v>
      </c>
      <c r="S27" s="4">
        <v>22</v>
      </c>
      <c r="W27" s="11"/>
    </row>
    <row r="28" spans="11:23">
      <c r="K28" s="4"/>
      <c r="L28" s="9"/>
      <c r="P28" s="4">
        <v>0.49</v>
      </c>
      <c r="Q28" s="4">
        <v>-392</v>
      </c>
      <c r="R28" s="4">
        <v>408</v>
      </c>
      <c r="S28" s="4">
        <v>20.4</v>
      </c>
      <c r="W28" s="11"/>
    </row>
    <row r="29" spans="11:23">
      <c r="K29" s="4" t="s">
        <v>31</v>
      </c>
      <c r="L29" s="4" t="s">
        <v>32</v>
      </c>
      <c r="P29" s="1"/>
      <c r="Q29" s="14">
        <v>-380</v>
      </c>
      <c r="R29" s="14">
        <v>420</v>
      </c>
      <c r="S29" s="14">
        <v>21</v>
      </c>
      <c r="W29" s="11"/>
    </row>
    <row r="30" spans="11:23">
      <c r="K30" s="4"/>
      <c r="L30" s="4"/>
      <c r="W30" s="11"/>
    </row>
    <row r="31" s="20" customFormat="1" spans="11:23">
      <c r="K31" s="22" t="s">
        <v>97</v>
      </c>
      <c r="L31" s="22">
        <f>COUNTIF(L2:L22,"&lt;0.765")-COUNTIF(L2:L22,"&lt;0.378")</f>
        <v>7</v>
      </c>
      <c r="M31" s="22">
        <v>7</v>
      </c>
      <c r="W31" s="22"/>
    </row>
    <row r="32" s="1" customFormat="1" spans="11:23">
      <c r="K32" s="14" t="s">
        <v>87</v>
      </c>
      <c r="L32" s="14">
        <f>COUNTIF(L2:L22,"&lt;1.152")-COUNTIF(L2:L22,"&lt;0.765")</f>
        <v>7</v>
      </c>
      <c r="M32" s="14">
        <v>7</v>
      </c>
      <c r="W32" s="14"/>
    </row>
    <row r="33" s="20" customFormat="1" spans="11:23">
      <c r="K33" s="22" t="s">
        <v>88</v>
      </c>
      <c r="L33" s="22">
        <f>COUNTIF(L2:L22,"&lt;1.539")-COUNTIF(L2:L22,"&lt;1.152")</f>
        <v>7</v>
      </c>
      <c r="M33" s="22">
        <v>7</v>
      </c>
      <c r="W33" s="22"/>
    </row>
    <row r="34" s="1" customFormat="1" spans="11:23">
      <c r="K34" s="14" t="s">
        <v>52</v>
      </c>
      <c r="L34" s="14">
        <v>0</v>
      </c>
      <c r="W34" s="14"/>
    </row>
    <row r="35" s="1" customFormat="1" spans="11:23">
      <c r="K35" s="14" t="s">
        <v>53</v>
      </c>
      <c r="L35" s="14">
        <v>0</v>
      </c>
      <c r="W35" s="14"/>
    </row>
    <row r="36" s="1" customFormat="1" spans="11:23">
      <c r="K36" s="14" t="s">
        <v>54</v>
      </c>
      <c r="L36" s="14">
        <v>0</v>
      </c>
      <c r="W36" s="14"/>
    </row>
    <row r="37" s="1" customFormat="1" spans="11:23">
      <c r="K37" s="14" t="s">
        <v>55</v>
      </c>
      <c r="L37" s="14">
        <v>0</v>
      </c>
      <c r="W37" s="14"/>
    </row>
    <row r="38" s="1" customFormat="1" spans="11:23">
      <c r="K38" s="14" t="s">
        <v>56</v>
      </c>
      <c r="L38" s="14">
        <v>0</v>
      </c>
      <c r="W38" s="14"/>
    </row>
    <row r="39" s="1" customFormat="1" spans="11:23">
      <c r="K39" s="14" t="s">
        <v>57</v>
      </c>
      <c r="L39" s="14">
        <v>0</v>
      </c>
      <c r="W39" s="14"/>
    </row>
    <row r="40" s="1" customFormat="1" spans="11:23">
      <c r="K40" s="14" t="s">
        <v>58</v>
      </c>
      <c r="L40" s="14">
        <f>COUNTIF(L2:L22,"&lt;1.668")-COUNTIF(L2:L22,"&lt;1.539")</f>
        <v>0</v>
      </c>
      <c r="W40" s="14"/>
    </row>
    <row r="41" s="1" customFormat="1" spans="11:23">
      <c r="K41" s="14" t="s">
        <v>59</v>
      </c>
      <c r="L41" s="14">
        <f>COUNTIF(L2:L22,"&lt;1.797")-COUNTIF(L2:L22,"&lt;1.668")</f>
        <v>0</v>
      </c>
      <c r="W41" s="14"/>
    </row>
    <row r="42" s="1" customFormat="1" spans="11:23">
      <c r="K42" s="14" t="s">
        <v>60</v>
      </c>
      <c r="L42" s="14">
        <f>COUNTIF(L2:L22,"&lt;1.926")-COUNTIF(L2:L22,"&lt;1.797")</f>
        <v>0</v>
      </c>
      <c r="W42" s="14"/>
    </row>
    <row r="43" s="1" customFormat="1" spans="11:23">
      <c r="K43" s="14" t="s">
        <v>61</v>
      </c>
      <c r="L43" s="14">
        <f>COUNTIF(L2:L22,"&lt;2.055")-COUNTIF(L2:L22,"&lt;1.926")</f>
        <v>0</v>
      </c>
      <c r="W43" s="14"/>
    </row>
    <row r="44" s="1" customFormat="1" spans="11:23">
      <c r="K44" s="14" t="s">
        <v>62</v>
      </c>
      <c r="L44" s="14">
        <f>COUNTIF(L2:L22,"&lt;2.184")-COUNTIF(L2:L22,"&lt;2.055")</f>
        <v>0</v>
      </c>
      <c r="W44" s="14"/>
    </row>
    <row r="45" s="1" customFormat="1" spans="11:23">
      <c r="K45" s="14" t="s">
        <v>63</v>
      </c>
      <c r="L45" s="14">
        <f>COUNTIF(L2:L22,"&lt;2.313")-COUNTIF(L2:L22,"&lt;2.184")</f>
        <v>0</v>
      </c>
      <c r="W45" s="14"/>
    </row>
    <row r="46" s="1" customFormat="1" spans="11:23">
      <c r="K46" s="14" t="s">
        <v>64</v>
      </c>
      <c r="L46" s="14">
        <f>COUNTIF(L2:L22,"&lt;2.442")-COUNTIF(L2:L22,"&lt;2.313")</f>
        <v>0</v>
      </c>
      <c r="W46" s="14"/>
    </row>
    <row r="47" s="1" customFormat="1" spans="11:12">
      <c r="K47" s="14" t="s">
        <v>65</v>
      </c>
      <c r="L47" s="14">
        <f>COUNTIF(L2:L22,"&lt;2.571")-COUNTIF(L2:L22,"&lt;2.442")</f>
        <v>0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s="1" customFormat="1" spans="11:15">
      <c r="K49" s="14" t="s">
        <v>67</v>
      </c>
      <c r="L49" s="14">
        <f>COUNTIF(L2:L22,"&lt;2.829")-COUNTIF(L2:L22,"&lt;2.7")</f>
        <v>0</v>
      </c>
      <c r="N49" s="1">
        <v>0.378</v>
      </c>
      <c r="O49" s="1">
        <v>3.094</v>
      </c>
    </row>
    <row r="50" s="1" customFormat="1" spans="11:15">
      <c r="K50" s="14" t="s">
        <v>68</v>
      </c>
      <c r="L50" s="14">
        <f>COUNTIF(L2:L22,"&lt;2.958")-COUNTIF(L2:L22,"&lt;2.829")</f>
        <v>0</v>
      </c>
      <c r="N50" s="1">
        <v>21</v>
      </c>
      <c r="O50" s="1">
        <v>0.129</v>
      </c>
    </row>
    <row r="51" s="1" customFormat="1" spans="11:12">
      <c r="K51" s="14" t="s">
        <v>69</v>
      </c>
      <c r="L51" s="14">
        <f>COUNTIF(L2:L22,"&lt;3.087")-COUNTIF(L2:L22,"&lt;2.958")</f>
        <v>0</v>
      </c>
    </row>
    <row r="54" spans="14:16">
      <c r="N54">
        <v>0.954</v>
      </c>
      <c r="O54">
        <v>0.378</v>
      </c>
      <c r="P54">
        <v>1.539</v>
      </c>
    </row>
    <row r="55" spans="16:16">
      <c r="P55">
        <v>0.232</v>
      </c>
    </row>
    <row r="56" spans="16:16">
      <c r="P56">
        <v>0.387</v>
      </c>
    </row>
  </sheetData>
  <pageMargins left="0.75" right="0.75" top="1" bottom="1" header="0.5" footer="0.5"/>
  <headerFooter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1"/>
  <sheetViews>
    <sheetView topLeftCell="I40" workbookViewId="0">
      <selection activeCell="I1" sqref="$A1:$XFD73"/>
    </sheetView>
  </sheetViews>
  <sheetFormatPr defaultColWidth="8.88888888888889" defaultRowHeight="14.4"/>
  <cols>
    <col min="11" max="12" width="23.2222222222222" customWidth="1"/>
    <col min="13" max="14" width="12.8888888888889"/>
    <col min="20" max="22" width="12.8888888888889"/>
    <col min="23" max="23" width="18.2222222222222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130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10.5104732513428</v>
      </c>
      <c r="L2" s="9">
        <v>0.40911865234375</v>
      </c>
      <c r="M2">
        <v>0.336616516113281</v>
      </c>
      <c r="N2">
        <v>10.49875831604</v>
      </c>
      <c r="O2">
        <v>9</v>
      </c>
      <c r="P2">
        <v>9</v>
      </c>
      <c r="Q2">
        <v>19</v>
      </c>
      <c r="R2" s="15">
        <v>0.4737</v>
      </c>
      <c r="S2" s="15">
        <f t="shared" ref="S2:S9" si="0">O2/E2</f>
        <v>0.9</v>
      </c>
      <c r="T2">
        <v>4.85090065002441</v>
      </c>
      <c r="U2">
        <v>4.38053035736084</v>
      </c>
      <c r="V2">
        <v>4.3800253868103</v>
      </c>
      <c r="W2" s="11">
        <v>0.000504970550537109</v>
      </c>
      <c r="X2">
        <v>0.470875263214111</v>
      </c>
      <c r="Y2">
        <v>0.470875263214111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pans="1:31">
      <c r="A3" s="5">
        <v>232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9.98714828491211</v>
      </c>
      <c r="L3" s="9">
        <v>0.462333679199219</v>
      </c>
      <c r="M3">
        <v>0.440597534179687</v>
      </c>
      <c r="N3">
        <v>10.3657836914062</v>
      </c>
      <c r="O3">
        <v>9</v>
      </c>
      <c r="P3">
        <v>9</v>
      </c>
      <c r="Q3">
        <v>19</v>
      </c>
      <c r="R3" s="15">
        <v>0.4737</v>
      </c>
      <c r="S3" s="15">
        <f t="shared" si="0"/>
        <v>0.9</v>
      </c>
      <c r="T3">
        <v>4.47909736633301</v>
      </c>
      <c r="U3">
        <v>4.03401613235474</v>
      </c>
      <c r="V3">
        <v>4.06410217285156</v>
      </c>
      <c r="W3" s="11">
        <v>0.0300860404968262</v>
      </c>
      <c r="X3">
        <v>0.414995193481445</v>
      </c>
      <c r="Y3">
        <v>0.414995193481445</v>
      </c>
      <c r="Z3">
        <v>0.9</v>
      </c>
      <c r="AA3">
        <v>1</v>
      </c>
      <c r="AB3">
        <v>0.526315789473684</v>
      </c>
      <c r="AC3">
        <v>0.689655172413793</v>
      </c>
      <c r="AD3">
        <v>0</v>
      </c>
      <c r="AE3">
        <v>0.1</v>
      </c>
    </row>
    <row r="4" spans="1:31">
      <c r="A4" s="5">
        <v>230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9.30318069458008</v>
      </c>
      <c r="L4" s="9">
        <v>0.476203918457031</v>
      </c>
      <c r="M4">
        <v>0.422689437866211</v>
      </c>
      <c r="N4">
        <v>9.27261924743652</v>
      </c>
      <c r="O4">
        <v>8</v>
      </c>
      <c r="P4">
        <v>8</v>
      </c>
      <c r="Q4">
        <v>17</v>
      </c>
      <c r="R4" s="15">
        <v>0.4706</v>
      </c>
      <c r="S4" s="15">
        <f t="shared" si="0"/>
        <v>0.8</v>
      </c>
      <c r="T4">
        <v>3.91389274597168</v>
      </c>
      <c r="U4">
        <v>3.55402135848999</v>
      </c>
      <c r="V4">
        <v>3.55066561698914</v>
      </c>
      <c r="W4" s="11">
        <v>0.00335574150085449</v>
      </c>
      <c r="X4">
        <v>0.363227128982544</v>
      </c>
      <c r="Y4">
        <v>0.363227128982544</v>
      </c>
      <c r="Z4">
        <v>0.8</v>
      </c>
      <c r="AA4">
        <v>0.9</v>
      </c>
      <c r="AB4">
        <v>0.529411764705882</v>
      </c>
      <c r="AC4">
        <v>0.666666666666667</v>
      </c>
      <c r="AD4">
        <v>0.1</v>
      </c>
      <c r="AE4">
        <v>0.1</v>
      </c>
    </row>
    <row r="5" spans="1:31">
      <c r="A5" s="5">
        <v>112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10.0738563537598</v>
      </c>
      <c r="L5" s="9">
        <v>0.529277801513672</v>
      </c>
      <c r="M5">
        <v>0.522300720214844</v>
      </c>
      <c r="N5">
        <v>10.5352840423584</v>
      </c>
      <c r="O5">
        <v>9</v>
      </c>
      <c r="P5">
        <v>9</v>
      </c>
      <c r="Q5">
        <v>19</v>
      </c>
      <c r="R5" s="15">
        <v>0.4737</v>
      </c>
      <c r="S5" s="15">
        <f t="shared" si="0"/>
        <v>0.9</v>
      </c>
      <c r="T5">
        <v>4.54323959350586</v>
      </c>
      <c r="U5">
        <v>4.0840015411377</v>
      </c>
      <c r="V5">
        <v>4.12385272979736</v>
      </c>
      <c r="W5" s="11">
        <v>0.039851188659668</v>
      </c>
      <c r="X5">
        <v>0.419386863708496</v>
      </c>
      <c r="Y5">
        <v>0.419386863708496</v>
      </c>
      <c r="Z5">
        <v>0.9</v>
      </c>
      <c r="AA5">
        <v>1</v>
      </c>
      <c r="AB5">
        <v>0.526315789473684</v>
      </c>
      <c r="AC5">
        <v>0.689655172413793</v>
      </c>
      <c r="AD5">
        <v>0</v>
      </c>
      <c r="AE5">
        <v>0.1</v>
      </c>
    </row>
    <row r="6" spans="1:31">
      <c r="A6" s="5">
        <v>229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9.84768295288086</v>
      </c>
      <c r="L6" s="9">
        <v>0.546676635742187</v>
      </c>
      <c r="M6">
        <v>0.46795654296875</v>
      </c>
      <c r="N6">
        <v>9.54726791381836</v>
      </c>
      <c r="O6">
        <v>8</v>
      </c>
      <c r="P6">
        <v>8</v>
      </c>
      <c r="Q6">
        <v>18</v>
      </c>
      <c r="R6" s="15">
        <v>0.4444</v>
      </c>
      <c r="S6" s="15">
        <f t="shared" si="0"/>
        <v>0.8</v>
      </c>
      <c r="T6">
        <v>4.21918487548828</v>
      </c>
      <c r="U6">
        <v>3.84386992454529</v>
      </c>
      <c r="V6">
        <v>3.82370638847351</v>
      </c>
      <c r="W6" s="11">
        <v>0.0201635360717773</v>
      </c>
      <c r="X6">
        <v>0.395478487014771</v>
      </c>
      <c r="Y6">
        <v>0.395478487014771</v>
      </c>
      <c r="Z6">
        <v>0.8</v>
      </c>
      <c r="AA6">
        <v>1</v>
      </c>
      <c r="AB6">
        <v>0.555555555555556</v>
      </c>
      <c r="AC6">
        <v>0.714285714285714</v>
      </c>
      <c r="AD6">
        <v>0</v>
      </c>
      <c r="AE6">
        <v>0.2</v>
      </c>
    </row>
    <row r="7" spans="1:31">
      <c r="A7" s="5">
        <v>117</v>
      </c>
      <c r="B7">
        <v>19</v>
      </c>
      <c r="C7">
        <v>1</v>
      </c>
      <c r="D7">
        <v>10</v>
      </c>
      <c r="E7">
        <v>10</v>
      </c>
      <c r="F7">
        <v>9</v>
      </c>
      <c r="G7">
        <v>1</v>
      </c>
      <c r="H7">
        <v>10</v>
      </c>
      <c r="I7">
        <v>0</v>
      </c>
      <c r="J7">
        <v>0.95</v>
      </c>
      <c r="K7" s="4">
        <v>9999</v>
      </c>
      <c r="L7" s="9">
        <v>0.595869064331055</v>
      </c>
      <c r="M7">
        <v>9999</v>
      </c>
      <c r="N7">
        <v>9999</v>
      </c>
      <c r="O7">
        <v>10</v>
      </c>
      <c r="P7">
        <v>10</v>
      </c>
      <c r="Q7">
        <v>19</v>
      </c>
      <c r="R7" s="15">
        <v>0.5263</v>
      </c>
      <c r="S7" s="15">
        <f t="shared" si="0"/>
        <v>1</v>
      </c>
      <c r="T7">
        <v>3.91636276245117</v>
      </c>
      <c r="U7">
        <v>3.59290814399719</v>
      </c>
      <c r="V7">
        <v>3.59341955184936</v>
      </c>
      <c r="W7" s="11">
        <v>0.000511407852172852</v>
      </c>
      <c r="X7">
        <v>0.322943210601807</v>
      </c>
      <c r="Y7">
        <v>0.322943210601807</v>
      </c>
      <c r="Z7">
        <v>1</v>
      </c>
      <c r="AA7">
        <v>0.9</v>
      </c>
      <c r="AB7">
        <v>0.473684210526316</v>
      </c>
      <c r="AC7">
        <v>0.620689655172414</v>
      </c>
      <c r="AD7">
        <v>0.1</v>
      </c>
      <c r="AE7">
        <v>-0.1</v>
      </c>
    </row>
    <row r="8" spans="1:31">
      <c r="A8" s="5">
        <v>191</v>
      </c>
      <c r="B8">
        <v>20</v>
      </c>
      <c r="C8">
        <v>0</v>
      </c>
      <c r="D8">
        <v>10</v>
      </c>
      <c r="E8">
        <v>10</v>
      </c>
      <c r="F8">
        <v>10</v>
      </c>
      <c r="G8">
        <v>0</v>
      </c>
      <c r="H8">
        <v>10</v>
      </c>
      <c r="I8">
        <v>0</v>
      </c>
      <c r="J8">
        <v>1</v>
      </c>
      <c r="K8" s="4">
        <v>9999</v>
      </c>
      <c r="L8" s="9">
        <v>0.610622406005859</v>
      </c>
      <c r="M8">
        <v>9999</v>
      </c>
      <c r="N8">
        <v>9999</v>
      </c>
      <c r="O8">
        <v>7</v>
      </c>
      <c r="P8">
        <v>7</v>
      </c>
      <c r="Q8">
        <v>14</v>
      </c>
      <c r="R8" s="15">
        <v>0.5</v>
      </c>
      <c r="S8" s="15">
        <f t="shared" si="0"/>
        <v>0.7</v>
      </c>
      <c r="T8">
        <v>4.3649845123291</v>
      </c>
      <c r="U8">
        <v>3.99369430541992</v>
      </c>
      <c r="V8">
        <v>3.99735951423645</v>
      </c>
      <c r="W8" s="11">
        <v>0.00366520881652832</v>
      </c>
      <c r="X8">
        <v>0.367624998092651</v>
      </c>
      <c r="Y8">
        <v>0.367624998092651</v>
      </c>
      <c r="Z8">
        <v>0.7</v>
      </c>
      <c r="AA8">
        <v>0.7</v>
      </c>
      <c r="AB8">
        <v>0.5</v>
      </c>
      <c r="AC8">
        <v>0.583333333333333</v>
      </c>
      <c r="AD8">
        <v>0.3</v>
      </c>
      <c r="AE8">
        <v>0</v>
      </c>
    </row>
    <row r="9" s="20" customFormat="1" spans="1:31">
      <c r="A9" s="21">
        <v>101</v>
      </c>
      <c r="B9" s="20">
        <v>19</v>
      </c>
      <c r="C9" s="20">
        <v>1</v>
      </c>
      <c r="D9" s="20">
        <v>10</v>
      </c>
      <c r="E9" s="20">
        <v>10</v>
      </c>
      <c r="F9" s="20">
        <v>10</v>
      </c>
      <c r="G9" s="20">
        <v>0</v>
      </c>
      <c r="H9" s="20">
        <v>9</v>
      </c>
      <c r="I9" s="20">
        <v>1</v>
      </c>
      <c r="J9" s="20">
        <v>0.95</v>
      </c>
      <c r="K9" s="22">
        <v>10.2330207824707</v>
      </c>
      <c r="L9" s="22">
        <v>0.646524429321289</v>
      </c>
      <c r="M9" s="20">
        <v>0.623281478881836</v>
      </c>
      <c r="N9" s="20">
        <v>10.4192333221435</v>
      </c>
      <c r="O9" s="20">
        <v>8</v>
      </c>
      <c r="P9" s="20">
        <v>8</v>
      </c>
      <c r="Q9" s="20">
        <v>18</v>
      </c>
      <c r="R9" s="23">
        <v>0.4444</v>
      </c>
      <c r="S9" s="23">
        <f t="shared" si="0"/>
        <v>0.8</v>
      </c>
      <c r="T9" s="20">
        <v>4.52705955505371</v>
      </c>
      <c r="U9" s="20">
        <v>4.0852313041687</v>
      </c>
      <c r="V9" s="20">
        <v>4.09425210952759</v>
      </c>
      <c r="W9" s="22">
        <v>0.00902080535888672</v>
      </c>
      <c r="X9" s="20">
        <v>0.432807445526123</v>
      </c>
      <c r="Y9" s="20">
        <v>0.432807445526123</v>
      </c>
      <c r="Z9" s="20">
        <v>0.8</v>
      </c>
      <c r="AA9" s="20">
        <v>1</v>
      </c>
      <c r="AB9" s="20">
        <v>0.555555555555556</v>
      </c>
      <c r="AC9" s="20">
        <v>0.714285714285714</v>
      </c>
      <c r="AD9" s="20">
        <v>0</v>
      </c>
      <c r="AE9" s="20">
        <v>0.2</v>
      </c>
    </row>
    <row r="10" spans="1:31">
      <c r="A10" s="5">
        <v>241</v>
      </c>
      <c r="B10">
        <v>18</v>
      </c>
      <c r="C10">
        <v>2</v>
      </c>
      <c r="D10">
        <v>10</v>
      </c>
      <c r="E10">
        <v>10</v>
      </c>
      <c r="F10">
        <v>10</v>
      </c>
      <c r="G10">
        <v>0</v>
      </c>
      <c r="H10">
        <v>8</v>
      </c>
      <c r="I10">
        <v>2</v>
      </c>
      <c r="J10">
        <v>0.9</v>
      </c>
      <c r="K10" s="4">
        <v>7.1386833190918</v>
      </c>
      <c r="L10" s="9">
        <v>0.777395248413086</v>
      </c>
      <c r="M10">
        <v>0.925952911376953</v>
      </c>
      <c r="N10">
        <v>8.69438934326172</v>
      </c>
      <c r="O10">
        <v>8</v>
      </c>
      <c r="P10">
        <v>8</v>
      </c>
      <c r="Q10">
        <v>17</v>
      </c>
      <c r="R10" s="15">
        <v>0.4706</v>
      </c>
      <c r="S10" s="15">
        <f t="shared" ref="S10:S37" si="1">O10/E10</f>
        <v>0.8</v>
      </c>
      <c r="T10">
        <v>4.19791030883789</v>
      </c>
      <c r="U10">
        <v>3.68321371078491</v>
      </c>
      <c r="V10">
        <v>3.81388401985168</v>
      </c>
      <c r="W10" s="11">
        <v>0.130670309066772</v>
      </c>
      <c r="X10">
        <v>0.384026288986206</v>
      </c>
      <c r="Y10">
        <v>0.384026288986206</v>
      </c>
      <c r="Z10">
        <v>0.8</v>
      </c>
      <c r="AA10">
        <v>0.9</v>
      </c>
      <c r="AB10">
        <v>0.529411764705882</v>
      </c>
      <c r="AC10">
        <v>0.666666666666667</v>
      </c>
      <c r="AD10">
        <v>0.1</v>
      </c>
      <c r="AE10">
        <v>0.1</v>
      </c>
    </row>
    <row r="11" spans="1:31">
      <c r="A11" s="5">
        <v>49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10.185977935791</v>
      </c>
      <c r="L11" s="9">
        <v>0.695898056030273</v>
      </c>
      <c r="M11">
        <v>0.55952262878418</v>
      </c>
      <c r="N11">
        <v>9.18076133728027</v>
      </c>
      <c r="O11">
        <v>7</v>
      </c>
      <c r="P11">
        <v>7</v>
      </c>
      <c r="Q11">
        <v>17</v>
      </c>
      <c r="R11" s="15">
        <v>0.4118</v>
      </c>
      <c r="S11" s="15">
        <f t="shared" si="1"/>
        <v>0.7</v>
      </c>
      <c r="T11">
        <v>4.50112533569336</v>
      </c>
      <c r="U11">
        <v>4.1234827041626</v>
      </c>
      <c r="V11">
        <v>4.04776477813721</v>
      </c>
      <c r="W11" s="11">
        <v>0.0757179260253906</v>
      </c>
      <c r="X11">
        <v>0.453360557556152</v>
      </c>
      <c r="Y11">
        <v>0.453360557556152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spans="1:31">
      <c r="A12" s="5">
        <v>31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10.0325984954834</v>
      </c>
      <c r="L12" s="9">
        <v>0.792133331298828</v>
      </c>
      <c r="M12">
        <v>0.65953254699707</v>
      </c>
      <c r="N12">
        <v>8.94119644165039</v>
      </c>
      <c r="O12">
        <v>7</v>
      </c>
      <c r="P12">
        <v>7</v>
      </c>
      <c r="Q12">
        <v>16</v>
      </c>
      <c r="R12" s="15">
        <v>0.4375</v>
      </c>
      <c r="S12" s="15">
        <f t="shared" si="1"/>
        <v>0.7</v>
      </c>
      <c r="T12">
        <v>3.83601951599121</v>
      </c>
      <c r="U12">
        <v>3.54497194290161</v>
      </c>
      <c r="V12">
        <v>3.45013666152954</v>
      </c>
      <c r="W12" s="11">
        <v>0.0948352813720703</v>
      </c>
      <c r="X12">
        <v>0.38588285446167</v>
      </c>
      <c r="Y12">
        <v>0.38588285446167</v>
      </c>
      <c r="Z12">
        <v>0.7</v>
      </c>
      <c r="AA12">
        <v>0.9</v>
      </c>
      <c r="AB12">
        <v>0.5625</v>
      </c>
      <c r="AC12">
        <v>0.692307692307692</v>
      </c>
      <c r="AD12">
        <v>0.1</v>
      </c>
      <c r="AE12">
        <v>0.2</v>
      </c>
    </row>
    <row r="13" spans="1:31">
      <c r="A13" s="5">
        <v>155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6.76684951782227</v>
      </c>
      <c r="L13" s="9">
        <v>0.678230285644531</v>
      </c>
      <c r="M13">
        <v>0.774417877197266</v>
      </c>
      <c r="N13">
        <v>8.09170532226562</v>
      </c>
      <c r="O13">
        <v>8</v>
      </c>
      <c r="P13">
        <v>8</v>
      </c>
      <c r="Q13">
        <v>17</v>
      </c>
      <c r="R13" s="15">
        <v>0.4706</v>
      </c>
      <c r="S13" s="15">
        <f t="shared" si="1"/>
        <v>0.8</v>
      </c>
      <c r="T13">
        <v>3.89630317687988</v>
      </c>
      <c r="U13">
        <v>3.45246338844299</v>
      </c>
      <c r="V13">
        <v>3.55084538459778</v>
      </c>
      <c r="W13" s="11">
        <v>0.0983819961547852</v>
      </c>
      <c r="X13">
        <v>0.345457792282104</v>
      </c>
      <c r="Y13">
        <v>0.345457792282104</v>
      </c>
      <c r="Z13">
        <v>0.8</v>
      </c>
      <c r="AA13">
        <v>0.9</v>
      </c>
      <c r="AB13">
        <v>0.529411764705882</v>
      </c>
      <c r="AC13">
        <v>0.666666666666667</v>
      </c>
      <c r="AD13">
        <v>0.1</v>
      </c>
      <c r="AE13">
        <v>0.1</v>
      </c>
    </row>
    <row r="14" customFormat="1" spans="1:31">
      <c r="A14" s="5">
        <v>41</v>
      </c>
      <c r="B14">
        <v>19</v>
      </c>
      <c r="C14">
        <v>1</v>
      </c>
      <c r="D14">
        <v>10</v>
      </c>
      <c r="E14">
        <v>10</v>
      </c>
      <c r="F14">
        <v>10</v>
      </c>
      <c r="G14">
        <v>0</v>
      </c>
      <c r="H14">
        <v>9</v>
      </c>
      <c r="I14">
        <v>1</v>
      </c>
      <c r="J14">
        <v>0.95</v>
      </c>
      <c r="K14" s="4">
        <v>11.0247116088867</v>
      </c>
      <c r="L14" s="9">
        <v>0.829212188720703</v>
      </c>
      <c r="M14">
        <v>0.615507125854492</v>
      </c>
      <c r="N14">
        <v>9.19135475158691</v>
      </c>
      <c r="O14">
        <v>7</v>
      </c>
      <c r="P14">
        <v>7</v>
      </c>
      <c r="Q14">
        <v>17</v>
      </c>
      <c r="R14" s="15">
        <v>0.4118</v>
      </c>
      <c r="S14" s="15">
        <f t="shared" si="1"/>
        <v>0.7</v>
      </c>
      <c r="T14">
        <v>4.78162574768066</v>
      </c>
      <c r="U14">
        <v>4.41128349304199</v>
      </c>
      <c r="V14">
        <v>4.25963163375854</v>
      </c>
      <c r="W14" s="11">
        <v>0.151651859283447</v>
      </c>
      <c r="X14">
        <v>0.521994113922119</v>
      </c>
      <c r="Y14">
        <v>0.521994113922119</v>
      </c>
      <c r="Z14">
        <v>0.7</v>
      </c>
      <c r="AA14">
        <v>1</v>
      </c>
      <c r="AB14">
        <v>0.588235294117647</v>
      </c>
      <c r="AC14">
        <v>0.740740740740741</v>
      </c>
      <c r="AD14">
        <v>0</v>
      </c>
      <c r="AE14">
        <v>0.3</v>
      </c>
    </row>
    <row r="15" spans="1:31">
      <c r="A15" s="5">
        <v>133</v>
      </c>
      <c r="B15">
        <v>19</v>
      </c>
      <c r="C15">
        <v>1</v>
      </c>
      <c r="D15">
        <v>10</v>
      </c>
      <c r="E15">
        <v>10</v>
      </c>
      <c r="F15">
        <v>10</v>
      </c>
      <c r="G15">
        <v>0</v>
      </c>
      <c r="H15">
        <v>9</v>
      </c>
      <c r="I15">
        <v>1</v>
      </c>
      <c r="J15">
        <v>0.95</v>
      </c>
      <c r="K15" s="4">
        <v>8.35822486877441</v>
      </c>
      <c r="L15" s="9">
        <v>0.670793533325195</v>
      </c>
      <c r="M15">
        <v>0.739604949951172</v>
      </c>
      <c r="N15">
        <v>9.229736328125</v>
      </c>
      <c r="O15">
        <v>9</v>
      </c>
      <c r="P15">
        <v>9</v>
      </c>
      <c r="Q15">
        <v>18</v>
      </c>
      <c r="R15" s="15">
        <v>0.5</v>
      </c>
      <c r="S15" s="15">
        <f t="shared" si="1"/>
        <v>0.9</v>
      </c>
      <c r="T15">
        <v>3.5228385925293</v>
      </c>
      <c r="U15">
        <v>3.16996884346008</v>
      </c>
      <c r="V15">
        <v>3.2436842918396</v>
      </c>
      <c r="W15" s="11">
        <v>0.0737154483795166</v>
      </c>
      <c r="X15">
        <v>0.279154300689697</v>
      </c>
      <c r="Y15">
        <v>0.279154300689697</v>
      </c>
      <c r="Z15">
        <v>0.9</v>
      </c>
      <c r="AA15">
        <v>0.9</v>
      </c>
      <c r="AB15">
        <v>0.5</v>
      </c>
      <c r="AC15">
        <v>0.642857142857143</v>
      </c>
      <c r="AD15">
        <v>0.1</v>
      </c>
      <c r="AE15">
        <v>0</v>
      </c>
    </row>
    <row r="16" spans="1:31">
      <c r="A16" s="5">
        <v>53</v>
      </c>
      <c r="B16">
        <v>20</v>
      </c>
      <c r="C16">
        <v>0</v>
      </c>
      <c r="D16">
        <v>10</v>
      </c>
      <c r="E16">
        <v>10</v>
      </c>
      <c r="F16">
        <v>10</v>
      </c>
      <c r="G16">
        <v>0</v>
      </c>
      <c r="H16">
        <v>10</v>
      </c>
      <c r="I16">
        <v>0</v>
      </c>
      <c r="J16">
        <v>1</v>
      </c>
      <c r="K16" s="4">
        <v>9999</v>
      </c>
      <c r="L16" s="9">
        <v>0.862852096557617</v>
      </c>
      <c r="M16">
        <v>9999</v>
      </c>
      <c r="N16">
        <v>9999</v>
      </c>
      <c r="O16">
        <v>6</v>
      </c>
      <c r="P16">
        <v>6</v>
      </c>
      <c r="Q16">
        <v>15</v>
      </c>
      <c r="R16" s="15">
        <v>0.4</v>
      </c>
      <c r="S16" s="15">
        <f t="shared" si="1"/>
        <v>0.6</v>
      </c>
      <c r="T16">
        <v>4.4928092956543</v>
      </c>
      <c r="U16">
        <v>4.20266008377075</v>
      </c>
      <c r="V16">
        <v>4.01789474487305</v>
      </c>
      <c r="W16" s="11">
        <v>0.184765338897705</v>
      </c>
      <c r="X16">
        <v>0.47491455078125</v>
      </c>
      <c r="Y16">
        <v>0.47491455078125</v>
      </c>
      <c r="Z16">
        <v>0.6</v>
      </c>
      <c r="AA16">
        <v>0.9</v>
      </c>
      <c r="AB16">
        <v>0.6</v>
      </c>
      <c r="AC16">
        <v>0.72</v>
      </c>
      <c r="AD16">
        <v>0.1</v>
      </c>
      <c r="AE16">
        <v>0.3</v>
      </c>
    </row>
    <row r="17" s="20" customFormat="1" spans="1:31">
      <c r="A17" s="21">
        <v>138</v>
      </c>
      <c r="B17" s="20">
        <v>18</v>
      </c>
      <c r="C17" s="20">
        <v>2</v>
      </c>
      <c r="D17" s="20">
        <v>10</v>
      </c>
      <c r="E17" s="20">
        <v>10</v>
      </c>
      <c r="F17" s="20">
        <v>9</v>
      </c>
      <c r="G17" s="20">
        <v>1</v>
      </c>
      <c r="H17" s="20">
        <v>9</v>
      </c>
      <c r="I17" s="20">
        <v>1</v>
      </c>
      <c r="J17" s="20">
        <v>0.9</v>
      </c>
      <c r="K17" s="22">
        <v>9.2657299041748</v>
      </c>
      <c r="L17" s="22">
        <v>0.671237945556641</v>
      </c>
      <c r="M17" s="20">
        <v>0.846797943115234</v>
      </c>
      <c r="N17" s="20">
        <v>11.3050632476807</v>
      </c>
      <c r="O17" s="20">
        <v>9</v>
      </c>
      <c r="P17" s="20">
        <v>9</v>
      </c>
      <c r="Q17" s="20">
        <v>16</v>
      </c>
      <c r="R17" s="23">
        <v>0.5625</v>
      </c>
      <c r="S17" s="23">
        <f t="shared" si="1"/>
        <v>0.9</v>
      </c>
      <c r="T17" s="20">
        <v>4.41386222839355</v>
      </c>
      <c r="U17" s="20">
        <v>3.87005400657654</v>
      </c>
      <c r="V17" s="20">
        <v>4.11690664291382</v>
      </c>
      <c r="W17" s="22">
        <v>0.24685263633728</v>
      </c>
      <c r="X17" s="20">
        <v>0.296955585479736</v>
      </c>
      <c r="Y17" s="20">
        <v>0.296955585479736</v>
      </c>
      <c r="Z17" s="20">
        <v>0.9</v>
      </c>
      <c r="AA17" s="20">
        <v>0.7</v>
      </c>
      <c r="AB17" s="20">
        <v>0.4375</v>
      </c>
      <c r="AC17" s="20">
        <v>0.538461538461539</v>
      </c>
      <c r="AD17" s="20">
        <v>0.3</v>
      </c>
      <c r="AE17" s="20">
        <v>-0.2</v>
      </c>
    </row>
    <row r="18" spans="1:31">
      <c r="A18" s="5">
        <v>50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9.89748001098633</v>
      </c>
      <c r="L18" s="9">
        <v>1.23304557800293</v>
      </c>
      <c r="M18">
        <v>1.13738632202148</v>
      </c>
      <c r="N18">
        <v>8.67059707641602</v>
      </c>
      <c r="O18">
        <v>7</v>
      </c>
      <c r="P18">
        <v>7</v>
      </c>
      <c r="Q18">
        <v>17</v>
      </c>
      <c r="R18" s="15">
        <v>0.4118</v>
      </c>
      <c r="S18" s="15">
        <f t="shared" si="1"/>
        <v>0.7</v>
      </c>
      <c r="T18">
        <v>3.56963539123535</v>
      </c>
      <c r="U18">
        <v>3.30868244171143</v>
      </c>
      <c r="V18">
        <v>3.18236184120178</v>
      </c>
      <c r="W18" s="11">
        <v>0.126320600509644</v>
      </c>
      <c r="X18">
        <v>0.387273550033569</v>
      </c>
      <c r="Y18">
        <v>0.387273550033569</v>
      </c>
      <c r="Z18">
        <v>0.7</v>
      </c>
      <c r="AA18">
        <v>1</v>
      </c>
      <c r="AB18">
        <v>0.588235294117647</v>
      </c>
      <c r="AC18">
        <v>0.740740740740741</v>
      </c>
      <c r="AD18">
        <v>0</v>
      </c>
      <c r="AE18">
        <v>0.3</v>
      </c>
    </row>
    <row r="19" spans="1:31">
      <c r="A19" s="5">
        <v>173</v>
      </c>
      <c r="B19">
        <v>18</v>
      </c>
      <c r="C19">
        <v>2</v>
      </c>
      <c r="D19">
        <v>10</v>
      </c>
      <c r="E19">
        <v>10</v>
      </c>
      <c r="F19">
        <v>10</v>
      </c>
      <c r="G19">
        <v>0</v>
      </c>
      <c r="H19">
        <v>8</v>
      </c>
      <c r="I19">
        <v>2</v>
      </c>
      <c r="J19">
        <v>0.9</v>
      </c>
      <c r="K19" s="4">
        <v>7.58810043334961</v>
      </c>
      <c r="L19" s="9">
        <v>1.06684494018555</v>
      </c>
      <c r="M19">
        <v>0.588665008544922</v>
      </c>
      <c r="N19">
        <v>5.76065635681152</v>
      </c>
      <c r="O19">
        <v>5</v>
      </c>
      <c r="P19">
        <v>5</v>
      </c>
      <c r="Q19">
        <v>14</v>
      </c>
      <c r="R19" s="15">
        <v>0.3571</v>
      </c>
      <c r="S19" s="15">
        <f t="shared" si="1"/>
        <v>0.5</v>
      </c>
      <c r="T19">
        <v>4.2313117980957</v>
      </c>
      <c r="U19">
        <v>3.87986516952515</v>
      </c>
      <c r="V19">
        <v>3.75139999389648</v>
      </c>
      <c r="W19" s="11">
        <v>0.128465175628662</v>
      </c>
      <c r="X19">
        <v>0.479911804199219</v>
      </c>
      <c r="Y19">
        <v>0.479911804199219</v>
      </c>
      <c r="Z19">
        <v>0.5</v>
      </c>
      <c r="AA19">
        <v>0.9</v>
      </c>
      <c r="AB19">
        <v>0.642857142857143</v>
      </c>
      <c r="AC19">
        <v>0.75</v>
      </c>
      <c r="AD19">
        <v>0.1</v>
      </c>
      <c r="AE19">
        <v>0.4</v>
      </c>
    </row>
    <row r="20" spans="1:31">
      <c r="A20" s="5">
        <v>171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10.2781219482422</v>
      </c>
      <c r="L20" s="9">
        <v>1.05501174926758</v>
      </c>
      <c r="M20">
        <v>0.912380218505859</v>
      </c>
      <c r="N20">
        <v>8.82160949707031</v>
      </c>
      <c r="O20">
        <v>6</v>
      </c>
      <c r="P20">
        <v>6</v>
      </c>
      <c r="Q20">
        <v>15</v>
      </c>
      <c r="R20" s="15">
        <v>0.4</v>
      </c>
      <c r="S20" s="15">
        <f t="shared" si="1"/>
        <v>0.6</v>
      </c>
      <c r="T20">
        <v>4.19645118713379</v>
      </c>
      <c r="U20">
        <v>3.87713885307312</v>
      </c>
      <c r="V20">
        <v>3.7418053150177</v>
      </c>
      <c r="W20" s="11">
        <v>0.13533353805542</v>
      </c>
      <c r="X20">
        <v>0.454645872116089</v>
      </c>
      <c r="Y20">
        <v>0.454645872116089</v>
      </c>
      <c r="Z20">
        <v>0.6</v>
      </c>
      <c r="AA20">
        <v>0.9</v>
      </c>
      <c r="AB20">
        <v>0.6</v>
      </c>
      <c r="AC20">
        <v>0.72</v>
      </c>
      <c r="AD20">
        <v>0.1</v>
      </c>
      <c r="AE20">
        <v>0.3</v>
      </c>
    </row>
    <row r="21" customFormat="1" spans="1:31">
      <c r="A21" s="5">
        <v>61</v>
      </c>
      <c r="B21">
        <v>19</v>
      </c>
      <c r="C21">
        <v>1</v>
      </c>
      <c r="D21">
        <v>10</v>
      </c>
      <c r="E21">
        <v>10</v>
      </c>
      <c r="F21">
        <v>10</v>
      </c>
      <c r="G21">
        <v>0</v>
      </c>
      <c r="H21">
        <v>9</v>
      </c>
      <c r="I21">
        <v>1</v>
      </c>
      <c r="J21">
        <v>0.95</v>
      </c>
      <c r="K21" s="4">
        <v>10.6257991790772</v>
      </c>
      <c r="L21" s="9">
        <v>1.14323806762695</v>
      </c>
      <c r="M21">
        <v>0.99237060546875</v>
      </c>
      <c r="N21">
        <v>9.02749633789062</v>
      </c>
      <c r="O21">
        <v>5</v>
      </c>
      <c r="P21">
        <v>5</v>
      </c>
      <c r="Q21">
        <v>14</v>
      </c>
      <c r="R21" s="15">
        <v>0.3571</v>
      </c>
      <c r="S21" s="15">
        <f t="shared" si="1"/>
        <v>0.5</v>
      </c>
      <c r="T21">
        <v>3.97028923034668</v>
      </c>
      <c r="U21">
        <v>3.67376279830933</v>
      </c>
      <c r="V21">
        <v>3.51807713508606</v>
      </c>
      <c r="W21" s="11">
        <v>0.155685663223267</v>
      </c>
      <c r="X21">
        <v>0.45221209526062</v>
      </c>
      <c r="Y21">
        <v>0.45221209526062</v>
      </c>
      <c r="Z21">
        <v>0.5</v>
      </c>
      <c r="AA21">
        <v>0.9</v>
      </c>
      <c r="AB21">
        <v>0.642857142857143</v>
      </c>
      <c r="AC21">
        <v>0.75</v>
      </c>
      <c r="AD21">
        <v>0.1</v>
      </c>
      <c r="AE21">
        <v>0.4</v>
      </c>
    </row>
    <row r="22" spans="1:31">
      <c r="A22" s="5">
        <v>72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10.280424118042</v>
      </c>
      <c r="L22" s="9">
        <v>1.19344139099121</v>
      </c>
      <c r="M22">
        <v>1.01746940612793</v>
      </c>
      <c r="N22">
        <v>8.33690643310547</v>
      </c>
      <c r="O22">
        <v>7</v>
      </c>
      <c r="P22">
        <v>7</v>
      </c>
      <c r="Q22">
        <v>15</v>
      </c>
      <c r="R22" s="15">
        <v>0.4667</v>
      </c>
      <c r="S22" s="15">
        <f t="shared" si="1"/>
        <v>0.7</v>
      </c>
      <c r="T22">
        <v>4.19150733947754</v>
      </c>
      <c r="U22">
        <v>3.89750242233276</v>
      </c>
      <c r="V22">
        <v>3.73928308486938</v>
      </c>
      <c r="W22" s="11">
        <v>0.158219337463379</v>
      </c>
      <c r="X22">
        <v>0.452224254608154</v>
      </c>
      <c r="Y22">
        <v>0.452224254608154</v>
      </c>
      <c r="Z22">
        <v>0.7</v>
      </c>
      <c r="AA22">
        <v>0.8</v>
      </c>
      <c r="AB22">
        <v>0.533333333333333</v>
      </c>
      <c r="AC22">
        <v>0.64</v>
      </c>
      <c r="AD22">
        <v>0.2</v>
      </c>
      <c r="AE22">
        <v>0.1</v>
      </c>
    </row>
    <row r="23" spans="1:31">
      <c r="A23" s="5">
        <v>142</v>
      </c>
      <c r="B23">
        <v>20</v>
      </c>
      <c r="C23">
        <v>0</v>
      </c>
      <c r="D23">
        <v>10</v>
      </c>
      <c r="E23">
        <v>10</v>
      </c>
      <c r="F23">
        <v>10</v>
      </c>
      <c r="G23">
        <v>0</v>
      </c>
      <c r="H23">
        <v>10</v>
      </c>
      <c r="I23">
        <v>0</v>
      </c>
      <c r="J23">
        <v>1</v>
      </c>
      <c r="K23" s="4">
        <v>9999</v>
      </c>
      <c r="L23" s="9">
        <v>1.2095832824707</v>
      </c>
      <c r="M23">
        <v>9999</v>
      </c>
      <c r="N23">
        <v>9999</v>
      </c>
      <c r="O23">
        <v>8</v>
      </c>
      <c r="P23">
        <v>8</v>
      </c>
      <c r="Q23">
        <v>18</v>
      </c>
      <c r="R23" s="15">
        <v>0.4444</v>
      </c>
      <c r="S23" s="15">
        <f t="shared" si="1"/>
        <v>0.8</v>
      </c>
      <c r="T23">
        <v>4.09828186035156</v>
      </c>
      <c r="U23">
        <v>3.84790658950806</v>
      </c>
      <c r="V23">
        <v>3.66571497917175</v>
      </c>
      <c r="W23" s="11">
        <v>0.182191610336304</v>
      </c>
      <c r="X23">
        <v>0.43256688117981</v>
      </c>
      <c r="Y23">
        <v>0.43256688117981</v>
      </c>
      <c r="Z23">
        <v>0.8</v>
      </c>
      <c r="AA23">
        <v>1</v>
      </c>
      <c r="AB23">
        <v>0.555555555555556</v>
      </c>
      <c r="AC23">
        <v>0.714285714285714</v>
      </c>
      <c r="AD23">
        <v>0</v>
      </c>
      <c r="AE23">
        <v>0.2</v>
      </c>
    </row>
    <row r="24" spans="1:31">
      <c r="A24" s="5">
        <v>106</v>
      </c>
      <c r="B24">
        <v>19</v>
      </c>
      <c r="C24">
        <v>1</v>
      </c>
      <c r="D24">
        <v>10</v>
      </c>
      <c r="E24">
        <v>10</v>
      </c>
      <c r="F24">
        <v>10</v>
      </c>
      <c r="G24">
        <v>0</v>
      </c>
      <c r="H24">
        <v>9</v>
      </c>
      <c r="I24">
        <v>1</v>
      </c>
      <c r="J24">
        <v>0.95</v>
      </c>
      <c r="K24" s="4">
        <v>11.0809917449951</v>
      </c>
      <c r="L24" s="9">
        <v>1.19580459594727</v>
      </c>
      <c r="M24">
        <v>0.999795913696289</v>
      </c>
      <c r="N24">
        <v>9.0234489440918</v>
      </c>
      <c r="O24">
        <v>6</v>
      </c>
      <c r="P24">
        <v>6</v>
      </c>
      <c r="Q24">
        <v>16</v>
      </c>
      <c r="R24" s="15">
        <v>0.375</v>
      </c>
      <c r="S24" s="15">
        <f t="shared" si="1"/>
        <v>0.6</v>
      </c>
      <c r="T24">
        <v>4.2790470123291</v>
      </c>
      <c r="U24">
        <v>3.97639465332031</v>
      </c>
      <c r="V24">
        <v>3.77619099617004</v>
      </c>
      <c r="W24" s="11">
        <v>0.200203657150269</v>
      </c>
      <c r="X24">
        <v>0.502856016159058</v>
      </c>
      <c r="Y24">
        <v>0.502856016159058</v>
      </c>
      <c r="Z24">
        <v>0.6</v>
      </c>
      <c r="AA24">
        <v>1</v>
      </c>
      <c r="AB24">
        <v>0.625</v>
      </c>
      <c r="AC24">
        <v>0.769230769230769</v>
      </c>
      <c r="AD24">
        <v>0</v>
      </c>
      <c r="AE24">
        <v>0.4</v>
      </c>
    </row>
    <row r="25" s="20" customFormat="1" spans="1:31">
      <c r="A25" s="21">
        <v>244</v>
      </c>
      <c r="B25" s="20">
        <v>19</v>
      </c>
      <c r="C25" s="20">
        <v>1</v>
      </c>
      <c r="D25" s="20">
        <v>10</v>
      </c>
      <c r="E25" s="20">
        <v>10</v>
      </c>
      <c r="F25" s="20">
        <v>10</v>
      </c>
      <c r="G25" s="20">
        <v>0</v>
      </c>
      <c r="H25" s="20">
        <v>9</v>
      </c>
      <c r="I25" s="20">
        <v>1</v>
      </c>
      <c r="J25" s="20">
        <v>0.95</v>
      </c>
      <c r="K25" s="22">
        <v>10.961576461792</v>
      </c>
      <c r="L25" s="22">
        <v>1.18642616271973</v>
      </c>
      <c r="M25" s="20">
        <v>0.954240798950195</v>
      </c>
      <c r="N25" s="20">
        <v>8.53941345214844</v>
      </c>
      <c r="O25" s="20">
        <v>6</v>
      </c>
      <c r="P25" s="20">
        <v>6</v>
      </c>
      <c r="Q25" s="20">
        <v>15</v>
      </c>
      <c r="R25" s="23">
        <v>0.4</v>
      </c>
      <c r="S25" s="23">
        <f t="shared" si="1"/>
        <v>0.6</v>
      </c>
      <c r="T25" s="20">
        <v>4.47538566589355</v>
      </c>
      <c r="U25" s="20">
        <v>4.16669654846191</v>
      </c>
      <c r="V25" s="20">
        <v>3.9568190574646</v>
      </c>
      <c r="W25" s="22">
        <v>0.209877490997315</v>
      </c>
      <c r="X25" s="20">
        <v>0.518566608428955</v>
      </c>
      <c r="Y25" s="20">
        <v>0.518566608428955</v>
      </c>
      <c r="Z25" s="20">
        <v>0.6</v>
      </c>
      <c r="AA25" s="20">
        <v>0.9</v>
      </c>
      <c r="AB25" s="20">
        <v>0.6</v>
      </c>
      <c r="AC25" s="20">
        <v>0.72</v>
      </c>
      <c r="AD25" s="20">
        <v>0.1</v>
      </c>
      <c r="AE25" s="20">
        <v>0.3</v>
      </c>
    </row>
    <row r="26" spans="1:31">
      <c r="A26" s="5">
        <v>199</v>
      </c>
      <c r="B26">
        <v>16</v>
      </c>
      <c r="C26">
        <v>4</v>
      </c>
      <c r="D26">
        <v>10</v>
      </c>
      <c r="E26">
        <v>10</v>
      </c>
      <c r="F26">
        <v>10</v>
      </c>
      <c r="G26">
        <v>0</v>
      </c>
      <c r="H26">
        <v>6</v>
      </c>
      <c r="I26">
        <v>4</v>
      </c>
      <c r="J26">
        <v>0.8</v>
      </c>
      <c r="K26" s="4">
        <v>4.75215721130371</v>
      </c>
      <c r="L26" s="9">
        <v>1.34195899963379</v>
      </c>
      <c r="M26">
        <v>1.08642959594727</v>
      </c>
      <c r="N26">
        <v>5.04485130310059</v>
      </c>
      <c r="O26">
        <v>5</v>
      </c>
      <c r="P26">
        <v>5</v>
      </c>
      <c r="Q26">
        <v>12</v>
      </c>
      <c r="R26" s="15">
        <v>0.4167</v>
      </c>
      <c r="S26" s="15">
        <f t="shared" si="1"/>
        <v>0.5</v>
      </c>
      <c r="T26">
        <v>2.68381881713867</v>
      </c>
      <c r="U26">
        <v>2.37830376625061</v>
      </c>
      <c r="V26">
        <v>2.37785029411316</v>
      </c>
      <c r="W26" s="11">
        <v>0.000453472137451172</v>
      </c>
      <c r="X26">
        <v>0.305968523025513</v>
      </c>
      <c r="Y26">
        <v>0.305968523025513</v>
      </c>
      <c r="Z26">
        <v>0.5</v>
      </c>
      <c r="AA26">
        <v>0.7</v>
      </c>
      <c r="AB26">
        <v>0.583333333333333</v>
      </c>
      <c r="AC26">
        <v>0.636363636363636</v>
      </c>
      <c r="AD26">
        <v>0.3</v>
      </c>
      <c r="AE26">
        <v>0.2</v>
      </c>
    </row>
    <row r="27" spans="1:31">
      <c r="A27" s="5">
        <v>243</v>
      </c>
      <c r="B27">
        <v>19</v>
      </c>
      <c r="C27">
        <v>1</v>
      </c>
      <c r="D27">
        <v>10</v>
      </c>
      <c r="E27">
        <v>10</v>
      </c>
      <c r="F27">
        <v>10</v>
      </c>
      <c r="G27">
        <v>0</v>
      </c>
      <c r="H27">
        <v>9</v>
      </c>
      <c r="I27">
        <v>1</v>
      </c>
      <c r="J27">
        <v>0.95</v>
      </c>
      <c r="K27" s="4">
        <v>9.80090713500977</v>
      </c>
      <c r="L27" s="9">
        <v>1.29490089416504</v>
      </c>
      <c r="M27">
        <v>1.34233665466309</v>
      </c>
      <c r="N27">
        <v>9.92547225952148</v>
      </c>
      <c r="O27">
        <v>7</v>
      </c>
      <c r="P27">
        <v>7</v>
      </c>
      <c r="Q27">
        <v>17</v>
      </c>
      <c r="R27" s="15">
        <v>0.4118</v>
      </c>
      <c r="S27" s="15">
        <f t="shared" si="1"/>
        <v>0.7</v>
      </c>
      <c r="T27">
        <v>4.18098068237305</v>
      </c>
      <c r="U27">
        <v>3.79029202461243</v>
      </c>
      <c r="V27">
        <v>3.7947883605957</v>
      </c>
      <c r="W27" s="11">
        <v>0.00449633598327637</v>
      </c>
      <c r="X27">
        <v>0.386192321777344</v>
      </c>
      <c r="Y27">
        <v>0.386192321777344</v>
      </c>
      <c r="Z27">
        <v>0.7</v>
      </c>
      <c r="AA27">
        <v>1</v>
      </c>
      <c r="AB27">
        <v>0.588235294117647</v>
      </c>
      <c r="AC27">
        <v>0.740740740740741</v>
      </c>
      <c r="AD27">
        <v>0</v>
      </c>
      <c r="AE27">
        <v>0.3</v>
      </c>
    </row>
    <row r="28" spans="1:31">
      <c r="A28" s="5">
        <v>179</v>
      </c>
      <c r="B28">
        <v>19</v>
      </c>
      <c r="C28">
        <v>1</v>
      </c>
      <c r="D28">
        <v>10</v>
      </c>
      <c r="E28">
        <v>10</v>
      </c>
      <c r="F28">
        <v>10</v>
      </c>
      <c r="G28">
        <v>0</v>
      </c>
      <c r="H28">
        <v>9</v>
      </c>
      <c r="I28">
        <v>1</v>
      </c>
      <c r="J28">
        <v>0.95</v>
      </c>
      <c r="K28" s="4">
        <v>10.1732368469238</v>
      </c>
      <c r="L28" s="9">
        <v>1.43596267700195</v>
      </c>
      <c r="M28">
        <v>1.28717422485352</v>
      </c>
      <c r="N28">
        <v>8.22019386291504</v>
      </c>
      <c r="O28">
        <v>7</v>
      </c>
      <c r="P28">
        <v>7</v>
      </c>
      <c r="Q28">
        <v>17</v>
      </c>
      <c r="R28" s="15">
        <v>0.4118</v>
      </c>
      <c r="S28" s="15">
        <f t="shared" si="1"/>
        <v>0.7</v>
      </c>
      <c r="T28">
        <v>3.62130355834961</v>
      </c>
      <c r="U28">
        <v>3.38345217704773</v>
      </c>
      <c r="V28">
        <v>3.22078943252564</v>
      </c>
      <c r="W28" s="11">
        <v>0.162662744522095</v>
      </c>
      <c r="X28">
        <v>0.400514125823975</v>
      </c>
      <c r="Y28">
        <v>0.400514125823975</v>
      </c>
      <c r="Z28">
        <v>0.7</v>
      </c>
      <c r="AA28">
        <v>1</v>
      </c>
      <c r="AB28">
        <v>0.588235294117647</v>
      </c>
      <c r="AC28">
        <v>0.740740740740741</v>
      </c>
      <c r="AD28">
        <v>0</v>
      </c>
      <c r="AE28">
        <v>0.3</v>
      </c>
    </row>
    <row r="29" spans="1:31">
      <c r="A29" s="5">
        <v>188</v>
      </c>
      <c r="B29">
        <v>20</v>
      </c>
      <c r="C29">
        <v>0</v>
      </c>
      <c r="D29">
        <v>10</v>
      </c>
      <c r="E29">
        <v>10</v>
      </c>
      <c r="F29">
        <v>10</v>
      </c>
      <c r="G29">
        <v>0</v>
      </c>
      <c r="H29">
        <v>10</v>
      </c>
      <c r="I29">
        <v>0</v>
      </c>
      <c r="J29">
        <v>1</v>
      </c>
      <c r="K29" s="4">
        <v>9999</v>
      </c>
      <c r="L29" s="9">
        <v>1.34126472473145</v>
      </c>
      <c r="M29">
        <v>9999</v>
      </c>
      <c r="N29">
        <v>9999</v>
      </c>
      <c r="O29">
        <v>8</v>
      </c>
      <c r="P29">
        <v>8</v>
      </c>
      <c r="Q29">
        <v>17</v>
      </c>
      <c r="R29" s="15">
        <v>0.4706</v>
      </c>
      <c r="S29" s="15">
        <f t="shared" si="1"/>
        <v>0.8</v>
      </c>
      <c r="T29">
        <v>3.77222633361816</v>
      </c>
      <c r="U29">
        <v>3.54594349861145</v>
      </c>
      <c r="V29">
        <v>3.38164401054382</v>
      </c>
      <c r="W29" s="11">
        <v>0.164299488067627</v>
      </c>
      <c r="X29">
        <v>0.390582323074341</v>
      </c>
      <c r="Y29">
        <v>0.390582323074341</v>
      </c>
      <c r="Z29">
        <v>0.8</v>
      </c>
      <c r="AA29">
        <v>0.9</v>
      </c>
      <c r="AB29">
        <v>0.529411764705882</v>
      </c>
      <c r="AC29">
        <v>0.666666666666667</v>
      </c>
      <c r="AD29">
        <v>0.1</v>
      </c>
      <c r="AE29">
        <v>0.1</v>
      </c>
    </row>
    <row r="30" spans="1:31">
      <c r="A30" s="5">
        <v>201</v>
      </c>
      <c r="B30">
        <v>19</v>
      </c>
      <c r="C30">
        <v>1</v>
      </c>
      <c r="D30">
        <v>10</v>
      </c>
      <c r="E30">
        <v>10</v>
      </c>
      <c r="F30">
        <v>10</v>
      </c>
      <c r="G30">
        <v>0</v>
      </c>
      <c r="H30">
        <v>9</v>
      </c>
      <c r="I30">
        <v>1</v>
      </c>
      <c r="J30">
        <v>0.95</v>
      </c>
      <c r="K30" s="4">
        <v>10.1663208007812</v>
      </c>
      <c r="L30" s="9">
        <v>1.26898002624512</v>
      </c>
      <c r="M30">
        <v>1.13109588623047</v>
      </c>
      <c r="N30">
        <v>8.50712966918945</v>
      </c>
      <c r="O30">
        <v>4</v>
      </c>
      <c r="P30">
        <v>4</v>
      </c>
      <c r="Q30">
        <v>13</v>
      </c>
      <c r="R30" s="15">
        <v>0.3077</v>
      </c>
      <c r="S30" s="15">
        <f t="shared" si="1"/>
        <v>0.4</v>
      </c>
      <c r="T30">
        <v>3.54694366455078</v>
      </c>
      <c r="U30">
        <v>3.30650043487549</v>
      </c>
      <c r="V30">
        <v>3.14219617843628</v>
      </c>
      <c r="W30" s="11">
        <v>0.164304256439209</v>
      </c>
      <c r="X30">
        <v>0.404747486114502</v>
      </c>
      <c r="Y30">
        <v>0.404747486114502</v>
      </c>
      <c r="Z30">
        <v>0.4</v>
      </c>
      <c r="AA30">
        <v>0.9</v>
      </c>
      <c r="AB30">
        <v>0.692307692307692</v>
      </c>
      <c r="AC30">
        <v>0.782608695652174</v>
      </c>
      <c r="AD30">
        <v>0.1</v>
      </c>
      <c r="AE30">
        <v>0.5</v>
      </c>
    </row>
    <row r="31" spans="1:31">
      <c r="A31" s="5">
        <v>184</v>
      </c>
      <c r="B31">
        <v>18</v>
      </c>
      <c r="C31">
        <v>2</v>
      </c>
      <c r="D31">
        <v>10</v>
      </c>
      <c r="E31">
        <v>10</v>
      </c>
      <c r="F31">
        <v>10</v>
      </c>
      <c r="G31">
        <v>0</v>
      </c>
      <c r="H31">
        <v>8</v>
      </c>
      <c r="I31">
        <v>2</v>
      </c>
      <c r="J31">
        <v>0.9</v>
      </c>
      <c r="K31" s="4">
        <v>9.12904357910156</v>
      </c>
      <c r="L31" s="9">
        <v>1.41546249389648</v>
      </c>
      <c r="M31">
        <v>0.940845489501953</v>
      </c>
      <c r="N31">
        <v>7.26885604858398</v>
      </c>
      <c r="O31">
        <v>7</v>
      </c>
      <c r="P31">
        <v>7</v>
      </c>
      <c r="Q31">
        <v>17</v>
      </c>
      <c r="R31" s="15">
        <v>0.4118</v>
      </c>
      <c r="S31" s="15">
        <f t="shared" si="1"/>
        <v>0.7</v>
      </c>
      <c r="T31">
        <v>4.52567481994629</v>
      </c>
      <c r="U31">
        <v>4.13904047012329</v>
      </c>
      <c r="V31">
        <v>3.9648551940918</v>
      </c>
      <c r="W31" s="11">
        <v>0.174185276031494</v>
      </c>
      <c r="X31">
        <v>0.560819625854492</v>
      </c>
      <c r="Y31">
        <v>0.560819625854492</v>
      </c>
      <c r="Z31">
        <v>0.7</v>
      </c>
      <c r="AA31">
        <v>1</v>
      </c>
      <c r="AB31">
        <v>0.588235294117647</v>
      </c>
      <c r="AC31">
        <v>0.740740740740741</v>
      </c>
      <c r="AD31">
        <v>0</v>
      </c>
      <c r="AE31">
        <v>0.3</v>
      </c>
    </row>
    <row r="32" spans="1:31">
      <c r="A32" s="5">
        <v>10</v>
      </c>
      <c r="B32">
        <v>18</v>
      </c>
      <c r="C32">
        <v>2</v>
      </c>
      <c r="D32">
        <v>10</v>
      </c>
      <c r="E32">
        <v>10</v>
      </c>
      <c r="F32">
        <v>10</v>
      </c>
      <c r="G32">
        <v>0</v>
      </c>
      <c r="H32">
        <v>8</v>
      </c>
      <c r="I32">
        <v>2</v>
      </c>
      <c r="J32">
        <v>0.9</v>
      </c>
      <c r="K32" s="4">
        <v>7.72553634643555</v>
      </c>
      <c r="L32" s="9">
        <v>1.43349266052246</v>
      </c>
      <c r="M32">
        <v>0.988012313842773</v>
      </c>
      <c r="N32">
        <v>5.63763999938965</v>
      </c>
      <c r="O32">
        <v>6</v>
      </c>
      <c r="P32">
        <v>6</v>
      </c>
      <c r="Q32">
        <v>16</v>
      </c>
      <c r="R32" s="15">
        <v>0.375</v>
      </c>
      <c r="S32" s="15">
        <f t="shared" si="1"/>
        <v>0.6</v>
      </c>
      <c r="T32">
        <v>4.04101181030273</v>
      </c>
      <c r="U32">
        <v>3.72482323646545</v>
      </c>
      <c r="V32">
        <v>3.54834985733032</v>
      </c>
      <c r="W32" s="11">
        <v>0.176473379135132</v>
      </c>
      <c r="X32">
        <v>0.492661952972412</v>
      </c>
      <c r="Y32">
        <v>0.492661952972412</v>
      </c>
      <c r="Z32">
        <v>0.6</v>
      </c>
      <c r="AA32">
        <v>1</v>
      </c>
      <c r="AB32">
        <v>0.625</v>
      </c>
      <c r="AC32">
        <v>0.769230769230769</v>
      </c>
      <c r="AD32">
        <v>0</v>
      </c>
      <c r="AE32">
        <v>0.4</v>
      </c>
    </row>
    <row r="33" spans="1:31">
      <c r="A33" s="5">
        <v>113</v>
      </c>
      <c r="B33">
        <v>19</v>
      </c>
      <c r="C33">
        <v>1</v>
      </c>
      <c r="D33">
        <v>10</v>
      </c>
      <c r="E33">
        <v>10</v>
      </c>
      <c r="F33">
        <v>10</v>
      </c>
      <c r="G33">
        <v>0</v>
      </c>
      <c r="H33">
        <v>9</v>
      </c>
      <c r="I33">
        <v>1</v>
      </c>
      <c r="J33">
        <v>0.95</v>
      </c>
      <c r="K33" s="4">
        <v>10.1873531341553</v>
      </c>
      <c r="L33" s="9">
        <v>1.50032997131348</v>
      </c>
      <c r="M33">
        <v>1.36506271362305</v>
      </c>
      <c r="N33">
        <v>8.29955863952637</v>
      </c>
      <c r="O33">
        <v>7</v>
      </c>
      <c r="P33">
        <v>7</v>
      </c>
      <c r="Q33">
        <v>17</v>
      </c>
      <c r="R33" s="15">
        <v>0.4118</v>
      </c>
      <c r="S33" s="15">
        <f t="shared" si="1"/>
        <v>0.7</v>
      </c>
      <c r="T33">
        <v>3.49669647216797</v>
      </c>
      <c r="U33">
        <v>3.27293419837952</v>
      </c>
      <c r="V33">
        <v>3.09587931632996</v>
      </c>
      <c r="W33" s="11">
        <v>0.17705488204956</v>
      </c>
      <c r="X33">
        <v>0.400817155838013</v>
      </c>
      <c r="Y33">
        <v>0.400817155838013</v>
      </c>
      <c r="Z33">
        <v>0.7</v>
      </c>
      <c r="AA33">
        <v>1</v>
      </c>
      <c r="AB33">
        <v>0.588235294117647</v>
      </c>
      <c r="AC33">
        <v>0.740740740740741</v>
      </c>
      <c r="AD33">
        <v>0</v>
      </c>
      <c r="AE33">
        <v>0.3</v>
      </c>
    </row>
    <row r="34" s="4" customFormat="1" spans="11:31">
      <c r="K34" s="12" t="s">
        <v>29</v>
      </c>
      <c r="L34" s="9">
        <f>AVERAGE(L2:L33)</f>
        <v>0.955316483974457</v>
      </c>
      <c r="W34" s="11">
        <f t="shared" ref="W34:AE34" si="2">AVERAGE(W2:W33)</f>
        <v>0.108874268829823</v>
      </c>
      <c r="Z34" s="4">
        <f t="shared" si="2"/>
        <v>0.71875</v>
      </c>
      <c r="AA34" s="4">
        <f t="shared" si="2"/>
        <v>0.925</v>
      </c>
      <c r="AB34" s="4">
        <f t="shared" si="2"/>
        <v>0.565602531498429</v>
      </c>
      <c r="AC34" s="4">
        <f t="shared" si="2"/>
        <v>0.699961179517495</v>
      </c>
      <c r="AD34" s="4">
        <f t="shared" si="2"/>
        <v>0.075</v>
      </c>
      <c r="AE34" s="4">
        <f t="shared" si="2"/>
        <v>0.20625</v>
      </c>
    </row>
    <row r="35" s="4" customFormat="1" spans="11:31">
      <c r="K35" s="13" t="s">
        <v>30</v>
      </c>
      <c r="L35" s="9">
        <f>MAX(L2:L33)</f>
        <v>1.50032997131348</v>
      </c>
      <c r="O35" s="4" t="s">
        <v>70</v>
      </c>
      <c r="W35" s="11">
        <f t="shared" ref="W35:AE35" si="3">MAX(W2:W33)</f>
        <v>0.24685263633728</v>
      </c>
      <c r="Z35" s="4">
        <f t="shared" si="3"/>
        <v>1</v>
      </c>
      <c r="AA35" s="4">
        <f t="shared" si="3"/>
        <v>1</v>
      </c>
      <c r="AB35" s="4">
        <f t="shared" si="3"/>
        <v>0.692307692307692</v>
      </c>
      <c r="AC35" s="4">
        <f t="shared" si="3"/>
        <v>0.782608695652174</v>
      </c>
      <c r="AD35" s="4">
        <f t="shared" si="3"/>
        <v>0.3</v>
      </c>
      <c r="AE35" s="4">
        <f t="shared" si="3"/>
        <v>0.5</v>
      </c>
    </row>
    <row r="36" s="4" customFormat="1" spans="12:31">
      <c r="L36" s="9">
        <f>MIN(L2:L33)</f>
        <v>0.40911865234375</v>
      </c>
      <c r="O36" s="4">
        <v>0.2</v>
      </c>
      <c r="P36" s="4">
        <v>-160</v>
      </c>
      <c r="Q36" s="4">
        <v>640</v>
      </c>
      <c r="R36" s="4">
        <v>32</v>
      </c>
      <c r="W36" s="11">
        <f t="shared" ref="W36:AE36" si="4">MIN(W2:W33)</f>
        <v>0.000453472137451172</v>
      </c>
      <c r="Z36" s="4">
        <f t="shared" si="4"/>
        <v>0.4</v>
      </c>
      <c r="AA36" s="4">
        <f t="shared" si="4"/>
        <v>0.7</v>
      </c>
      <c r="AB36" s="4">
        <f t="shared" si="4"/>
        <v>0.4375</v>
      </c>
      <c r="AC36" s="4">
        <f t="shared" si="4"/>
        <v>0.538461538461539</v>
      </c>
      <c r="AD36" s="4">
        <f t="shared" si="4"/>
        <v>0</v>
      </c>
      <c r="AE36" s="4">
        <f t="shared" si="4"/>
        <v>-0.2</v>
      </c>
    </row>
    <row r="37" spans="11:23">
      <c r="K37" s="4"/>
      <c r="L37" s="9"/>
      <c r="M37">
        <v>0.194</v>
      </c>
      <c r="O37" s="4">
        <v>0.4</v>
      </c>
      <c r="P37" s="4">
        <v>-320</v>
      </c>
      <c r="Q37" s="4">
        <v>480</v>
      </c>
      <c r="R37" s="4">
        <v>24</v>
      </c>
      <c r="W37" s="11"/>
    </row>
    <row r="38" spans="11:23">
      <c r="K38" s="4"/>
      <c r="L38" s="9"/>
      <c r="M38">
        <v>0.129</v>
      </c>
      <c r="O38" s="4">
        <v>0.45</v>
      </c>
      <c r="P38" s="4">
        <v>-360</v>
      </c>
      <c r="Q38" s="4">
        <v>440</v>
      </c>
      <c r="R38" s="4">
        <v>22</v>
      </c>
      <c r="W38" s="11"/>
    </row>
    <row r="39" spans="11:23">
      <c r="K39" s="4"/>
      <c r="L39" s="9"/>
      <c r="O39" s="4">
        <v>0.49</v>
      </c>
      <c r="P39" s="4">
        <v>-392</v>
      </c>
      <c r="Q39" s="4">
        <v>408</v>
      </c>
      <c r="R39" s="4">
        <v>20.4</v>
      </c>
      <c r="W39" s="11"/>
    </row>
    <row r="40" spans="11:23">
      <c r="K40" s="4" t="s">
        <v>31</v>
      </c>
      <c r="L40" s="4" t="s">
        <v>32</v>
      </c>
      <c r="O40" s="1"/>
      <c r="P40" s="14">
        <v>-380</v>
      </c>
      <c r="Q40" s="14">
        <v>420</v>
      </c>
      <c r="R40" s="14">
        <v>21</v>
      </c>
      <c r="W40" s="11"/>
    </row>
    <row r="41" spans="11:23">
      <c r="K41" s="4"/>
      <c r="L41" s="4"/>
      <c r="W41" s="11"/>
    </row>
    <row r="42" s="20" customFormat="1" spans="11:23">
      <c r="K42" s="22" t="s">
        <v>90</v>
      </c>
      <c r="L42" s="22">
        <f>COUNTIF(L2:L33,"&lt;0.668")-COUNTIF(L2:L33,"&lt;0.378")</f>
        <v>8</v>
      </c>
      <c r="M42" s="22">
        <v>8</v>
      </c>
      <c r="W42" s="22"/>
    </row>
    <row r="43" s="1" customFormat="1" spans="11:23">
      <c r="K43" s="14" t="s">
        <v>91</v>
      </c>
      <c r="L43" s="14">
        <f>COUNTIF(L2:L33,"&lt;0.958")-COUNTIF(L2:L33,"&lt;0.668")</f>
        <v>8</v>
      </c>
      <c r="M43" s="14">
        <v>8</v>
      </c>
      <c r="W43" s="14"/>
    </row>
    <row r="44" s="1" customFormat="1" spans="11:23">
      <c r="K44" s="14" t="s">
        <v>92</v>
      </c>
      <c r="L44" s="14">
        <f>COUNTIF(L2:L33,"&lt;1.248")-COUNTIF(L2:L33,"&lt;0.958")</f>
        <v>8</v>
      </c>
      <c r="M44" s="14">
        <v>8</v>
      </c>
      <c r="W44" s="14"/>
    </row>
    <row r="45" s="20" customFormat="1" spans="11:23">
      <c r="K45" s="22" t="s">
        <v>93</v>
      </c>
      <c r="L45" s="22">
        <f>COUNTIF(L2:L33,"&lt;1.538")-COUNTIF(L2:L33,"&lt;1.248")</f>
        <v>8</v>
      </c>
      <c r="M45" s="22">
        <v>8</v>
      </c>
      <c r="W45" s="22"/>
    </row>
    <row r="46" s="1" customFormat="1" spans="11:23">
      <c r="K46" s="14" t="s">
        <v>53</v>
      </c>
      <c r="L46" s="14">
        <v>0</v>
      </c>
      <c r="W46" s="14"/>
    </row>
    <row r="47" s="1" customFormat="1" spans="11:23">
      <c r="K47" s="14" t="s">
        <v>54</v>
      </c>
      <c r="L47" s="14">
        <v>0</v>
      </c>
      <c r="W47" s="14"/>
    </row>
    <row r="48" s="1" customFormat="1" spans="11:23">
      <c r="K48" s="14" t="s">
        <v>55</v>
      </c>
      <c r="L48" s="14">
        <v>0</v>
      </c>
      <c r="W48" s="14"/>
    </row>
    <row r="49" s="1" customFormat="1" spans="11:23">
      <c r="K49" s="14" t="s">
        <v>56</v>
      </c>
      <c r="L49" s="14">
        <v>0</v>
      </c>
      <c r="W49" s="14"/>
    </row>
    <row r="50" s="1" customFormat="1" spans="11:23">
      <c r="K50" s="14" t="s">
        <v>57</v>
      </c>
      <c r="L50" s="14">
        <v>0</v>
      </c>
      <c r="W50" s="14"/>
    </row>
    <row r="51" s="1" customFormat="1" spans="11:23">
      <c r="K51" s="14" t="s">
        <v>58</v>
      </c>
      <c r="L51" s="14">
        <f>COUNTIF(L2:L33,"&lt;1.668")-COUNTIF(L2:L33,"&lt;1.539")</f>
        <v>0</v>
      </c>
      <c r="W51" s="14"/>
    </row>
    <row r="52" s="1" customFormat="1" spans="11:23">
      <c r="K52" s="14" t="s">
        <v>59</v>
      </c>
      <c r="L52" s="14">
        <f>COUNTIF(L2:L33,"&lt;1.797")-COUNTIF(L2:L33,"&lt;1.668")</f>
        <v>0</v>
      </c>
      <c r="W52" s="14"/>
    </row>
    <row r="53" s="1" customFormat="1" spans="11:23">
      <c r="K53" s="14" t="s">
        <v>60</v>
      </c>
      <c r="L53" s="14">
        <f>COUNTIF(L2:L33,"&lt;1.926")-COUNTIF(L2:L33,"&lt;1.797")</f>
        <v>0</v>
      </c>
      <c r="W53" s="14"/>
    </row>
    <row r="54" s="1" customFormat="1" spans="11:23">
      <c r="K54" s="14" t="s">
        <v>61</v>
      </c>
      <c r="L54" s="14">
        <f>COUNTIF(L2:L33,"&lt;2.055")-COUNTIF(L2:L33,"&lt;1.926")</f>
        <v>0</v>
      </c>
      <c r="W54" s="14"/>
    </row>
    <row r="55" s="1" customFormat="1" spans="11:23">
      <c r="K55" s="14" t="s">
        <v>62</v>
      </c>
      <c r="L55" s="14">
        <f>COUNTIF(L2:L33,"&lt;2.184")-COUNTIF(L2:L33,"&lt;2.055")</f>
        <v>0</v>
      </c>
      <c r="W55" s="14"/>
    </row>
    <row r="56" s="1" customFormat="1" spans="11:23">
      <c r="K56" s="14" t="s">
        <v>63</v>
      </c>
      <c r="L56" s="14">
        <f>COUNTIF(L2:L33,"&lt;2.313")-COUNTIF(L2:L33,"&lt;2.184")</f>
        <v>0</v>
      </c>
      <c r="W56" s="14"/>
    </row>
    <row r="57" s="1" customFormat="1" spans="11:23">
      <c r="K57" s="14" t="s">
        <v>64</v>
      </c>
      <c r="L57" s="14">
        <f>COUNTIF(L2:L33,"&lt;2.442")-COUNTIF(L2:L33,"&lt;2.313")</f>
        <v>0</v>
      </c>
      <c r="W57" s="14"/>
    </row>
    <row r="58" s="1" customFormat="1" spans="11:12">
      <c r="K58" s="14" t="s">
        <v>65</v>
      </c>
      <c r="L58" s="14">
        <f>COUNTIF(L2:L33,"&lt;2.571")-COUNTIF(L2:L33,"&lt;2.442")</f>
        <v>0</v>
      </c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s="1" customFormat="1" spans="11:15">
      <c r="K60" s="14" t="s">
        <v>67</v>
      </c>
      <c r="L60" s="14">
        <f>COUNTIF(L2:L33,"&lt;2.829")-COUNTIF(L2:L33,"&lt;2.7")</f>
        <v>0</v>
      </c>
      <c r="N60" s="1">
        <v>0.378</v>
      </c>
      <c r="O60" s="1">
        <v>3.094</v>
      </c>
    </row>
    <row r="61" s="1" customFormat="1" spans="11:15">
      <c r="K61" s="14" t="s">
        <v>68</v>
      </c>
      <c r="L61" s="14">
        <f>COUNTIF(L2:L33,"&lt;2.958")-COUNTIF(L2:L33,"&lt;2.829")</f>
        <v>0</v>
      </c>
      <c r="N61" s="1">
        <v>21</v>
      </c>
      <c r="O61" s="1">
        <v>0.129</v>
      </c>
    </row>
    <row r="62" s="1" customFormat="1" spans="11:12">
      <c r="K62" s="14" t="s">
        <v>69</v>
      </c>
      <c r="L62" s="14">
        <f>COUNTIF(L2:L33,"&lt;3.087")-COUNTIF(L2:L33,"&lt;2.958")</f>
        <v>0</v>
      </c>
    </row>
    <row r="65" spans="14:16">
      <c r="N65">
        <v>0.954</v>
      </c>
      <c r="O65">
        <v>0.378</v>
      </c>
      <c r="P65">
        <v>1.539</v>
      </c>
    </row>
    <row r="66" spans="16:16">
      <c r="P66">
        <v>0.232</v>
      </c>
    </row>
    <row r="69" spans="15:19">
      <c r="O69">
        <v>0.954</v>
      </c>
      <c r="P69">
        <v>0.133</v>
      </c>
      <c r="R69">
        <v>0.378</v>
      </c>
      <c r="S69">
        <v>1.539</v>
      </c>
    </row>
    <row r="70" spans="15:19">
      <c r="O70">
        <v>1.355</v>
      </c>
      <c r="P70">
        <v>0.108</v>
      </c>
      <c r="S70">
        <v>0.29</v>
      </c>
    </row>
    <row r="71" spans="15:16">
      <c r="O71">
        <v>1.72</v>
      </c>
      <c r="P71">
        <v>0.083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2"/>
  <sheetViews>
    <sheetView topLeftCell="J22" workbookViewId="0">
      <selection activeCell="P39" sqref="P39:P45"/>
    </sheetView>
  </sheetViews>
  <sheetFormatPr defaultColWidth="8.88888888888889" defaultRowHeight="14.4"/>
  <cols>
    <col min="11" max="12" width="18.7777777777778" customWidth="1"/>
    <col min="13" max="14" width="12.8888888888889"/>
    <col min="20" max="22" width="12.8888888888889"/>
    <col min="23" max="23" width="16.2222222222222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199</v>
      </c>
      <c r="B2" s="20">
        <v>16</v>
      </c>
      <c r="C2" s="20">
        <v>4</v>
      </c>
      <c r="D2" s="20">
        <v>10</v>
      </c>
      <c r="E2" s="20">
        <v>10</v>
      </c>
      <c r="F2" s="20">
        <v>10</v>
      </c>
      <c r="G2" s="20">
        <v>0</v>
      </c>
      <c r="H2" s="20">
        <v>6</v>
      </c>
      <c r="I2" s="20">
        <v>4</v>
      </c>
      <c r="J2" s="20">
        <v>0.8</v>
      </c>
      <c r="K2" s="22">
        <v>4.75215721130371</v>
      </c>
      <c r="L2" s="22">
        <v>1.34195899963379</v>
      </c>
      <c r="M2" s="20">
        <v>1.08642959594727</v>
      </c>
      <c r="N2" s="20">
        <v>5.04485130310059</v>
      </c>
      <c r="O2" s="20">
        <v>5</v>
      </c>
      <c r="P2" s="20">
        <v>5</v>
      </c>
      <c r="Q2" s="20">
        <v>12</v>
      </c>
      <c r="R2" s="23">
        <v>0.4167</v>
      </c>
      <c r="S2" s="23">
        <f>O2/E2</f>
        <v>0.5</v>
      </c>
      <c r="T2" s="20">
        <v>2.68381881713867</v>
      </c>
      <c r="U2" s="20">
        <v>2.37830376625061</v>
      </c>
      <c r="V2" s="20">
        <v>2.37785029411316</v>
      </c>
      <c r="W2" s="22">
        <v>0.000453472137451172</v>
      </c>
      <c r="X2" s="20">
        <v>0.305968523025513</v>
      </c>
      <c r="Y2" s="20">
        <v>0.305968523025513</v>
      </c>
      <c r="Z2" s="20">
        <v>0.5</v>
      </c>
      <c r="AA2" s="20">
        <v>0.7</v>
      </c>
      <c r="AB2" s="20">
        <v>0.583333333333333</v>
      </c>
      <c r="AC2" s="20">
        <v>0.636363636363636</v>
      </c>
      <c r="AD2" s="20">
        <v>0.3</v>
      </c>
      <c r="AE2" s="20">
        <v>0.2</v>
      </c>
    </row>
    <row r="3" spans="1:31">
      <c r="A3" s="5">
        <v>148</v>
      </c>
      <c r="B3">
        <v>16</v>
      </c>
      <c r="C3">
        <v>4</v>
      </c>
      <c r="D3">
        <v>10</v>
      </c>
      <c r="E3">
        <v>10</v>
      </c>
      <c r="F3">
        <v>10</v>
      </c>
      <c r="G3">
        <v>0</v>
      </c>
      <c r="H3">
        <v>6</v>
      </c>
      <c r="I3">
        <v>4</v>
      </c>
      <c r="J3">
        <v>0.8</v>
      </c>
      <c r="K3" s="4">
        <v>5.98124694824219</v>
      </c>
      <c r="L3" s="9">
        <v>1.4102840423584</v>
      </c>
      <c r="M3">
        <v>0.666097640991211</v>
      </c>
      <c r="N3">
        <v>5.7578067779541</v>
      </c>
      <c r="O3">
        <v>5</v>
      </c>
      <c r="P3">
        <v>5</v>
      </c>
      <c r="Q3">
        <v>14</v>
      </c>
      <c r="R3" s="15">
        <v>0.3571</v>
      </c>
      <c r="S3" s="15">
        <f>O3/E3</f>
        <v>0.5</v>
      </c>
      <c r="T3">
        <v>3.24358749389648</v>
      </c>
      <c r="U3">
        <v>2.86260199546814</v>
      </c>
      <c r="V3">
        <v>2.83324432373047</v>
      </c>
      <c r="W3" s="11">
        <v>0.0293576717376709</v>
      </c>
      <c r="X3">
        <v>0.410343170166016</v>
      </c>
      <c r="Y3">
        <v>0.410343170166016</v>
      </c>
      <c r="Z3">
        <v>0.5</v>
      </c>
      <c r="AA3">
        <v>0.9</v>
      </c>
      <c r="AB3">
        <v>0.642857142857143</v>
      </c>
      <c r="AC3">
        <v>0.75</v>
      </c>
      <c r="AD3">
        <v>0.1</v>
      </c>
      <c r="AE3">
        <v>0.4</v>
      </c>
    </row>
    <row r="4" spans="1:31">
      <c r="A4" s="5">
        <v>111</v>
      </c>
      <c r="B4">
        <v>16</v>
      </c>
      <c r="C4">
        <v>4</v>
      </c>
      <c r="D4">
        <v>10</v>
      </c>
      <c r="E4">
        <v>10</v>
      </c>
      <c r="F4">
        <v>9</v>
      </c>
      <c r="G4">
        <v>1</v>
      </c>
      <c r="H4">
        <v>7</v>
      </c>
      <c r="I4">
        <v>3</v>
      </c>
      <c r="J4">
        <v>0.8</v>
      </c>
      <c r="K4" s="4">
        <v>5.90119934082031</v>
      </c>
      <c r="L4" s="9">
        <v>1.46022987365723</v>
      </c>
      <c r="M4">
        <v>1.03746795654297</v>
      </c>
      <c r="N4">
        <v>4.93503952026367</v>
      </c>
      <c r="O4">
        <v>5</v>
      </c>
      <c r="P4">
        <v>5</v>
      </c>
      <c r="Q4">
        <v>13</v>
      </c>
      <c r="R4" s="15">
        <v>0.3846</v>
      </c>
      <c r="S4" s="15">
        <f>O4/E4</f>
        <v>0.5</v>
      </c>
      <c r="T4">
        <v>2.83156013488769</v>
      </c>
      <c r="U4">
        <v>2.55749702453613</v>
      </c>
      <c r="V4">
        <v>2.5282130241394</v>
      </c>
      <c r="W4" s="11">
        <v>0.0292840003967285</v>
      </c>
      <c r="X4">
        <v>0.303347110748291</v>
      </c>
      <c r="Y4">
        <v>0.303347110748291</v>
      </c>
      <c r="Z4">
        <v>0.5</v>
      </c>
      <c r="AA4">
        <v>0.8</v>
      </c>
      <c r="AB4">
        <v>0.615384615384615</v>
      </c>
      <c r="AC4">
        <v>0.695652173913043</v>
      </c>
      <c r="AD4">
        <v>0.2</v>
      </c>
      <c r="AE4">
        <v>0.3</v>
      </c>
    </row>
    <row r="5" s="20" customFormat="1" spans="1:31">
      <c r="A5" s="21">
        <v>115</v>
      </c>
      <c r="B5" s="20">
        <v>16</v>
      </c>
      <c r="C5" s="20">
        <v>4</v>
      </c>
      <c r="D5" s="20">
        <v>10</v>
      </c>
      <c r="E5" s="20">
        <v>10</v>
      </c>
      <c r="F5" s="20">
        <v>10</v>
      </c>
      <c r="G5" s="20">
        <v>0</v>
      </c>
      <c r="H5" s="20">
        <v>6</v>
      </c>
      <c r="I5" s="20">
        <v>4</v>
      </c>
      <c r="J5" s="20">
        <v>0.8</v>
      </c>
      <c r="K5" s="22">
        <v>6.71426963806152</v>
      </c>
      <c r="L5" s="22">
        <v>1.49112319946289</v>
      </c>
      <c r="M5" s="20">
        <v>0.618156433105469</v>
      </c>
      <c r="N5" s="20">
        <v>6.52282333374023</v>
      </c>
      <c r="O5" s="20">
        <v>6</v>
      </c>
      <c r="P5" s="20">
        <v>6</v>
      </c>
      <c r="Q5" s="20">
        <v>16</v>
      </c>
      <c r="R5" s="23">
        <v>0.375</v>
      </c>
      <c r="S5" s="23">
        <f>O5/E5</f>
        <v>0.6</v>
      </c>
      <c r="T5" s="20">
        <v>2.93527793884277</v>
      </c>
      <c r="U5" s="20">
        <v>2.57135272026062</v>
      </c>
      <c r="V5" s="20">
        <v>2.54566478729248</v>
      </c>
      <c r="W5" s="22">
        <v>0.0256879329681396</v>
      </c>
      <c r="X5" s="20">
        <v>0.389613151550293</v>
      </c>
      <c r="Y5" s="20">
        <v>0.389613151550293</v>
      </c>
      <c r="Z5" s="20">
        <v>0.6</v>
      </c>
      <c r="AA5" s="20">
        <v>1</v>
      </c>
      <c r="AB5" s="20">
        <v>0.625</v>
      </c>
      <c r="AC5" s="20">
        <v>0.769230769230769</v>
      </c>
      <c r="AD5" s="20">
        <v>0</v>
      </c>
      <c r="AE5" s="20">
        <v>0.4</v>
      </c>
    </row>
    <row r="6" spans="1:31">
      <c r="A6" s="5">
        <v>48</v>
      </c>
      <c r="B6">
        <v>16</v>
      </c>
      <c r="C6">
        <v>4</v>
      </c>
      <c r="D6">
        <v>10</v>
      </c>
      <c r="E6">
        <v>10</v>
      </c>
      <c r="F6">
        <v>10</v>
      </c>
      <c r="G6">
        <v>0</v>
      </c>
      <c r="H6">
        <v>6</v>
      </c>
      <c r="I6">
        <v>4</v>
      </c>
      <c r="J6">
        <v>0.8</v>
      </c>
      <c r="K6" s="4">
        <v>5.09125137329102</v>
      </c>
      <c r="L6" s="9">
        <v>1.59131240844727</v>
      </c>
      <c r="M6">
        <v>0.936178207397461</v>
      </c>
      <c r="N6">
        <v>4.19539451599121</v>
      </c>
      <c r="O6">
        <v>4</v>
      </c>
      <c r="P6">
        <v>4</v>
      </c>
      <c r="Q6">
        <v>13</v>
      </c>
      <c r="R6" s="15">
        <v>0.3077</v>
      </c>
      <c r="S6" s="15">
        <f>O6/E6</f>
        <v>0.4</v>
      </c>
      <c r="T6">
        <v>2.98599624633789</v>
      </c>
      <c r="U6">
        <v>2.72475695610046</v>
      </c>
      <c r="V6">
        <v>2.63969969749451</v>
      </c>
      <c r="W6" s="11">
        <v>0.085057258605957</v>
      </c>
      <c r="X6">
        <v>0.346296548843384</v>
      </c>
      <c r="Y6">
        <v>0.346296548843384</v>
      </c>
      <c r="Z6">
        <v>0.4</v>
      </c>
      <c r="AA6">
        <v>0.9</v>
      </c>
      <c r="AB6">
        <v>0.692307692307692</v>
      </c>
      <c r="AC6">
        <v>0.782608695652174</v>
      </c>
      <c r="AD6">
        <v>0.1</v>
      </c>
      <c r="AE6">
        <v>0.5</v>
      </c>
    </row>
    <row r="7" spans="1:31">
      <c r="A7" s="5">
        <v>88</v>
      </c>
      <c r="B7">
        <v>16</v>
      </c>
      <c r="C7">
        <v>4</v>
      </c>
      <c r="D7">
        <v>10</v>
      </c>
      <c r="E7">
        <v>10</v>
      </c>
      <c r="F7">
        <v>9</v>
      </c>
      <c r="G7">
        <v>1</v>
      </c>
      <c r="H7">
        <v>7</v>
      </c>
      <c r="I7">
        <v>3</v>
      </c>
      <c r="J7">
        <v>0.8</v>
      </c>
      <c r="K7" s="4">
        <v>6.7324047088623</v>
      </c>
      <c r="L7" s="9">
        <v>1.61456680297852</v>
      </c>
      <c r="M7">
        <v>1.08119773864746</v>
      </c>
      <c r="N7">
        <v>5.53327941894531</v>
      </c>
      <c r="O7">
        <v>5</v>
      </c>
      <c r="P7">
        <v>5</v>
      </c>
      <c r="Q7">
        <v>13</v>
      </c>
      <c r="R7" s="15">
        <v>0.3846</v>
      </c>
      <c r="S7" s="15">
        <f t="shared" ref="S7:S24" si="0">O7/E7</f>
        <v>0.5</v>
      </c>
      <c r="T7">
        <v>3.23104858398437</v>
      </c>
      <c r="U7">
        <v>2.92253375053406</v>
      </c>
      <c r="V7">
        <v>2.8886866569519</v>
      </c>
      <c r="W7" s="11">
        <v>0.0338470935821533</v>
      </c>
      <c r="X7">
        <v>0.342361927032471</v>
      </c>
      <c r="Y7">
        <v>0.342361927032471</v>
      </c>
      <c r="Z7">
        <v>0.5</v>
      </c>
      <c r="AA7">
        <v>0.8</v>
      </c>
      <c r="AB7">
        <v>0.615384615384615</v>
      </c>
      <c r="AC7">
        <v>0.695652173913043</v>
      </c>
      <c r="AD7">
        <v>0.2</v>
      </c>
      <c r="AE7">
        <v>0.3</v>
      </c>
    </row>
    <row r="8" spans="1:31">
      <c r="A8" s="5">
        <v>141</v>
      </c>
      <c r="B8">
        <v>18</v>
      </c>
      <c r="C8">
        <v>2</v>
      </c>
      <c r="D8">
        <v>10</v>
      </c>
      <c r="E8">
        <v>10</v>
      </c>
      <c r="F8">
        <v>10</v>
      </c>
      <c r="G8">
        <v>0</v>
      </c>
      <c r="H8">
        <v>8</v>
      </c>
      <c r="I8">
        <v>2</v>
      </c>
      <c r="J8">
        <v>0.9</v>
      </c>
      <c r="K8" s="4">
        <v>7.49026870727539</v>
      </c>
      <c r="L8" s="9">
        <v>1.63237380981445</v>
      </c>
      <c r="M8">
        <v>1.35805892944336</v>
      </c>
      <c r="N8">
        <v>5.95078086853027</v>
      </c>
      <c r="O8">
        <v>7</v>
      </c>
      <c r="P8">
        <v>7</v>
      </c>
      <c r="Q8">
        <v>17</v>
      </c>
      <c r="R8" s="15">
        <v>0.4118</v>
      </c>
      <c r="S8" s="15">
        <f t="shared" si="0"/>
        <v>0.7</v>
      </c>
      <c r="T8">
        <v>3.87831687927246</v>
      </c>
      <c r="U8">
        <v>3.56178855895996</v>
      </c>
      <c r="V8">
        <v>3.43032383918762</v>
      </c>
      <c r="W8" s="11">
        <v>0.131464719772339</v>
      </c>
      <c r="X8">
        <v>0.447993040084839</v>
      </c>
      <c r="Y8">
        <v>0.447993040084839</v>
      </c>
      <c r="Z8">
        <v>0.7</v>
      </c>
      <c r="AA8">
        <v>1</v>
      </c>
      <c r="AB8">
        <v>0.588235294117647</v>
      </c>
      <c r="AC8">
        <v>0.740740740740741</v>
      </c>
      <c r="AD8">
        <v>0</v>
      </c>
      <c r="AE8">
        <v>0.3</v>
      </c>
    </row>
    <row r="9" s="3" customFormat="1" spans="1:31">
      <c r="A9" s="7">
        <v>137</v>
      </c>
      <c r="B9" s="3">
        <v>17</v>
      </c>
      <c r="C9" s="3">
        <v>3</v>
      </c>
      <c r="D9" s="3">
        <v>10</v>
      </c>
      <c r="E9" s="3">
        <v>10</v>
      </c>
      <c r="F9" s="3">
        <v>10</v>
      </c>
      <c r="G9" s="3">
        <v>0</v>
      </c>
      <c r="H9" s="3">
        <v>7</v>
      </c>
      <c r="I9" s="3">
        <v>3</v>
      </c>
      <c r="J9" s="3">
        <v>0.85</v>
      </c>
      <c r="K9" s="11">
        <v>5.48050498962402</v>
      </c>
      <c r="L9" s="11">
        <v>1.66137504577637</v>
      </c>
      <c r="M9" s="3">
        <v>1.31838798522949</v>
      </c>
      <c r="N9" s="3">
        <v>4.31262969970703</v>
      </c>
      <c r="O9" s="3">
        <v>6</v>
      </c>
      <c r="P9" s="3">
        <v>6</v>
      </c>
      <c r="Q9" s="3">
        <v>16</v>
      </c>
      <c r="R9" s="17">
        <v>0.375</v>
      </c>
      <c r="S9" s="17">
        <f t="shared" si="0"/>
        <v>0.6</v>
      </c>
      <c r="T9" s="3">
        <v>2.96624946594238</v>
      </c>
      <c r="U9" s="3">
        <v>2.71843361854553</v>
      </c>
      <c r="V9" s="3">
        <v>2.63168978691101</v>
      </c>
      <c r="W9" s="11">
        <v>0.0867438316345215</v>
      </c>
      <c r="X9" s="3">
        <v>0.334559679031372</v>
      </c>
      <c r="Y9" s="3">
        <v>0.334559679031372</v>
      </c>
      <c r="Z9" s="3">
        <v>0.6</v>
      </c>
      <c r="AA9" s="3">
        <v>1</v>
      </c>
      <c r="AB9" s="3">
        <v>0.625</v>
      </c>
      <c r="AC9" s="3">
        <v>0.769230769230769</v>
      </c>
      <c r="AD9" s="3">
        <v>0</v>
      </c>
      <c r="AE9" s="3">
        <v>0.4</v>
      </c>
    </row>
    <row r="10" spans="1:31">
      <c r="A10" s="5">
        <v>174</v>
      </c>
      <c r="B10">
        <v>17</v>
      </c>
      <c r="C10">
        <v>3</v>
      </c>
      <c r="D10">
        <v>10</v>
      </c>
      <c r="E10">
        <v>10</v>
      </c>
      <c r="F10">
        <v>10</v>
      </c>
      <c r="G10">
        <v>0</v>
      </c>
      <c r="H10">
        <v>7</v>
      </c>
      <c r="I10">
        <v>3</v>
      </c>
      <c r="J10">
        <v>0.85</v>
      </c>
      <c r="K10" s="4">
        <v>6.9014720916748</v>
      </c>
      <c r="L10" s="9">
        <v>1.69812965393066</v>
      </c>
      <c r="M10">
        <v>1.01156425476074</v>
      </c>
      <c r="N10">
        <v>5.1447925567627</v>
      </c>
      <c r="O10">
        <v>4</v>
      </c>
      <c r="P10">
        <v>4</v>
      </c>
      <c r="Q10">
        <v>13</v>
      </c>
      <c r="R10" s="15">
        <v>0.3077</v>
      </c>
      <c r="S10" s="15">
        <f t="shared" si="0"/>
        <v>0.4</v>
      </c>
      <c r="T10">
        <v>3.24583053588867</v>
      </c>
      <c r="U10">
        <v>2.97004389762878</v>
      </c>
      <c r="V10">
        <v>2.82203412055969</v>
      </c>
      <c r="W10" s="11">
        <v>0.148009777069092</v>
      </c>
      <c r="X10">
        <v>0.423796415328979</v>
      </c>
      <c r="Y10">
        <v>0.423796415328979</v>
      </c>
      <c r="Z10">
        <v>0.4</v>
      </c>
      <c r="AA10">
        <v>0.9</v>
      </c>
      <c r="AB10">
        <v>0.692307692307692</v>
      </c>
      <c r="AC10">
        <v>0.782608695652174</v>
      </c>
      <c r="AD10">
        <v>0.1</v>
      </c>
      <c r="AE10">
        <v>0.5</v>
      </c>
    </row>
    <row r="11" spans="1:31">
      <c r="A11" s="5">
        <v>28</v>
      </c>
      <c r="B11">
        <v>17</v>
      </c>
      <c r="C11">
        <v>3</v>
      </c>
      <c r="D11">
        <v>10</v>
      </c>
      <c r="E11">
        <v>10</v>
      </c>
      <c r="F11">
        <v>9</v>
      </c>
      <c r="G11">
        <v>1</v>
      </c>
      <c r="H11">
        <v>8</v>
      </c>
      <c r="I11">
        <v>2</v>
      </c>
      <c r="J11">
        <v>0.85</v>
      </c>
      <c r="K11" s="4">
        <v>7.65665245056152</v>
      </c>
      <c r="L11" s="9">
        <v>1.70526885986328</v>
      </c>
      <c r="M11">
        <v>1.47204208374023</v>
      </c>
      <c r="N11">
        <v>6.27309989929199</v>
      </c>
      <c r="O11">
        <v>4</v>
      </c>
      <c r="P11">
        <v>4</v>
      </c>
      <c r="Q11">
        <v>11</v>
      </c>
      <c r="R11" s="15">
        <v>0.3636</v>
      </c>
      <c r="S11" s="15">
        <f t="shared" si="0"/>
        <v>0.4</v>
      </c>
      <c r="T11">
        <v>2.46031761169434</v>
      </c>
      <c r="U11">
        <v>2.26619172096252</v>
      </c>
      <c r="V11">
        <v>2.19670438766479</v>
      </c>
      <c r="W11" s="11">
        <v>0.0694873332977295</v>
      </c>
      <c r="X11">
        <v>0.263613224029541</v>
      </c>
      <c r="Y11">
        <v>0.263613224029541</v>
      </c>
      <c r="Z11">
        <v>0.4</v>
      </c>
      <c r="AA11">
        <v>0.7</v>
      </c>
      <c r="AB11">
        <v>0.636363636363636</v>
      </c>
      <c r="AC11">
        <v>0.666666666666667</v>
      </c>
      <c r="AD11">
        <v>0.3</v>
      </c>
      <c r="AE11">
        <v>0.3</v>
      </c>
    </row>
    <row r="12" spans="1:31">
      <c r="A12" s="5">
        <v>89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6.97077560424805</v>
      </c>
      <c r="L12" s="9">
        <v>1.72053337097168</v>
      </c>
      <c r="M12">
        <v>1.60125923156738</v>
      </c>
      <c r="N12">
        <v>5.9664134979248</v>
      </c>
      <c r="O12">
        <v>7</v>
      </c>
      <c r="P12">
        <v>7</v>
      </c>
      <c r="Q12">
        <v>16</v>
      </c>
      <c r="R12" s="15">
        <v>0.4375</v>
      </c>
      <c r="S12" s="15">
        <f t="shared" si="0"/>
        <v>0.7</v>
      </c>
      <c r="T12">
        <v>3.80342292785644</v>
      </c>
      <c r="U12">
        <v>3.48171353340149</v>
      </c>
      <c r="V12">
        <v>3.39324641227722</v>
      </c>
      <c r="W12" s="11">
        <v>0.0884671211242676</v>
      </c>
      <c r="X12">
        <v>0.410176515579224</v>
      </c>
      <c r="Y12">
        <v>0.410176515579224</v>
      </c>
      <c r="Z12">
        <v>0.7</v>
      </c>
      <c r="AA12">
        <v>0.9</v>
      </c>
      <c r="AB12">
        <v>0.5625</v>
      </c>
      <c r="AC12">
        <v>0.692307692307692</v>
      </c>
      <c r="AD12">
        <v>0.1</v>
      </c>
      <c r="AE12">
        <v>0.2</v>
      </c>
    </row>
    <row r="13" spans="1:31">
      <c r="A13" s="5">
        <v>206</v>
      </c>
      <c r="B13">
        <v>17</v>
      </c>
      <c r="C13">
        <v>3</v>
      </c>
      <c r="D13">
        <v>10</v>
      </c>
      <c r="E13">
        <v>10</v>
      </c>
      <c r="F13">
        <v>10</v>
      </c>
      <c r="G13">
        <v>0</v>
      </c>
      <c r="H13">
        <v>7</v>
      </c>
      <c r="I13">
        <v>3</v>
      </c>
      <c r="J13">
        <v>0.85</v>
      </c>
      <c r="K13" s="4">
        <v>6.37397003173828</v>
      </c>
      <c r="L13" s="9">
        <v>1.73198318481445</v>
      </c>
      <c r="M13">
        <v>1.36330223083496</v>
      </c>
      <c r="N13">
        <v>5.40246200561523</v>
      </c>
      <c r="O13">
        <v>5</v>
      </c>
      <c r="P13">
        <v>5</v>
      </c>
      <c r="Q13">
        <v>14</v>
      </c>
      <c r="R13" s="15">
        <v>0.3571</v>
      </c>
      <c r="S13" s="15">
        <f t="shared" si="0"/>
        <v>0.5</v>
      </c>
      <c r="T13">
        <v>3.02554321289062</v>
      </c>
      <c r="U13">
        <v>2.78245902061462</v>
      </c>
      <c r="V13">
        <v>2.70634937286377</v>
      </c>
      <c r="W13" s="11">
        <v>0.0761096477508545</v>
      </c>
      <c r="X13">
        <v>0.319193840026856</v>
      </c>
      <c r="Y13">
        <v>0.319193840026856</v>
      </c>
      <c r="Z13">
        <v>0.5</v>
      </c>
      <c r="AA13">
        <v>0.9</v>
      </c>
      <c r="AB13">
        <v>0.642857142857143</v>
      </c>
      <c r="AC13">
        <v>0.75</v>
      </c>
      <c r="AD13">
        <v>0.1</v>
      </c>
      <c r="AE13">
        <v>0.4</v>
      </c>
    </row>
    <row r="14" spans="1:31">
      <c r="A14" s="5">
        <v>17</v>
      </c>
      <c r="B14">
        <v>16</v>
      </c>
      <c r="C14">
        <v>4</v>
      </c>
      <c r="D14">
        <v>10</v>
      </c>
      <c r="E14">
        <v>10</v>
      </c>
      <c r="F14">
        <v>10</v>
      </c>
      <c r="G14">
        <v>0</v>
      </c>
      <c r="H14">
        <v>6</v>
      </c>
      <c r="I14">
        <v>4</v>
      </c>
      <c r="J14">
        <v>0.8</v>
      </c>
      <c r="K14" s="4">
        <v>6.62918663024902</v>
      </c>
      <c r="L14" s="9">
        <v>1.7640323638916</v>
      </c>
      <c r="M14">
        <v>0.7838134765625</v>
      </c>
      <c r="N14">
        <v>5.65805053710937</v>
      </c>
      <c r="O14">
        <v>5</v>
      </c>
      <c r="P14">
        <v>5</v>
      </c>
      <c r="Q14">
        <v>15</v>
      </c>
      <c r="R14" s="15">
        <v>0.3333</v>
      </c>
      <c r="S14" s="15">
        <f t="shared" si="0"/>
        <v>0.5</v>
      </c>
      <c r="T14">
        <v>3.02310943603516</v>
      </c>
      <c r="U14">
        <v>2.70834422111511</v>
      </c>
      <c r="V14">
        <v>2.61939764022827</v>
      </c>
      <c r="W14" s="11">
        <v>0.0889465808868408</v>
      </c>
      <c r="X14">
        <v>0.403711795806885</v>
      </c>
      <c r="Y14">
        <v>0.403711795806885</v>
      </c>
      <c r="Z14">
        <v>0.5</v>
      </c>
      <c r="AA14">
        <v>1</v>
      </c>
      <c r="AB14">
        <v>0.666666666666667</v>
      </c>
      <c r="AC14">
        <v>0.8</v>
      </c>
      <c r="AD14">
        <v>0</v>
      </c>
      <c r="AE14">
        <v>0.5</v>
      </c>
    </row>
    <row r="15" s="3" customFormat="1" spans="1:31">
      <c r="A15" s="7">
        <v>4</v>
      </c>
      <c r="B15" s="3">
        <v>18</v>
      </c>
      <c r="C15" s="3">
        <v>2</v>
      </c>
      <c r="D15" s="3">
        <v>10</v>
      </c>
      <c r="E15" s="3">
        <v>10</v>
      </c>
      <c r="F15" s="3">
        <v>10</v>
      </c>
      <c r="G15" s="3">
        <v>0</v>
      </c>
      <c r="H15" s="3">
        <v>8</v>
      </c>
      <c r="I15" s="3">
        <v>2</v>
      </c>
      <c r="J15" s="3">
        <v>0.9</v>
      </c>
      <c r="K15" s="11">
        <v>6.64651870727539</v>
      </c>
      <c r="L15" s="11">
        <v>1.76815605163574</v>
      </c>
      <c r="M15" s="3">
        <v>1.73186683654785</v>
      </c>
      <c r="N15" s="3">
        <v>5.91652679443359</v>
      </c>
      <c r="O15" s="3">
        <v>6</v>
      </c>
      <c r="P15" s="3">
        <v>6</v>
      </c>
      <c r="Q15" s="3">
        <v>15</v>
      </c>
      <c r="R15" s="17">
        <v>0.4</v>
      </c>
      <c r="S15" s="17">
        <f t="shared" si="0"/>
        <v>0.6</v>
      </c>
      <c r="T15" s="3">
        <v>3.24323081970215</v>
      </c>
      <c r="U15" s="3">
        <v>2.9600522518158</v>
      </c>
      <c r="V15" s="3">
        <v>2.89533853530884</v>
      </c>
      <c r="W15" s="11">
        <v>0.064713716506958</v>
      </c>
      <c r="X15" s="3">
        <v>0.34789228439331</v>
      </c>
      <c r="Y15" s="3">
        <v>0.34789228439331</v>
      </c>
      <c r="Z15" s="3">
        <v>0.6</v>
      </c>
      <c r="AA15" s="3">
        <v>0.9</v>
      </c>
      <c r="AB15" s="3">
        <v>0.6</v>
      </c>
      <c r="AC15" s="3">
        <v>0.72</v>
      </c>
      <c r="AD15" s="3">
        <v>0.1</v>
      </c>
      <c r="AE15" s="3">
        <v>0.3</v>
      </c>
    </row>
    <row r="16" spans="1:31">
      <c r="A16" s="5">
        <v>30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10.2467727661133</v>
      </c>
      <c r="L16" s="9">
        <v>1.8103141784668</v>
      </c>
      <c r="M16">
        <v>1.67639350891113</v>
      </c>
      <c r="N16">
        <v>8.03465270996094</v>
      </c>
      <c r="O16">
        <v>7</v>
      </c>
      <c r="P16">
        <v>7</v>
      </c>
      <c r="Q16">
        <v>17</v>
      </c>
      <c r="R16" s="15">
        <v>0.4118</v>
      </c>
      <c r="S16" s="15">
        <f t="shared" si="0"/>
        <v>0.7</v>
      </c>
      <c r="T16">
        <v>4.02245140075684</v>
      </c>
      <c r="U16">
        <v>3.75803875923157</v>
      </c>
      <c r="V16">
        <v>3.57295179367065</v>
      </c>
      <c r="W16" s="11">
        <v>0.185086965560913</v>
      </c>
      <c r="X16">
        <v>0.449499607086182</v>
      </c>
      <c r="Y16">
        <v>0.449499607086182</v>
      </c>
      <c r="Z16">
        <v>0.7</v>
      </c>
      <c r="AA16">
        <v>1</v>
      </c>
      <c r="AB16">
        <v>0.588235294117647</v>
      </c>
      <c r="AC16">
        <v>0.740740740740741</v>
      </c>
      <c r="AD16">
        <v>0</v>
      </c>
      <c r="AE16">
        <v>0.3</v>
      </c>
    </row>
    <row r="17" spans="1:31">
      <c r="A17" s="5">
        <v>40</v>
      </c>
      <c r="B17">
        <v>17</v>
      </c>
      <c r="C17">
        <v>3</v>
      </c>
      <c r="D17">
        <v>10</v>
      </c>
      <c r="E17">
        <v>10</v>
      </c>
      <c r="F17">
        <v>9</v>
      </c>
      <c r="G17">
        <v>1</v>
      </c>
      <c r="H17">
        <v>8</v>
      </c>
      <c r="I17">
        <v>2</v>
      </c>
      <c r="J17">
        <v>0.85</v>
      </c>
      <c r="K17" s="4">
        <v>8.01934051513672</v>
      </c>
      <c r="L17" s="9">
        <v>1.82939147949219</v>
      </c>
      <c r="M17">
        <v>1.49921607971191</v>
      </c>
      <c r="N17">
        <v>6.08656692504883</v>
      </c>
      <c r="O17">
        <v>6</v>
      </c>
      <c r="P17">
        <v>6</v>
      </c>
      <c r="Q17">
        <v>15</v>
      </c>
      <c r="R17" s="15">
        <v>0.4</v>
      </c>
      <c r="S17" s="15">
        <f t="shared" si="0"/>
        <v>0.6</v>
      </c>
      <c r="T17">
        <v>3.05672454833984</v>
      </c>
      <c r="U17">
        <v>2.80530095100403</v>
      </c>
      <c r="V17">
        <v>2.71086621284485</v>
      </c>
      <c r="W17" s="11">
        <v>0.0944347381591797</v>
      </c>
      <c r="X17">
        <v>0.345858335494995</v>
      </c>
      <c r="Y17">
        <v>0.345858335494995</v>
      </c>
      <c r="Z17">
        <v>0.6</v>
      </c>
      <c r="AA17">
        <v>0.9</v>
      </c>
      <c r="AB17">
        <v>0.6</v>
      </c>
      <c r="AC17">
        <v>0.72</v>
      </c>
      <c r="AD17">
        <v>0.1</v>
      </c>
      <c r="AE17">
        <v>0.3</v>
      </c>
    </row>
    <row r="18" spans="1:31">
      <c r="A18" s="5">
        <v>24</v>
      </c>
      <c r="B18">
        <v>18</v>
      </c>
      <c r="C18">
        <v>2</v>
      </c>
      <c r="D18">
        <v>10</v>
      </c>
      <c r="E18">
        <v>10</v>
      </c>
      <c r="F18">
        <v>10</v>
      </c>
      <c r="G18">
        <v>0</v>
      </c>
      <c r="H18">
        <v>8</v>
      </c>
      <c r="I18">
        <v>2</v>
      </c>
      <c r="J18">
        <v>0.9</v>
      </c>
      <c r="K18" s="4">
        <v>8.30161476135254</v>
      </c>
      <c r="L18" s="9">
        <v>1.84811210632324</v>
      </c>
      <c r="M18">
        <v>1.42319869995117</v>
      </c>
      <c r="N18">
        <v>5.94230270385742</v>
      </c>
      <c r="O18">
        <v>6</v>
      </c>
      <c r="P18">
        <v>6</v>
      </c>
      <c r="Q18">
        <v>16</v>
      </c>
      <c r="R18" s="15">
        <v>0.375</v>
      </c>
      <c r="S18" s="15">
        <f t="shared" si="0"/>
        <v>0.6</v>
      </c>
      <c r="T18">
        <v>4.11506462097168</v>
      </c>
      <c r="U18">
        <v>3.8042676448822</v>
      </c>
      <c r="V18">
        <v>3.6045196056366</v>
      </c>
      <c r="W18" s="11">
        <v>0.199748039245605</v>
      </c>
      <c r="X18">
        <v>0.510545015335083</v>
      </c>
      <c r="Y18">
        <v>0.510545015335083</v>
      </c>
      <c r="Z18">
        <v>0.6</v>
      </c>
      <c r="AA18">
        <v>1</v>
      </c>
      <c r="AB18">
        <v>0.625</v>
      </c>
      <c r="AC18">
        <v>0.769230769230769</v>
      </c>
      <c r="AD18">
        <v>0</v>
      </c>
      <c r="AE18">
        <v>0.4</v>
      </c>
    </row>
    <row r="19" s="3" customFormat="1" spans="1:31">
      <c r="A19" s="7">
        <v>5</v>
      </c>
      <c r="B19" s="3">
        <v>18</v>
      </c>
      <c r="C19" s="3">
        <v>2</v>
      </c>
      <c r="D19" s="3">
        <v>10</v>
      </c>
      <c r="E19" s="3">
        <v>10</v>
      </c>
      <c r="F19" s="3">
        <v>10</v>
      </c>
      <c r="G19" s="3">
        <v>0</v>
      </c>
      <c r="H19" s="3">
        <v>8</v>
      </c>
      <c r="I19" s="3">
        <v>2</v>
      </c>
      <c r="J19" s="3">
        <v>0.9</v>
      </c>
      <c r="K19" s="11">
        <v>7.90730667114258</v>
      </c>
      <c r="L19" s="11">
        <v>1.90764045715332</v>
      </c>
      <c r="M19" s="3">
        <v>1.54693603515625</v>
      </c>
      <c r="N19" s="3">
        <v>5.696044921875</v>
      </c>
      <c r="O19" s="3">
        <v>6</v>
      </c>
      <c r="P19" s="3">
        <v>6</v>
      </c>
      <c r="Q19" s="3">
        <v>15</v>
      </c>
      <c r="R19" s="17">
        <v>0.4</v>
      </c>
      <c r="S19" s="17">
        <f t="shared" si="0"/>
        <v>0.6</v>
      </c>
      <c r="T19" s="3">
        <v>3.73896026611328</v>
      </c>
      <c r="U19" s="3">
        <v>3.47512936592102</v>
      </c>
      <c r="V19" s="3">
        <v>3.30228805541992</v>
      </c>
      <c r="W19" s="11">
        <v>0.172841310501099</v>
      </c>
      <c r="X19" s="3">
        <v>0.436672210693359</v>
      </c>
      <c r="Y19" s="3">
        <v>0.436672210693359</v>
      </c>
      <c r="Z19" s="3">
        <v>0.6</v>
      </c>
      <c r="AA19" s="3">
        <v>0.9</v>
      </c>
      <c r="AB19" s="3">
        <v>0.6</v>
      </c>
      <c r="AC19" s="3">
        <v>0.72</v>
      </c>
      <c r="AD19" s="3">
        <v>0.1</v>
      </c>
      <c r="AE19" s="3">
        <v>0.3</v>
      </c>
    </row>
    <row r="20" spans="1:31">
      <c r="A20" s="5">
        <v>149</v>
      </c>
      <c r="B20">
        <v>16</v>
      </c>
      <c r="C20">
        <v>4</v>
      </c>
      <c r="D20">
        <v>10</v>
      </c>
      <c r="E20">
        <v>10</v>
      </c>
      <c r="F20">
        <v>10</v>
      </c>
      <c r="G20">
        <v>0</v>
      </c>
      <c r="H20">
        <v>6</v>
      </c>
      <c r="I20">
        <v>4</v>
      </c>
      <c r="J20">
        <v>0.8</v>
      </c>
      <c r="K20" s="4">
        <v>5.94592666625977</v>
      </c>
      <c r="L20" s="9">
        <v>1.93689155578613</v>
      </c>
      <c r="M20">
        <v>1.07749176025391</v>
      </c>
      <c r="N20">
        <v>4.53323554992676</v>
      </c>
      <c r="O20">
        <v>4</v>
      </c>
      <c r="P20">
        <v>4</v>
      </c>
      <c r="Q20">
        <v>14</v>
      </c>
      <c r="R20" s="15">
        <v>0.2857</v>
      </c>
      <c r="S20" s="15">
        <f t="shared" si="0"/>
        <v>0.4</v>
      </c>
      <c r="T20">
        <v>3.04324340820312</v>
      </c>
      <c r="U20">
        <v>2.76242613792419</v>
      </c>
      <c r="V20">
        <v>2.6508104801178</v>
      </c>
      <c r="W20" s="11">
        <v>0.111615657806396</v>
      </c>
      <c r="X20">
        <v>0.392432928085327</v>
      </c>
      <c r="Y20">
        <v>0.392432928085327</v>
      </c>
      <c r="Z20">
        <v>0.4</v>
      </c>
      <c r="AA20">
        <v>1</v>
      </c>
      <c r="AB20">
        <v>0.714285714285714</v>
      </c>
      <c r="AC20">
        <v>0.833333333333333</v>
      </c>
      <c r="AD20">
        <v>0</v>
      </c>
      <c r="AE20">
        <v>0.6</v>
      </c>
    </row>
    <row r="21" spans="1:31">
      <c r="A21" s="5">
        <v>87</v>
      </c>
      <c r="B21">
        <v>15</v>
      </c>
      <c r="C21">
        <v>5</v>
      </c>
      <c r="D21">
        <v>10</v>
      </c>
      <c r="E21">
        <v>10</v>
      </c>
      <c r="F21">
        <v>9</v>
      </c>
      <c r="G21">
        <v>1</v>
      </c>
      <c r="H21">
        <v>6</v>
      </c>
      <c r="I21">
        <v>4</v>
      </c>
      <c r="J21">
        <v>0.75</v>
      </c>
      <c r="K21" s="4">
        <v>5.965576171875</v>
      </c>
      <c r="L21" s="9">
        <v>1.96604919433594</v>
      </c>
      <c r="M21">
        <v>1.30701446533203</v>
      </c>
      <c r="N21">
        <v>5.0182933807373</v>
      </c>
      <c r="O21">
        <v>4</v>
      </c>
      <c r="P21">
        <v>4</v>
      </c>
      <c r="Q21">
        <v>12</v>
      </c>
      <c r="R21" s="15">
        <v>0.3333</v>
      </c>
      <c r="S21" s="15">
        <f t="shared" si="0"/>
        <v>0.4</v>
      </c>
      <c r="T21">
        <v>2.74654388427734</v>
      </c>
      <c r="U21">
        <v>2.45803046226501</v>
      </c>
      <c r="V21">
        <v>2.42247819900513</v>
      </c>
      <c r="W21" s="11">
        <v>0.0355522632598877</v>
      </c>
      <c r="X21">
        <v>0.324065685272217</v>
      </c>
      <c r="Y21">
        <v>0.324065685272217</v>
      </c>
      <c r="Z21">
        <v>0.4</v>
      </c>
      <c r="AA21">
        <v>0.8</v>
      </c>
      <c r="AB21">
        <v>0.666666666666667</v>
      </c>
      <c r="AC21">
        <v>0.727272727272727</v>
      </c>
      <c r="AD21">
        <v>0.2</v>
      </c>
      <c r="AE21">
        <v>0.4</v>
      </c>
    </row>
    <row r="22" s="20" customFormat="1" spans="1:31">
      <c r="A22" s="21">
        <v>114</v>
      </c>
      <c r="B22" s="20">
        <v>16</v>
      </c>
      <c r="C22" s="20">
        <v>4</v>
      </c>
      <c r="D22" s="20">
        <v>10</v>
      </c>
      <c r="E22" s="20">
        <v>10</v>
      </c>
      <c r="F22" s="20">
        <v>9</v>
      </c>
      <c r="G22" s="20">
        <v>1</v>
      </c>
      <c r="H22" s="20">
        <v>7</v>
      </c>
      <c r="I22" s="20">
        <v>3</v>
      </c>
      <c r="J22" s="20">
        <v>0.8</v>
      </c>
      <c r="K22" s="22">
        <v>8.22604179382324</v>
      </c>
      <c r="L22" s="22">
        <v>1.97331619262695</v>
      </c>
      <c r="M22" s="20">
        <v>1.27695655822754</v>
      </c>
      <c r="N22" s="20">
        <v>6.61124801635742</v>
      </c>
      <c r="O22" s="20">
        <v>5</v>
      </c>
      <c r="P22" s="20">
        <v>5</v>
      </c>
      <c r="Q22" s="20">
        <v>14</v>
      </c>
      <c r="R22" s="23">
        <v>0.3571</v>
      </c>
      <c r="S22" s="23">
        <f t="shared" si="0"/>
        <v>0.5</v>
      </c>
      <c r="T22" s="20">
        <v>3.45174598693848</v>
      </c>
      <c r="U22" s="20">
        <v>3.08734536170959</v>
      </c>
      <c r="V22" s="20">
        <v>3.05312347412109</v>
      </c>
      <c r="W22" s="22">
        <v>0.034221887588501</v>
      </c>
      <c r="X22" s="20">
        <v>0.398622512817383</v>
      </c>
      <c r="Y22" s="20">
        <v>0.398622512817383</v>
      </c>
      <c r="Z22" s="20">
        <v>0.5</v>
      </c>
      <c r="AA22" s="20">
        <v>0.9</v>
      </c>
      <c r="AB22" s="20">
        <v>0.642857142857143</v>
      </c>
      <c r="AC22" s="20">
        <v>0.75</v>
      </c>
      <c r="AD22" s="20">
        <v>0.1</v>
      </c>
      <c r="AE22" s="20">
        <v>0.4</v>
      </c>
    </row>
    <row r="23" spans="1:31">
      <c r="A23" s="5">
        <v>19</v>
      </c>
      <c r="B23">
        <v>16</v>
      </c>
      <c r="C23">
        <v>4</v>
      </c>
      <c r="D23">
        <v>10</v>
      </c>
      <c r="E23">
        <v>10</v>
      </c>
      <c r="F23">
        <v>8</v>
      </c>
      <c r="G23">
        <v>2</v>
      </c>
      <c r="H23">
        <v>8</v>
      </c>
      <c r="I23">
        <v>2</v>
      </c>
      <c r="J23">
        <v>0.8</v>
      </c>
      <c r="K23" s="4">
        <v>7.57284927368164</v>
      </c>
      <c r="L23" s="9">
        <v>2.06085205078125</v>
      </c>
      <c r="M23">
        <v>1.82548141479492</v>
      </c>
      <c r="N23">
        <v>5.71315765380859</v>
      </c>
      <c r="O23">
        <v>6</v>
      </c>
      <c r="P23">
        <v>6</v>
      </c>
      <c r="Q23">
        <v>14</v>
      </c>
      <c r="R23" s="15">
        <v>0.4286</v>
      </c>
      <c r="S23" s="15">
        <f t="shared" si="0"/>
        <v>0.6</v>
      </c>
      <c r="T23">
        <v>2.96800994873047</v>
      </c>
      <c r="U23">
        <v>2.70471739768982</v>
      </c>
      <c r="V23">
        <v>2.66504859924316</v>
      </c>
      <c r="W23" s="11">
        <v>0.0396687984466553</v>
      </c>
      <c r="X23">
        <v>0.302961349487305</v>
      </c>
      <c r="Y23">
        <v>0.302961349487305</v>
      </c>
      <c r="Z23">
        <v>0.6</v>
      </c>
      <c r="AA23">
        <v>0.8</v>
      </c>
      <c r="AB23">
        <v>0.571428571428571</v>
      </c>
      <c r="AC23">
        <v>0.666666666666667</v>
      </c>
      <c r="AD23">
        <v>0.2</v>
      </c>
      <c r="AE23">
        <v>0.2</v>
      </c>
    </row>
    <row r="24" s="4" customFormat="1" spans="11:31">
      <c r="K24" s="12" t="s">
        <v>29</v>
      </c>
      <c r="L24" s="9">
        <f>AVERAGE(L2:L23)</f>
        <v>1.72381340373646</v>
      </c>
      <c r="W24" s="11">
        <f t="shared" ref="W24:AE24" si="1">AVERAGE(W2:W23)</f>
        <v>0.0832181735472245</v>
      </c>
      <c r="Z24" s="4">
        <f t="shared" si="1"/>
        <v>0.536363636363636</v>
      </c>
      <c r="AA24" s="4">
        <f t="shared" si="1"/>
        <v>0.895454545454545</v>
      </c>
      <c r="AB24" s="4">
        <f t="shared" si="1"/>
        <v>0.627121419133451</v>
      </c>
      <c r="AC24" s="4">
        <f t="shared" si="1"/>
        <v>0.73537755685977</v>
      </c>
      <c r="AD24" s="4">
        <f t="shared" si="1"/>
        <v>0.104545454545455</v>
      </c>
      <c r="AE24" s="4">
        <f t="shared" si="1"/>
        <v>0.359090909090909</v>
      </c>
    </row>
    <row r="25" s="4" customFormat="1" spans="11:31">
      <c r="K25" s="13" t="s">
        <v>30</v>
      </c>
      <c r="L25" s="9">
        <f>MAX(L2:L23)</f>
        <v>2.06085205078125</v>
      </c>
      <c r="W25" s="11">
        <f t="shared" ref="W25:AE25" si="2">MAX(W2:W23)</f>
        <v>0.199748039245605</v>
      </c>
      <c r="Z25" s="4">
        <f t="shared" si="2"/>
        <v>0.7</v>
      </c>
      <c r="AA25" s="4">
        <f t="shared" si="2"/>
        <v>1</v>
      </c>
      <c r="AB25" s="4">
        <f t="shared" si="2"/>
        <v>0.714285714285714</v>
      </c>
      <c r="AC25" s="4">
        <f t="shared" si="2"/>
        <v>0.833333333333333</v>
      </c>
      <c r="AD25" s="4">
        <f t="shared" si="2"/>
        <v>0.3</v>
      </c>
      <c r="AE25" s="4">
        <f t="shared" si="2"/>
        <v>0.6</v>
      </c>
    </row>
    <row r="26" s="4" customFormat="1" spans="12:31">
      <c r="L26" s="9">
        <f>MIN(L2:L23)</f>
        <v>1.34195899963379</v>
      </c>
      <c r="W26" s="11">
        <f t="shared" ref="W26:AE26" si="3">MIN(W2:W23)</f>
        <v>0.000453472137451172</v>
      </c>
      <c r="Z26" s="4">
        <f t="shared" si="3"/>
        <v>0.4</v>
      </c>
      <c r="AA26" s="4">
        <f t="shared" si="3"/>
        <v>0.7</v>
      </c>
      <c r="AB26" s="4">
        <f t="shared" si="3"/>
        <v>0.5625</v>
      </c>
      <c r="AC26" s="4">
        <f t="shared" si="3"/>
        <v>0.636363636363636</v>
      </c>
      <c r="AD26" s="4">
        <f t="shared" si="3"/>
        <v>0</v>
      </c>
      <c r="AE26" s="4">
        <f t="shared" si="3"/>
        <v>0.2</v>
      </c>
    </row>
    <row r="27" spans="11:23">
      <c r="K27" s="4"/>
      <c r="L27" s="9"/>
      <c r="M27">
        <v>0.194</v>
      </c>
      <c r="W27" s="11"/>
    </row>
    <row r="28" spans="11:23">
      <c r="K28" s="4"/>
      <c r="L28" s="9"/>
      <c r="M28">
        <v>0.129</v>
      </c>
      <c r="W28" s="11"/>
    </row>
    <row r="29" spans="11:23">
      <c r="K29" s="4"/>
      <c r="L29" s="9"/>
      <c r="W29" s="11"/>
    </row>
    <row r="30" spans="11:23">
      <c r="K30" s="4" t="s">
        <v>31</v>
      </c>
      <c r="L30" s="4" t="s">
        <v>32</v>
      </c>
      <c r="M30" s="4">
        <v>800</v>
      </c>
      <c r="N30" s="4" t="s">
        <v>70</v>
      </c>
      <c r="O30" s="4"/>
      <c r="P30" s="4"/>
      <c r="Q30" s="4"/>
      <c r="W30" s="11"/>
    </row>
    <row r="31" spans="11:23">
      <c r="K31" s="4"/>
      <c r="L31" s="4"/>
      <c r="N31" s="4">
        <v>0.2</v>
      </c>
      <c r="O31" s="4">
        <v>-160</v>
      </c>
      <c r="P31" s="4">
        <v>640</v>
      </c>
      <c r="Q31" s="4">
        <v>32</v>
      </c>
      <c r="W31" s="11"/>
    </row>
    <row r="32" s="1" customFormat="1" spans="11:23">
      <c r="K32" s="14" t="s">
        <v>49</v>
      </c>
      <c r="L32" s="14">
        <f>COUNTIF(L2:L23,"&lt;0.507")-COUNTIF(L2:L23,"&lt;0.378")</f>
        <v>0</v>
      </c>
      <c r="N32" s="4">
        <v>0.4</v>
      </c>
      <c r="O32" s="4">
        <v>-320</v>
      </c>
      <c r="P32" s="4">
        <v>480</v>
      </c>
      <c r="Q32" s="4">
        <v>24</v>
      </c>
      <c r="W32" s="14"/>
    </row>
    <row r="33" s="1" customFormat="1" spans="11:23">
      <c r="K33" s="14" t="s">
        <v>50</v>
      </c>
      <c r="L33" s="14">
        <f>COUNTIF(L2:L23,"&lt;0.636")-COUNTIF(L2:L23,"&lt;0.507")</f>
        <v>0</v>
      </c>
      <c r="N33" s="4">
        <v>0.45</v>
      </c>
      <c r="O33" s="4">
        <v>-360</v>
      </c>
      <c r="P33" s="4">
        <v>440</v>
      </c>
      <c r="Q33" s="4">
        <v>22</v>
      </c>
      <c r="W33" s="14"/>
    </row>
    <row r="34" s="1" customFormat="1" spans="11:23">
      <c r="K34" s="14" t="s">
        <v>51</v>
      </c>
      <c r="L34" s="14">
        <f>COUNTIF(L2:L23,"&lt;0.765")-COUNTIF(L2:L23,"&lt;0.636")</f>
        <v>0</v>
      </c>
      <c r="N34" s="4">
        <v>0.49</v>
      </c>
      <c r="O34" s="4">
        <v>-392</v>
      </c>
      <c r="P34" s="4">
        <v>408</v>
      </c>
      <c r="Q34" s="4">
        <v>20.4</v>
      </c>
      <c r="W34" s="14"/>
    </row>
    <row r="35" s="1" customFormat="1" spans="11:23">
      <c r="K35" s="14" t="s">
        <v>52</v>
      </c>
      <c r="L35" s="14">
        <f>COUNTIF(L2:L23,"&lt;0.894")-COUNTIF(L2:L23,"&lt;0.765")</f>
        <v>0</v>
      </c>
      <c r="O35" s="14">
        <v>-380</v>
      </c>
      <c r="P35" s="14">
        <v>420</v>
      </c>
      <c r="Q35" s="14">
        <v>21</v>
      </c>
      <c r="W35" s="14"/>
    </row>
    <row r="36" s="1" customFormat="1" spans="11:23">
      <c r="K36" s="14" t="s">
        <v>53</v>
      </c>
      <c r="L36" s="14">
        <f>COUNTIF(L2:L23,"&lt;1.023")-COUNTIF(L2:L23,"&lt;0.894")</f>
        <v>0</v>
      </c>
      <c r="W36" s="14"/>
    </row>
    <row r="37" s="1" customFormat="1" spans="11:23">
      <c r="K37" s="14" t="s">
        <v>54</v>
      </c>
      <c r="L37" s="14">
        <f>COUNTIF(L2:L23,"&lt;1.152")-COUNTIF(L2:L23,"&lt;1.023")</f>
        <v>0</v>
      </c>
      <c r="W37" s="14"/>
    </row>
    <row r="38" s="3" customFormat="1" spans="11:23">
      <c r="K38" s="11" t="s">
        <v>55</v>
      </c>
      <c r="L38" s="11">
        <f>COUNTIF(L2:L23,"&lt;1.281")-COUNTIF(L2:L23,"&lt;1.152")</f>
        <v>0</v>
      </c>
      <c r="M38" s="11">
        <v>2</v>
      </c>
      <c r="N38" s="11">
        <v>1</v>
      </c>
      <c r="W38" s="11"/>
    </row>
    <row r="39" s="1" customFormat="1" spans="11:23">
      <c r="K39" s="14" t="s">
        <v>56</v>
      </c>
      <c r="L39" s="14">
        <f>COUNTIF(L2:L23,"&lt;1.41")-COUNTIF(L2:L23,"&lt;1.281")</f>
        <v>1</v>
      </c>
      <c r="M39" s="14">
        <v>3</v>
      </c>
      <c r="N39" s="14">
        <v>2</v>
      </c>
      <c r="O39" s="14">
        <v>1</v>
      </c>
      <c r="P39" s="14">
        <v>1</v>
      </c>
      <c r="W39" s="14"/>
    </row>
    <row r="40" s="1" customFormat="1" spans="11:23">
      <c r="K40" s="14" t="s">
        <v>57</v>
      </c>
      <c r="L40" s="14">
        <f>COUNTIF(L2:L23,"&lt;1.539")-COUNTIF(L2:L23,"&lt;1.41")</f>
        <v>3</v>
      </c>
      <c r="M40" s="14">
        <v>4</v>
      </c>
      <c r="N40" s="14">
        <v>3</v>
      </c>
      <c r="O40" s="14">
        <v>3</v>
      </c>
      <c r="P40" s="14">
        <v>3</v>
      </c>
      <c r="W40" s="14"/>
    </row>
    <row r="41" s="1" customFormat="1" spans="11:23">
      <c r="K41" s="14" t="s">
        <v>58</v>
      </c>
      <c r="L41" s="14">
        <f>COUNTIF(L2:L23,"&lt;1.668")-COUNTIF(L2:L23,"&lt;1.539")</f>
        <v>4</v>
      </c>
      <c r="M41" s="14">
        <v>7</v>
      </c>
      <c r="N41" s="14">
        <v>6</v>
      </c>
      <c r="O41" s="14">
        <v>5</v>
      </c>
      <c r="P41" s="14">
        <v>4</v>
      </c>
      <c r="W41" s="14"/>
    </row>
    <row r="42" s="29" customFormat="1" spans="11:23">
      <c r="K42" s="27" t="s">
        <v>59</v>
      </c>
      <c r="L42" s="27">
        <f>COUNTIF(L2:L23,"&lt;1.797")-COUNTIF(L2:L23,"&lt;1.668")</f>
        <v>6</v>
      </c>
      <c r="M42" s="27">
        <v>8</v>
      </c>
      <c r="N42" s="27">
        <v>8</v>
      </c>
      <c r="O42" s="27">
        <v>6</v>
      </c>
      <c r="P42" s="27">
        <v>6</v>
      </c>
      <c r="W42" s="27"/>
    </row>
    <row r="43" s="1" customFormat="1" spans="11:23">
      <c r="K43" s="14" t="s">
        <v>60</v>
      </c>
      <c r="L43" s="14">
        <f>COUNTIF(L2:L23,"&lt;1.926")-COUNTIF(L2:L23,"&lt;1.797")</f>
        <v>4</v>
      </c>
      <c r="M43" s="14">
        <v>7</v>
      </c>
      <c r="N43" s="14">
        <v>6</v>
      </c>
      <c r="O43" s="14">
        <v>5</v>
      </c>
      <c r="P43" s="14">
        <v>4</v>
      </c>
      <c r="W43" s="14"/>
    </row>
    <row r="44" s="1" customFormat="1" spans="11:23">
      <c r="K44" s="14" t="s">
        <v>61</v>
      </c>
      <c r="L44" s="14">
        <f>COUNTIF(L2:L23,"&lt;2.055")-COUNTIF(L2:L23,"&lt;1.926")</f>
        <v>3</v>
      </c>
      <c r="M44" s="14">
        <v>4</v>
      </c>
      <c r="N44" s="14">
        <v>3</v>
      </c>
      <c r="O44" s="14">
        <v>3</v>
      </c>
      <c r="P44" s="14">
        <v>3</v>
      </c>
      <c r="W44" s="14"/>
    </row>
    <row r="45" s="1" customFormat="1" spans="11:23">
      <c r="K45" s="14" t="s">
        <v>62</v>
      </c>
      <c r="L45" s="14">
        <f>COUNTIF(L2:L23,"&lt;2.184")-COUNTIF(L2:L23,"&lt;2.055")</f>
        <v>1</v>
      </c>
      <c r="M45" s="14">
        <v>3</v>
      </c>
      <c r="N45" s="14">
        <v>2</v>
      </c>
      <c r="O45" s="14">
        <v>1</v>
      </c>
      <c r="P45" s="14">
        <v>1</v>
      </c>
      <c r="W45" s="14"/>
    </row>
    <row r="46" s="3" customFormat="1" spans="11:23">
      <c r="K46" s="11" t="s">
        <v>63</v>
      </c>
      <c r="L46" s="11">
        <f>COUNTIF(L2:L23,"&lt;2.313")-COUNTIF(L2:L23,"&lt;2.184")</f>
        <v>0</v>
      </c>
      <c r="M46" s="11">
        <v>2</v>
      </c>
      <c r="N46" s="11">
        <v>1</v>
      </c>
      <c r="W46" s="11"/>
    </row>
    <row r="47" s="1" customFormat="1" spans="11:23">
      <c r="K47" s="14" t="s">
        <v>64</v>
      </c>
      <c r="L47" s="14">
        <f>COUNTIF(L2:L23,"&lt;2.442")-COUNTIF(L2:L23,"&lt;2.313")</f>
        <v>0</v>
      </c>
      <c r="W47" s="14"/>
    </row>
    <row r="48" s="1" customFormat="1" spans="11:12">
      <c r="K48" s="14" t="s">
        <v>65</v>
      </c>
      <c r="L48" s="14">
        <f>COUNTIF(L2:L23,"&lt;2.571")-COUNTIF(L2:L23,"&lt;2.442")</f>
        <v>0</v>
      </c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customFormat="1" spans="11:15">
      <c r="K50" s="4" t="s">
        <v>67</v>
      </c>
      <c r="L50" s="14">
        <f>COUNTIF(L2:L23,"&lt;2.829")-COUNTIF(L2:L23,"&lt;2.7")</f>
        <v>0</v>
      </c>
      <c r="N50">
        <v>0.954</v>
      </c>
      <c r="O50">
        <v>0.133</v>
      </c>
    </row>
    <row r="51" customFormat="1" spans="11:15">
      <c r="K51" s="4" t="s">
        <v>68</v>
      </c>
      <c r="L51" s="14">
        <f>COUNTIF(L2:L23,"&lt;2.958")-COUNTIF(L2:L23,"&lt;2.829")</f>
        <v>0</v>
      </c>
      <c r="N51">
        <v>1.355</v>
      </c>
      <c r="O51">
        <v>0.108</v>
      </c>
    </row>
    <row r="52" customFormat="1" spans="11:15">
      <c r="K52" s="4" t="s">
        <v>69</v>
      </c>
      <c r="L52" s="14">
        <f>COUNTIF(L2:L23,"&lt;3.087")-COUNTIF(L2:L23,"&lt;2.958")</f>
        <v>0</v>
      </c>
      <c r="N52">
        <v>1.72</v>
      </c>
      <c r="O52">
        <v>0.083</v>
      </c>
    </row>
  </sheetData>
  <pageMargins left="0.75" right="0.75" top="1" bottom="1" header="0.5" footer="0.5"/>
  <headerFooter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3"/>
  <sheetViews>
    <sheetView topLeftCell="I40" workbookViewId="0">
      <selection activeCell="N74" sqref="N74"/>
    </sheetView>
  </sheetViews>
  <sheetFormatPr defaultColWidth="8.88888888888889" defaultRowHeight="14.4"/>
  <cols>
    <col min="11" max="12" width="20.1111111111111" customWidth="1"/>
    <col min="13" max="14" width="12.8888888888889"/>
    <col min="20" max="22" width="12.8888888888889"/>
    <col min="23" max="23" width="23.6666666666667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130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10.5104732513428</v>
      </c>
      <c r="L2" s="9">
        <v>0.40911865234375</v>
      </c>
      <c r="M2">
        <v>0.336616516113281</v>
      </c>
      <c r="N2">
        <v>10.49875831604</v>
      </c>
      <c r="O2">
        <v>9</v>
      </c>
      <c r="P2">
        <v>9</v>
      </c>
      <c r="Q2">
        <v>19</v>
      </c>
      <c r="R2" s="15">
        <v>0.4737</v>
      </c>
      <c r="S2" s="15">
        <f t="shared" ref="S2:S13" si="0">O2/E2</f>
        <v>0.9</v>
      </c>
      <c r="T2">
        <v>4.85090065002441</v>
      </c>
      <c r="U2">
        <v>4.38053035736084</v>
      </c>
      <c r="V2">
        <v>4.3800253868103</v>
      </c>
      <c r="W2" s="11">
        <v>0.000504970550537109</v>
      </c>
      <c r="X2">
        <v>0.470875263214111</v>
      </c>
      <c r="Y2">
        <v>0.470875263214111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pans="1:31">
      <c r="A3" s="5">
        <v>232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9.98714828491211</v>
      </c>
      <c r="L3" s="9">
        <v>0.462333679199219</v>
      </c>
      <c r="M3">
        <v>0.440597534179687</v>
      </c>
      <c r="N3">
        <v>10.3657836914062</v>
      </c>
      <c r="O3">
        <v>9</v>
      </c>
      <c r="P3">
        <v>9</v>
      </c>
      <c r="Q3">
        <v>19</v>
      </c>
      <c r="R3" s="15">
        <v>0.4737</v>
      </c>
      <c r="S3" s="15">
        <f t="shared" si="0"/>
        <v>0.9</v>
      </c>
      <c r="T3">
        <v>4.47909736633301</v>
      </c>
      <c r="U3">
        <v>4.03401613235474</v>
      </c>
      <c r="V3">
        <v>4.06410217285156</v>
      </c>
      <c r="W3" s="11">
        <v>0.0300860404968262</v>
      </c>
      <c r="X3">
        <v>0.414995193481445</v>
      </c>
      <c r="Y3">
        <v>0.414995193481445</v>
      </c>
      <c r="Z3">
        <v>0.9</v>
      </c>
      <c r="AA3">
        <v>1</v>
      </c>
      <c r="AB3">
        <v>0.526315789473684</v>
      </c>
      <c r="AC3">
        <v>0.689655172413793</v>
      </c>
      <c r="AD3">
        <v>0</v>
      </c>
      <c r="AE3">
        <v>0.1</v>
      </c>
    </row>
    <row r="4" spans="1:31">
      <c r="A4" s="5">
        <v>230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9.30318069458008</v>
      </c>
      <c r="L4" s="9">
        <v>0.476203918457031</v>
      </c>
      <c r="M4">
        <v>0.422689437866211</v>
      </c>
      <c r="N4">
        <v>9.27261924743652</v>
      </c>
      <c r="O4">
        <v>8</v>
      </c>
      <c r="P4">
        <v>8</v>
      </c>
      <c r="Q4">
        <v>17</v>
      </c>
      <c r="R4" s="15">
        <v>0.4706</v>
      </c>
      <c r="S4" s="15">
        <f t="shared" si="0"/>
        <v>0.8</v>
      </c>
      <c r="T4">
        <v>3.91389274597168</v>
      </c>
      <c r="U4">
        <v>3.55402135848999</v>
      </c>
      <c r="V4">
        <v>3.55066561698914</v>
      </c>
      <c r="W4" s="11">
        <v>0.00335574150085449</v>
      </c>
      <c r="X4">
        <v>0.363227128982544</v>
      </c>
      <c r="Y4">
        <v>0.363227128982544</v>
      </c>
      <c r="Z4">
        <v>0.8</v>
      </c>
      <c r="AA4">
        <v>0.9</v>
      </c>
      <c r="AB4">
        <v>0.529411764705882</v>
      </c>
      <c r="AC4">
        <v>0.666666666666667</v>
      </c>
      <c r="AD4">
        <v>0.1</v>
      </c>
      <c r="AE4">
        <v>0.1</v>
      </c>
    </row>
    <row r="5" spans="1:31">
      <c r="A5" s="5">
        <v>112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10.0738563537598</v>
      </c>
      <c r="L5" s="9">
        <v>0.529277801513672</v>
      </c>
      <c r="M5">
        <v>0.522300720214844</v>
      </c>
      <c r="N5">
        <v>10.5352840423584</v>
      </c>
      <c r="O5">
        <v>9</v>
      </c>
      <c r="P5">
        <v>9</v>
      </c>
      <c r="Q5">
        <v>19</v>
      </c>
      <c r="R5" s="15">
        <v>0.4737</v>
      </c>
      <c r="S5" s="15">
        <f t="shared" si="0"/>
        <v>0.9</v>
      </c>
      <c r="T5">
        <v>4.54323959350586</v>
      </c>
      <c r="U5">
        <v>4.0840015411377</v>
      </c>
      <c r="V5">
        <v>4.12385272979736</v>
      </c>
      <c r="W5" s="11">
        <v>0.039851188659668</v>
      </c>
      <c r="X5">
        <v>0.419386863708496</v>
      </c>
      <c r="Y5">
        <v>0.419386863708496</v>
      </c>
      <c r="Z5">
        <v>0.9</v>
      </c>
      <c r="AA5">
        <v>1</v>
      </c>
      <c r="AB5">
        <v>0.526315789473684</v>
      </c>
      <c r="AC5">
        <v>0.689655172413793</v>
      </c>
      <c r="AD5">
        <v>0</v>
      </c>
      <c r="AE5">
        <v>0.1</v>
      </c>
    </row>
    <row r="6" spans="1:31">
      <c r="A6" s="5">
        <v>117</v>
      </c>
      <c r="B6">
        <v>19</v>
      </c>
      <c r="C6">
        <v>1</v>
      </c>
      <c r="D6">
        <v>10</v>
      </c>
      <c r="E6">
        <v>10</v>
      </c>
      <c r="F6">
        <v>9</v>
      </c>
      <c r="G6">
        <v>1</v>
      </c>
      <c r="H6">
        <v>10</v>
      </c>
      <c r="I6">
        <v>0</v>
      </c>
      <c r="J6">
        <v>0.95</v>
      </c>
      <c r="K6" s="4">
        <v>9999</v>
      </c>
      <c r="L6" s="9">
        <v>0.595869064331055</v>
      </c>
      <c r="M6">
        <v>9999</v>
      </c>
      <c r="N6">
        <v>9999</v>
      </c>
      <c r="O6">
        <v>10</v>
      </c>
      <c r="P6">
        <v>10</v>
      </c>
      <c r="Q6">
        <v>19</v>
      </c>
      <c r="R6" s="15">
        <v>0.5263</v>
      </c>
      <c r="S6" s="15">
        <f t="shared" si="0"/>
        <v>1</v>
      </c>
      <c r="T6">
        <v>3.91636276245117</v>
      </c>
      <c r="U6">
        <v>3.59290814399719</v>
      </c>
      <c r="V6">
        <v>3.59341955184936</v>
      </c>
      <c r="W6" s="11">
        <v>0.000511407852172852</v>
      </c>
      <c r="X6">
        <v>0.322943210601807</v>
      </c>
      <c r="Y6">
        <v>0.322943210601807</v>
      </c>
      <c r="Z6">
        <v>1</v>
      </c>
      <c r="AA6">
        <v>0.9</v>
      </c>
      <c r="AB6">
        <v>0.473684210526316</v>
      </c>
      <c r="AC6">
        <v>0.620689655172414</v>
      </c>
      <c r="AD6">
        <v>0.1</v>
      </c>
      <c r="AE6">
        <v>-0.1</v>
      </c>
    </row>
    <row r="7" s="20" customFormat="1" spans="1:31">
      <c r="A7" s="21">
        <v>101</v>
      </c>
      <c r="B7" s="20">
        <v>19</v>
      </c>
      <c r="C7" s="20">
        <v>1</v>
      </c>
      <c r="D7" s="20">
        <v>10</v>
      </c>
      <c r="E7" s="20">
        <v>10</v>
      </c>
      <c r="F7" s="20">
        <v>10</v>
      </c>
      <c r="G7" s="20">
        <v>0</v>
      </c>
      <c r="H7" s="20">
        <v>9</v>
      </c>
      <c r="I7" s="20">
        <v>1</v>
      </c>
      <c r="J7" s="20">
        <v>0.95</v>
      </c>
      <c r="K7" s="22">
        <v>10.2330207824707</v>
      </c>
      <c r="L7" s="22">
        <v>0.646524429321289</v>
      </c>
      <c r="M7" s="20">
        <v>0.623281478881836</v>
      </c>
      <c r="N7" s="20">
        <v>10.4192333221435</v>
      </c>
      <c r="O7" s="20">
        <v>8</v>
      </c>
      <c r="P7" s="20">
        <v>8</v>
      </c>
      <c r="Q7" s="20">
        <v>18</v>
      </c>
      <c r="R7" s="23">
        <v>0.4444</v>
      </c>
      <c r="S7" s="23">
        <f t="shared" si="0"/>
        <v>0.8</v>
      </c>
      <c r="T7" s="20">
        <v>4.52705955505371</v>
      </c>
      <c r="U7" s="20">
        <v>4.0852313041687</v>
      </c>
      <c r="V7" s="20">
        <v>4.09425210952759</v>
      </c>
      <c r="W7" s="22">
        <v>0.00902080535888672</v>
      </c>
      <c r="X7" s="20">
        <v>0.432807445526123</v>
      </c>
      <c r="Y7" s="20">
        <v>0.432807445526123</v>
      </c>
      <c r="Z7" s="20">
        <v>0.8</v>
      </c>
      <c r="AA7" s="20">
        <v>1</v>
      </c>
      <c r="AB7" s="20">
        <v>0.555555555555556</v>
      </c>
      <c r="AC7" s="20">
        <v>0.714285714285714</v>
      </c>
      <c r="AD7" s="20">
        <v>0</v>
      </c>
      <c r="AE7" s="20">
        <v>0.2</v>
      </c>
    </row>
    <row r="8" spans="1:31">
      <c r="A8" s="5">
        <v>49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10.185977935791</v>
      </c>
      <c r="L8" s="9">
        <v>0.695898056030273</v>
      </c>
      <c r="M8">
        <v>0.55952262878418</v>
      </c>
      <c r="N8">
        <v>9.18076133728027</v>
      </c>
      <c r="O8">
        <v>7</v>
      </c>
      <c r="P8">
        <v>7</v>
      </c>
      <c r="Q8">
        <v>17</v>
      </c>
      <c r="R8" s="15">
        <v>0.4118</v>
      </c>
      <c r="S8" s="15">
        <f t="shared" si="0"/>
        <v>0.7</v>
      </c>
      <c r="T8">
        <v>4.50112533569336</v>
      </c>
      <c r="U8">
        <v>4.1234827041626</v>
      </c>
      <c r="V8">
        <v>4.04776477813721</v>
      </c>
      <c r="W8" s="11">
        <v>0.0757179260253906</v>
      </c>
      <c r="X8">
        <v>0.453360557556152</v>
      </c>
      <c r="Y8">
        <v>0.453360557556152</v>
      </c>
      <c r="Z8">
        <v>0.7</v>
      </c>
      <c r="AA8">
        <v>1</v>
      </c>
      <c r="AB8">
        <v>0.588235294117647</v>
      </c>
      <c r="AC8">
        <v>0.740740740740741</v>
      </c>
      <c r="AD8">
        <v>0</v>
      </c>
      <c r="AE8">
        <v>0.3</v>
      </c>
    </row>
    <row r="9" spans="1:31">
      <c r="A9" s="5">
        <v>31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10.0325984954834</v>
      </c>
      <c r="L9" s="9">
        <v>0.792133331298828</v>
      </c>
      <c r="M9">
        <v>0.65953254699707</v>
      </c>
      <c r="N9">
        <v>8.94119644165039</v>
      </c>
      <c r="O9">
        <v>7</v>
      </c>
      <c r="P9">
        <v>7</v>
      </c>
      <c r="Q9">
        <v>16</v>
      </c>
      <c r="R9" s="15">
        <v>0.4375</v>
      </c>
      <c r="S9" s="15">
        <f t="shared" si="0"/>
        <v>0.7</v>
      </c>
      <c r="T9">
        <v>3.83601951599121</v>
      </c>
      <c r="U9">
        <v>3.54497194290161</v>
      </c>
      <c r="V9">
        <v>3.45013666152954</v>
      </c>
      <c r="W9" s="11">
        <v>0.0948352813720703</v>
      </c>
      <c r="X9">
        <v>0.38588285446167</v>
      </c>
      <c r="Y9">
        <v>0.38588285446167</v>
      </c>
      <c r="Z9">
        <v>0.7</v>
      </c>
      <c r="AA9">
        <v>0.9</v>
      </c>
      <c r="AB9">
        <v>0.5625</v>
      </c>
      <c r="AC9">
        <v>0.692307692307692</v>
      </c>
      <c r="AD9">
        <v>0.1</v>
      </c>
      <c r="AE9">
        <v>0.2</v>
      </c>
    </row>
    <row r="10" spans="1:31">
      <c r="A10" s="5">
        <v>155</v>
      </c>
      <c r="B10">
        <v>18</v>
      </c>
      <c r="C10">
        <v>2</v>
      </c>
      <c r="D10">
        <v>10</v>
      </c>
      <c r="E10">
        <v>10</v>
      </c>
      <c r="F10">
        <v>10</v>
      </c>
      <c r="G10">
        <v>0</v>
      </c>
      <c r="H10">
        <v>8</v>
      </c>
      <c r="I10">
        <v>2</v>
      </c>
      <c r="J10">
        <v>0.9</v>
      </c>
      <c r="K10" s="4">
        <v>6.76684951782227</v>
      </c>
      <c r="L10" s="9">
        <v>0.678230285644531</v>
      </c>
      <c r="M10">
        <v>0.774417877197266</v>
      </c>
      <c r="N10">
        <v>8.09170532226562</v>
      </c>
      <c r="O10">
        <v>8</v>
      </c>
      <c r="P10">
        <v>8</v>
      </c>
      <c r="Q10">
        <v>17</v>
      </c>
      <c r="R10" s="15">
        <v>0.4706</v>
      </c>
      <c r="S10" s="15">
        <f t="shared" si="0"/>
        <v>0.8</v>
      </c>
      <c r="T10">
        <v>3.89630317687988</v>
      </c>
      <c r="U10">
        <v>3.45246338844299</v>
      </c>
      <c r="V10">
        <v>3.55084538459778</v>
      </c>
      <c r="W10" s="11">
        <v>0.0983819961547852</v>
      </c>
      <c r="X10">
        <v>0.345457792282104</v>
      </c>
      <c r="Y10">
        <v>0.345457792282104</v>
      </c>
      <c r="Z10">
        <v>0.8</v>
      </c>
      <c r="AA10">
        <v>0.9</v>
      </c>
      <c r="AB10">
        <v>0.529411764705882</v>
      </c>
      <c r="AC10">
        <v>0.666666666666667</v>
      </c>
      <c r="AD10">
        <v>0.1</v>
      </c>
      <c r="AE10">
        <v>0.1</v>
      </c>
    </row>
    <row r="11" customFormat="1" spans="1:31">
      <c r="A11" s="5">
        <v>41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11.0247116088867</v>
      </c>
      <c r="L11" s="9">
        <v>0.829212188720703</v>
      </c>
      <c r="M11">
        <v>0.615507125854492</v>
      </c>
      <c r="N11">
        <v>9.19135475158691</v>
      </c>
      <c r="O11">
        <v>7</v>
      </c>
      <c r="P11">
        <v>7</v>
      </c>
      <c r="Q11">
        <v>17</v>
      </c>
      <c r="R11" s="15">
        <v>0.4118</v>
      </c>
      <c r="S11" s="15">
        <f t="shared" si="0"/>
        <v>0.7</v>
      </c>
      <c r="T11">
        <v>4.78162574768066</v>
      </c>
      <c r="U11">
        <v>4.41128349304199</v>
      </c>
      <c r="V11">
        <v>4.25963163375854</v>
      </c>
      <c r="W11" s="11">
        <v>0.151651859283447</v>
      </c>
      <c r="X11">
        <v>0.521994113922119</v>
      </c>
      <c r="Y11">
        <v>0.521994113922119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spans="1:31">
      <c r="A12" s="5">
        <v>133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8.35822486877441</v>
      </c>
      <c r="L12" s="9">
        <v>0.670793533325195</v>
      </c>
      <c r="M12">
        <v>0.739604949951172</v>
      </c>
      <c r="N12">
        <v>9.229736328125</v>
      </c>
      <c r="O12">
        <v>9</v>
      </c>
      <c r="P12">
        <v>9</v>
      </c>
      <c r="Q12">
        <v>18</v>
      </c>
      <c r="R12" s="15">
        <v>0.5</v>
      </c>
      <c r="S12" s="15">
        <f t="shared" si="0"/>
        <v>0.9</v>
      </c>
      <c r="T12">
        <v>3.5228385925293</v>
      </c>
      <c r="U12">
        <v>3.16996884346008</v>
      </c>
      <c r="V12">
        <v>3.2436842918396</v>
      </c>
      <c r="W12" s="11">
        <v>0.0737154483795166</v>
      </c>
      <c r="X12">
        <v>0.279154300689697</v>
      </c>
      <c r="Y12">
        <v>0.279154300689697</v>
      </c>
      <c r="Z12">
        <v>0.9</v>
      </c>
      <c r="AA12">
        <v>0.9</v>
      </c>
      <c r="AB12">
        <v>0.5</v>
      </c>
      <c r="AC12">
        <v>0.642857142857143</v>
      </c>
      <c r="AD12">
        <v>0.1</v>
      </c>
      <c r="AE12">
        <v>0</v>
      </c>
    </row>
    <row r="13" s="20" customFormat="1" spans="1:31">
      <c r="A13" s="21">
        <v>53</v>
      </c>
      <c r="B13" s="20">
        <v>20</v>
      </c>
      <c r="C13" s="20">
        <v>0</v>
      </c>
      <c r="D13" s="20">
        <v>10</v>
      </c>
      <c r="E13" s="20">
        <v>10</v>
      </c>
      <c r="F13" s="20">
        <v>10</v>
      </c>
      <c r="G13" s="20">
        <v>0</v>
      </c>
      <c r="H13" s="20">
        <v>10</v>
      </c>
      <c r="I13" s="20">
        <v>0</v>
      </c>
      <c r="J13" s="20">
        <v>1</v>
      </c>
      <c r="K13" s="22">
        <v>9999</v>
      </c>
      <c r="L13" s="22">
        <v>0.862852096557617</v>
      </c>
      <c r="M13" s="20">
        <v>9999</v>
      </c>
      <c r="N13" s="20">
        <v>9999</v>
      </c>
      <c r="O13" s="20">
        <v>6</v>
      </c>
      <c r="P13" s="20">
        <v>6</v>
      </c>
      <c r="Q13" s="20">
        <v>15</v>
      </c>
      <c r="R13" s="23">
        <v>0.4</v>
      </c>
      <c r="S13" s="23">
        <f t="shared" si="0"/>
        <v>0.6</v>
      </c>
      <c r="T13" s="20">
        <v>4.4928092956543</v>
      </c>
      <c r="U13" s="20">
        <v>4.20266008377075</v>
      </c>
      <c r="V13" s="20">
        <v>4.01789474487305</v>
      </c>
      <c r="W13" s="22">
        <v>0.184765338897705</v>
      </c>
      <c r="X13" s="20">
        <v>0.47491455078125</v>
      </c>
      <c r="Y13" s="20">
        <v>0.47491455078125</v>
      </c>
      <c r="Z13" s="20">
        <v>0.6</v>
      </c>
      <c r="AA13" s="20">
        <v>0.9</v>
      </c>
      <c r="AB13" s="20">
        <v>0.6</v>
      </c>
      <c r="AC13" s="20">
        <v>0.72</v>
      </c>
      <c r="AD13" s="20">
        <v>0.1</v>
      </c>
      <c r="AE13" s="20">
        <v>0.3</v>
      </c>
    </row>
    <row r="14" spans="1:31">
      <c r="A14" s="5">
        <v>50</v>
      </c>
      <c r="B14">
        <v>19</v>
      </c>
      <c r="C14">
        <v>1</v>
      </c>
      <c r="D14">
        <v>10</v>
      </c>
      <c r="E14">
        <v>10</v>
      </c>
      <c r="F14">
        <v>10</v>
      </c>
      <c r="G14">
        <v>0</v>
      </c>
      <c r="H14">
        <v>9</v>
      </c>
      <c r="I14">
        <v>1</v>
      </c>
      <c r="J14">
        <v>0.95</v>
      </c>
      <c r="K14" s="4">
        <v>9.89748001098633</v>
      </c>
      <c r="L14" s="9">
        <v>1.23304557800293</v>
      </c>
      <c r="M14">
        <v>1.13738632202148</v>
      </c>
      <c r="N14">
        <v>8.67059707641602</v>
      </c>
      <c r="O14">
        <v>7</v>
      </c>
      <c r="P14">
        <v>7</v>
      </c>
      <c r="Q14">
        <v>17</v>
      </c>
      <c r="R14" s="15">
        <v>0.4118</v>
      </c>
      <c r="S14" s="15">
        <f t="shared" ref="S14:S29" si="1">O14/E14</f>
        <v>0.7</v>
      </c>
      <c r="T14">
        <v>3.56963539123535</v>
      </c>
      <c r="U14">
        <v>3.30868244171143</v>
      </c>
      <c r="V14">
        <v>3.18236184120178</v>
      </c>
      <c r="W14" s="11">
        <v>0.126320600509644</v>
      </c>
      <c r="X14">
        <v>0.387273550033569</v>
      </c>
      <c r="Y14">
        <v>0.387273550033569</v>
      </c>
      <c r="Z14">
        <v>0.7</v>
      </c>
      <c r="AA14">
        <v>1</v>
      </c>
      <c r="AB14">
        <v>0.588235294117647</v>
      </c>
      <c r="AC14">
        <v>0.740740740740741</v>
      </c>
      <c r="AD14">
        <v>0</v>
      </c>
      <c r="AE14">
        <v>0.3</v>
      </c>
    </row>
    <row r="15" spans="1:31">
      <c r="A15" s="5">
        <v>173</v>
      </c>
      <c r="B15">
        <v>18</v>
      </c>
      <c r="C15">
        <v>2</v>
      </c>
      <c r="D15">
        <v>10</v>
      </c>
      <c r="E15">
        <v>10</v>
      </c>
      <c r="F15">
        <v>10</v>
      </c>
      <c r="G15">
        <v>0</v>
      </c>
      <c r="H15">
        <v>8</v>
      </c>
      <c r="I15">
        <v>2</v>
      </c>
      <c r="J15">
        <v>0.9</v>
      </c>
      <c r="K15" s="4">
        <v>7.58810043334961</v>
      </c>
      <c r="L15" s="9">
        <v>1.06684494018555</v>
      </c>
      <c r="M15">
        <v>0.588665008544922</v>
      </c>
      <c r="N15">
        <v>5.76065635681152</v>
      </c>
      <c r="O15">
        <v>5</v>
      </c>
      <c r="P15">
        <v>5</v>
      </c>
      <c r="Q15">
        <v>14</v>
      </c>
      <c r="R15" s="15">
        <v>0.3571</v>
      </c>
      <c r="S15" s="15">
        <f t="shared" si="1"/>
        <v>0.5</v>
      </c>
      <c r="T15">
        <v>4.2313117980957</v>
      </c>
      <c r="U15">
        <v>3.87986516952515</v>
      </c>
      <c r="V15">
        <v>3.75139999389648</v>
      </c>
      <c r="W15" s="11">
        <v>0.128465175628662</v>
      </c>
      <c r="X15">
        <v>0.479911804199219</v>
      </c>
      <c r="Y15">
        <v>0.479911804199219</v>
      </c>
      <c r="Z15">
        <v>0.5</v>
      </c>
      <c r="AA15">
        <v>0.9</v>
      </c>
      <c r="AB15">
        <v>0.642857142857143</v>
      </c>
      <c r="AC15">
        <v>0.75</v>
      </c>
      <c r="AD15">
        <v>0.1</v>
      </c>
      <c r="AE15">
        <v>0.4</v>
      </c>
    </row>
    <row r="16" spans="1:31">
      <c r="A16" s="5">
        <v>171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10.2781219482422</v>
      </c>
      <c r="L16" s="9">
        <v>1.05501174926758</v>
      </c>
      <c r="M16">
        <v>0.912380218505859</v>
      </c>
      <c r="N16">
        <v>8.82160949707031</v>
      </c>
      <c r="O16">
        <v>6</v>
      </c>
      <c r="P16">
        <v>6</v>
      </c>
      <c r="Q16">
        <v>15</v>
      </c>
      <c r="R16" s="15">
        <v>0.4</v>
      </c>
      <c r="S16" s="15">
        <f t="shared" si="1"/>
        <v>0.6</v>
      </c>
      <c r="T16">
        <v>4.19645118713379</v>
      </c>
      <c r="U16">
        <v>3.87713885307312</v>
      </c>
      <c r="V16">
        <v>3.7418053150177</v>
      </c>
      <c r="W16" s="11">
        <v>0.13533353805542</v>
      </c>
      <c r="X16">
        <v>0.454645872116089</v>
      </c>
      <c r="Y16">
        <v>0.454645872116089</v>
      </c>
      <c r="Z16">
        <v>0.6</v>
      </c>
      <c r="AA16">
        <v>0.9</v>
      </c>
      <c r="AB16">
        <v>0.6</v>
      </c>
      <c r="AC16">
        <v>0.72</v>
      </c>
      <c r="AD16">
        <v>0.1</v>
      </c>
      <c r="AE16">
        <v>0.3</v>
      </c>
    </row>
    <row r="17" spans="1:31">
      <c r="A17" s="5">
        <v>142</v>
      </c>
      <c r="B17">
        <v>20</v>
      </c>
      <c r="C17">
        <v>0</v>
      </c>
      <c r="D17">
        <v>10</v>
      </c>
      <c r="E17">
        <v>10</v>
      </c>
      <c r="F17">
        <v>10</v>
      </c>
      <c r="G17">
        <v>0</v>
      </c>
      <c r="H17">
        <v>10</v>
      </c>
      <c r="I17">
        <v>0</v>
      </c>
      <c r="J17">
        <v>1</v>
      </c>
      <c r="K17" s="4">
        <v>9999</v>
      </c>
      <c r="L17" s="9">
        <v>1.2095832824707</v>
      </c>
      <c r="M17">
        <v>9999</v>
      </c>
      <c r="N17">
        <v>9999</v>
      </c>
      <c r="O17">
        <v>8</v>
      </c>
      <c r="P17">
        <v>8</v>
      </c>
      <c r="Q17">
        <v>18</v>
      </c>
      <c r="R17" s="15">
        <v>0.4444</v>
      </c>
      <c r="S17" s="15">
        <f t="shared" si="1"/>
        <v>0.8</v>
      </c>
      <c r="T17">
        <v>4.09828186035156</v>
      </c>
      <c r="U17">
        <v>3.84790658950806</v>
      </c>
      <c r="V17">
        <v>3.66571497917175</v>
      </c>
      <c r="W17" s="11">
        <v>0.182191610336304</v>
      </c>
      <c r="X17">
        <v>0.43256688117981</v>
      </c>
      <c r="Y17">
        <v>0.43256688117981</v>
      </c>
      <c r="Z17">
        <v>0.8</v>
      </c>
      <c r="AA17">
        <v>1</v>
      </c>
      <c r="AB17">
        <v>0.555555555555556</v>
      </c>
      <c r="AC17">
        <v>0.714285714285714</v>
      </c>
      <c r="AD17">
        <v>0</v>
      </c>
      <c r="AE17">
        <v>0.2</v>
      </c>
    </row>
    <row r="18" spans="1:31">
      <c r="A18" s="5">
        <v>106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11.0809917449951</v>
      </c>
      <c r="L18" s="9">
        <v>1.19580459594727</v>
      </c>
      <c r="M18">
        <v>0.999795913696289</v>
      </c>
      <c r="N18">
        <v>9.0234489440918</v>
      </c>
      <c r="O18">
        <v>6</v>
      </c>
      <c r="P18">
        <v>6</v>
      </c>
      <c r="Q18">
        <v>16</v>
      </c>
      <c r="R18" s="15">
        <v>0.375</v>
      </c>
      <c r="S18" s="15">
        <f t="shared" si="1"/>
        <v>0.6</v>
      </c>
      <c r="T18">
        <v>4.2790470123291</v>
      </c>
      <c r="U18">
        <v>3.97639465332031</v>
      </c>
      <c r="V18">
        <v>3.77619099617004</v>
      </c>
      <c r="W18" s="11">
        <v>0.200203657150269</v>
      </c>
      <c r="X18">
        <v>0.502856016159058</v>
      </c>
      <c r="Y18">
        <v>0.502856016159058</v>
      </c>
      <c r="Z18">
        <v>0.6</v>
      </c>
      <c r="AA18">
        <v>1</v>
      </c>
      <c r="AB18">
        <v>0.625</v>
      </c>
      <c r="AC18">
        <v>0.769230769230769</v>
      </c>
      <c r="AD18">
        <v>0</v>
      </c>
      <c r="AE18">
        <v>0.4</v>
      </c>
    </row>
    <row r="19" s="20" customFormat="1" spans="1:31">
      <c r="A19" s="21">
        <v>244</v>
      </c>
      <c r="B19" s="20">
        <v>19</v>
      </c>
      <c r="C19" s="20">
        <v>1</v>
      </c>
      <c r="D19" s="20">
        <v>10</v>
      </c>
      <c r="E19" s="20">
        <v>10</v>
      </c>
      <c r="F19" s="20">
        <v>10</v>
      </c>
      <c r="G19" s="20">
        <v>0</v>
      </c>
      <c r="H19" s="20">
        <v>9</v>
      </c>
      <c r="I19" s="20">
        <v>1</v>
      </c>
      <c r="J19" s="20">
        <v>0.95</v>
      </c>
      <c r="K19" s="22">
        <v>10.961576461792</v>
      </c>
      <c r="L19" s="22">
        <v>1.18642616271973</v>
      </c>
      <c r="M19" s="20">
        <v>0.954240798950195</v>
      </c>
      <c r="N19" s="20">
        <v>8.53941345214844</v>
      </c>
      <c r="O19" s="20">
        <v>6</v>
      </c>
      <c r="P19" s="20">
        <v>6</v>
      </c>
      <c r="Q19" s="20">
        <v>15</v>
      </c>
      <c r="R19" s="23">
        <v>0.4</v>
      </c>
      <c r="S19" s="23">
        <f t="shared" si="1"/>
        <v>0.6</v>
      </c>
      <c r="T19" s="20">
        <v>4.47538566589355</v>
      </c>
      <c r="U19" s="20">
        <v>4.16669654846191</v>
      </c>
      <c r="V19" s="20">
        <v>3.9568190574646</v>
      </c>
      <c r="W19" s="22">
        <v>0.209877490997315</v>
      </c>
      <c r="X19" s="20">
        <v>0.518566608428955</v>
      </c>
      <c r="Y19" s="20">
        <v>0.518566608428955</v>
      </c>
      <c r="Z19" s="20">
        <v>0.6</v>
      </c>
      <c r="AA19" s="20">
        <v>0.9</v>
      </c>
      <c r="AB19" s="20">
        <v>0.6</v>
      </c>
      <c r="AC19" s="20">
        <v>0.72</v>
      </c>
      <c r="AD19" s="20">
        <v>0.1</v>
      </c>
      <c r="AE19" s="20">
        <v>0.3</v>
      </c>
    </row>
    <row r="20" spans="1:31">
      <c r="A20" s="5">
        <v>199</v>
      </c>
      <c r="B20">
        <v>16</v>
      </c>
      <c r="C20">
        <v>4</v>
      </c>
      <c r="D20">
        <v>10</v>
      </c>
      <c r="E20">
        <v>10</v>
      </c>
      <c r="F20">
        <v>10</v>
      </c>
      <c r="G20">
        <v>0</v>
      </c>
      <c r="H20">
        <v>6</v>
      </c>
      <c r="I20">
        <v>4</v>
      </c>
      <c r="J20">
        <v>0.8</v>
      </c>
      <c r="K20" s="4">
        <v>4.75215721130371</v>
      </c>
      <c r="L20" s="9">
        <v>1.34195899963379</v>
      </c>
      <c r="M20">
        <v>1.08642959594727</v>
      </c>
      <c r="N20">
        <v>5.04485130310059</v>
      </c>
      <c r="O20">
        <v>5</v>
      </c>
      <c r="P20">
        <v>5</v>
      </c>
      <c r="Q20">
        <v>12</v>
      </c>
      <c r="R20" s="15">
        <v>0.4167</v>
      </c>
      <c r="S20" s="15">
        <f t="shared" si="1"/>
        <v>0.5</v>
      </c>
      <c r="T20">
        <v>2.68381881713867</v>
      </c>
      <c r="U20">
        <v>2.37830376625061</v>
      </c>
      <c r="V20">
        <v>2.37785029411316</v>
      </c>
      <c r="W20" s="11">
        <v>0.000453472137451172</v>
      </c>
      <c r="X20">
        <v>0.305968523025513</v>
      </c>
      <c r="Y20">
        <v>0.305968523025513</v>
      </c>
      <c r="Z20">
        <v>0.5</v>
      </c>
      <c r="AA20">
        <v>0.7</v>
      </c>
      <c r="AB20">
        <v>0.583333333333333</v>
      </c>
      <c r="AC20">
        <v>0.636363636363636</v>
      </c>
      <c r="AD20">
        <v>0.3</v>
      </c>
      <c r="AE20">
        <v>0.2</v>
      </c>
    </row>
    <row r="21" spans="1:31">
      <c r="A21" s="5">
        <v>188</v>
      </c>
      <c r="B21">
        <v>20</v>
      </c>
      <c r="C21">
        <v>0</v>
      </c>
      <c r="D21">
        <v>10</v>
      </c>
      <c r="E21">
        <v>10</v>
      </c>
      <c r="F21">
        <v>10</v>
      </c>
      <c r="G21">
        <v>0</v>
      </c>
      <c r="H21">
        <v>10</v>
      </c>
      <c r="I21">
        <v>0</v>
      </c>
      <c r="J21">
        <v>1</v>
      </c>
      <c r="K21" s="4">
        <v>9999</v>
      </c>
      <c r="L21" s="9">
        <v>1.34126472473145</v>
      </c>
      <c r="M21">
        <v>9999</v>
      </c>
      <c r="N21">
        <v>9999</v>
      </c>
      <c r="O21">
        <v>8</v>
      </c>
      <c r="P21">
        <v>8</v>
      </c>
      <c r="Q21">
        <v>17</v>
      </c>
      <c r="R21" s="15">
        <v>0.4706</v>
      </c>
      <c r="S21" s="15">
        <f t="shared" si="1"/>
        <v>0.8</v>
      </c>
      <c r="T21">
        <v>3.77222633361816</v>
      </c>
      <c r="U21">
        <v>3.54594349861145</v>
      </c>
      <c r="V21">
        <v>3.38164401054382</v>
      </c>
      <c r="W21" s="11">
        <v>0.164299488067627</v>
      </c>
      <c r="X21">
        <v>0.390582323074341</v>
      </c>
      <c r="Y21">
        <v>0.390582323074341</v>
      </c>
      <c r="Z21">
        <v>0.8</v>
      </c>
      <c r="AA21">
        <v>0.9</v>
      </c>
      <c r="AB21">
        <v>0.529411764705882</v>
      </c>
      <c r="AC21">
        <v>0.666666666666667</v>
      </c>
      <c r="AD21">
        <v>0.1</v>
      </c>
      <c r="AE21">
        <v>0.1</v>
      </c>
    </row>
    <row r="22" spans="1:31">
      <c r="A22" s="5">
        <v>201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10.1663208007812</v>
      </c>
      <c r="L22" s="9">
        <v>1.26898002624512</v>
      </c>
      <c r="M22">
        <v>1.13109588623047</v>
      </c>
      <c r="N22">
        <v>8.50712966918945</v>
      </c>
      <c r="O22">
        <v>4</v>
      </c>
      <c r="P22">
        <v>4</v>
      </c>
      <c r="Q22">
        <v>13</v>
      </c>
      <c r="R22" s="15">
        <v>0.3077</v>
      </c>
      <c r="S22" s="15">
        <f t="shared" si="1"/>
        <v>0.4</v>
      </c>
      <c r="T22">
        <v>3.54694366455078</v>
      </c>
      <c r="U22">
        <v>3.30650043487549</v>
      </c>
      <c r="V22">
        <v>3.14219617843628</v>
      </c>
      <c r="W22" s="11">
        <v>0.164304256439209</v>
      </c>
      <c r="X22">
        <v>0.404747486114502</v>
      </c>
      <c r="Y22">
        <v>0.404747486114502</v>
      </c>
      <c r="Z22">
        <v>0.4</v>
      </c>
      <c r="AA22">
        <v>0.9</v>
      </c>
      <c r="AB22">
        <v>0.692307692307692</v>
      </c>
      <c r="AC22">
        <v>0.782608695652174</v>
      </c>
      <c r="AD22">
        <v>0.1</v>
      </c>
      <c r="AE22">
        <v>0.5</v>
      </c>
    </row>
    <row r="23" spans="1:31">
      <c r="A23" s="5">
        <v>184</v>
      </c>
      <c r="B23">
        <v>18</v>
      </c>
      <c r="C23">
        <v>2</v>
      </c>
      <c r="D23">
        <v>10</v>
      </c>
      <c r="E23">
        <v>10</v>
      </c>
      <c r="F23">
        <v>10</v>
      </c>
      <c r="G23">
        <v>0</v>
      </c>
      <c r="H23">
        <v>8</v>
      </c>
      <c r="I23">
        <v>2</v>
      </c>
      <c r="J23">
        <v>0.9</v>
      </c>
      <c r="K23" s="4">
        <v>9.12904357910156</v>
      </c>
      <c r="L23" s="9">
        <v>1.41546249389648</v>
      </c>
      <c r="M23">
        <v>0.940845489501953</v>
      </c>
      <c r="N23">
        <v>7.26885604858398</v>
      </c>
      <c r="O23">
        <v>7</v>
      </c>
      <c r="P23">
        <v>7</v>
      </c>
      <c r="Q23">
        <v>17</v>
      </c>
      <c r="R23" s="15">
        <v>0.4118</v>
      </c>
      <c r="S23" s="15">
        <f t="shared" si="1"/>
        <v>0.7</v>
      </c>
      <c r="T23">
        <v>4.52567481994629</v>
      </c>
      <c r="U23">
        <v>4.13904047012329</v>
      </c>
      <c r="V23">
        <v>3.9648551940918</v>
      </c>
      <c r="W23" s="11">
        <v>0.174185276031494</v>
      </c>
      <c r="X23">
        <v>0.560819625854492</v>
      </c>
      <c r="Y23">
        <v>0.560819625854492</v>
      </c>
      <c r="Z23">
        <v>0.7</v>
      </c>
      <c r="AA23">
        <v>1</v>
      </c>
      <c r="AB23">
        <v>0.588235294117647</v>
      </c>
      <c r="AC23">
        <v>0.740740740740741</v>
      </c>
      <c r="AD23">
        <v>0</v>
      </c>
      <c r="AE23">
        <v>0.3</v>
      </c>
    </row>
    <row r="24" spans="1:31">
      <c r="A24" s="5">
        <v>10</v>
      </c>
      <c r="B24">
        <v>18</v>
      </c>
      <c r="C24">
        <v>2</v>
      </c>
      <c r="D24">
        <v>10</v>
      </c>
      <c r="E24">
        <v>10</v>
      </c>
      <c r="F24">
        <v>10</v>
      </c>
      <c r="G24">
        <v>0</v>
      </c>
      <c r="H24">
        <v>8</v>
      </c>
      <c r="I24">
        <v>2</v>
      </c>
      <c r="J24">
        <v>0.9</v>
      </c>
      <c r="K24" s="4">
        <v>7.72553634643555</v>
      </c>
      <c r="L24" s="9">
        <v>1.43349266052246</v>
      </c>
      <c r="M24">
        <v>0.988012313842773</v>
      </c>
      <c r="N24">
        <v>5.63763999938965</v>
      </c>
      <c r="O24">
        <v>6</v>
      </c>
      <c r="P24">
        <v>6</v>
      </c>
      <c r="Q24">
        <v>16</v>
      </c>
      <c r="R24" s="15">
        <v>0.375</v>
      </c>
      <c r="S24" s="15">
        <f t="shared" si="1"/>
        <v>0.6</v>
      </c>
      <c r="T24">
        <v>4.04101181030273</v>
      </c>
      <c r="U24">
        <v>3.72482323646545</v>
      </c>
      <c r="V24">
        <v>3.54834985733032</v>
      </c>
      <c r="W24" s="11">
        <v>0.176473379135132</v>
      </c>
      <c r="X24">
        <v>0.492661952972412</v>
      </c>
      <c r="Y24">
        <v>0.492661952972412</v>
      </c>
      <c r="Z24">
        <v>0.6</v>
      </c>
      <c r="AA24">
        <v>1</v>
      </c>
      <c r="AB24">
        <v>0.625</v>
      </c>
      <c r="AC24">
        <v>0.769230769230769</v>
      </c>
      <c r="AD24">
        <v>0</v>
      </c>
      <c r="AE24">
        <v>0.4</v>
      </c>
    </row>
    <row r="25" spans="1:31">
      <c r="A25" s="5">
        <v>113</v>
      </c>
      <c r="B25">
        <v>19</v>
      </c>
      <c r="C25">
        <v>1</v>
      </c>
      <c r="D25">
        <v>10</v>
      </c>
      <c r="E25">
        <v>10</v>
      </c>
      <c r="F25">
        <v>10</v>
      </c>
      <c r="G25">
        <v>0</v>
      </c>
      <c r="H25">
        <v>9</v>
      </c>
      <c r="I25">
        <v>1</v>
      </c>
      <c r="J25">
        <v>0.95</v>
      </c>
      <c r="K25" s="4">
        <v>10.1873531341553</v>
      </c>
      <c r="L25" s="9">
        <v>1.50032997131348</v>
      </c>
      <c r="M25">
        <v>1.36506271362305</v>
      </c>
      <c r="N25">
        <v>8.29955863952637</v>
      </c>
      <c r="O25">
        <v>7</v>
      </c>
      <c r="P25">
        <v>7</v>
      </c>
      <c r="Q25">
        <v>17</v>
      </c>
      <c r="R25" s="15">
        <v>0.4118</v>
      </c>
      <c r="S25" s="15">
        <f t="shared" si="1"/>
        <v>0.7</v>
      </c>
      <c r="T25">
        <v>3.49669647216797</v>
      </c>
      <c r="U25">
        <v>3.27293419837952</v>
      </c>
      <c r="V25">
        <v>3.09587931632996</v>
      </c>
      <c r="W25" s="11">
        <v>0.17705488204956</v>
      </c>
      <c r="X25">
        <v>0.400817155838013</v>
      </c>
      <c r="Y25">
        <v>0.400817155838013</v>
      </c>
      <c r="Z25">
        <v>0.7</v>
      </c>
      <c r="AA25">
        <v>1</v>
      </c>
      <c r="AB25">
        <v>0.588235294117647</v>
      </c>
      <c r="AC25">
        <v>0.740740740740741</v>
      </c>
      <c r="AD25">
        <v>0</v>
      </c>
      <c r="AE25">
        <v>0.3</v>
      </c>
    </row>
    <row r="26" s="4" customFormat="1" spans="11:31">
      <c r="K26" s="12" t="s">
        <v>29</v>
      </c>
      <c r="L26" s="9">
        <f>AVERAGE(L2:L25)</f>
        <v>0.954027175903321</v>
      </c>
      <c r="W26" s="11">
        <f t="shared" ref="W26:AE26" si="2">AVERAGE(W2:W25)</f>
        <v>0.108398367961248</v>
      </c>
      <c r="Z26" s="4">
        <f t="shared" si="2"/>
        <v>0.716666666666667</v>
      </c>
      <c r="AA26" s="4">
        <f t="shared" si="2"/>
        <v>0.941666666666667</v>
      </c>
      <c r="AB26" s="4">
        <f t="shared" si="2"/>
        <v>0.571839692635939</v>
      </c>
      <c r="AC26" s="4">
        <f t="shared" si="2"/>
        <v>0.709355375430463</v>
      </c>
      <c r="AD26" s="4">
        <f t="shared" si="2"/>
        <v>0.0583333333333333</v>
      </c>
      <c r="AE26" s="4">
        <f t="shared" si="2"/>
        <v>0.225</v>
      </c>
    </row>
    <row r="27" s="4" customFormat="1" spans="11:31">
      <c r="K27" s="13" t="s">
        <v>30</v>
      </c>
      <c r="L27" s="9">
        <f>MAX(L2:L25)</f>
        <v>1.50032997131348</v>
      </c>
      <c r="O27" s="4" t="s">
        <v>70</v>
      </c>
      <c r="W27" s="11">
        <f t="shared" ref="W27:AE27" si="3">MAX(W2:W25)</f>
        <v>0.209877490997315</v>
      </c>
      <c r="Z27" s="4">
        <f t="shared" si="3"/>
        <v>1</v>
      </c>
      <c r="AA27" s="4">
        <f t="shared" si="3"/>
        <v>1</v>
      </c>
      <c r="AB27" s="4">
        <f t="shared" si="3"/>
        <v>0.692307692307692</v>
      </c>
      <c r="AC27" s="4">
        <f t="shared" si="3"/>
        <v>0.782608695652174</v>
      </c>
      <c r="AD27" s="4">
        <f t="shared" si="3"/>
        <v>0.3</v>
      </c>
      <c r="AE27" s="4">
        <f t="shared" si="3"/>
        <v>0.5</v>
      </c>
    </row>
    <row r="28" s="4" customFormat="1" spans="12:31">
      <c r="L28" s="9">
        <f>MIN(L2:L25)</f>
        <v>0.40911865234375</v>
      </c>
      <c r="O28" s="4">
        <v>0.2</v>
      </c>
      <c r="P28" s="4">
        <v>-160</v>
      </c>
      <c r="Q28" s="4">
        <v>640</v>
      </c>
      <c r="R28" s="4">
        <v>32</v>
      </c>
      <c r="W28" s="11">
        <f t="shared" ref="W28:AE28" si="4">MIN(W2:W25)</f>
        <v>0.000453472137451172</v>
      </c>
      <c r="Z28" s="4">
        <f t="shared" si="4"/>
        <v>0.4</v>
      </c>
      <c r="AA28" s="4">
        <f t="shared" si="4"/>
        <v>0.7</v>
      </c>
      <c r="AB28" s="4">
        <f t="shared" si="4"/>
        <v>0.473684210526316</v>
      </c>
      <c r="AC28" s="4">
        <f t="shared" si="4"/>
        <v>0.620689655172414</v>
      </c>
      <c r="AD28" s="4">
        <f t="shared" si="4"/>
        <v>0</v>
      </c>
      <c r="AE28" s="4">
        <f t="shared" si="4"/>
        <v>-0.1</v>
      </c>
    </row>
    <row r="29" spans="11:23">
      <c r="K29" s="4"/>
      <c r="L29" s="9"/>
      <c r="M29">
        <v>0.194</v>
      </c>
      <c r="O29" s="4">
        <v>0.4</v>
      </c>
      <c r="P29" s="4">
        <v>-320</v>
      </c>
      <c r="Q29" s="4">
        <v>480</v>
      </c>
      <c r="R29" s="4">
        <v>24</v>
      </c>
      <c r="W29" s="11"/>
    </row>
    <row r="30" spans="11:23">
      <c r="K30" s="4"/>
      <c r="L30" s="9"/>
      <c r="M30">
        <v>0.129</v>
      </c>
      <c r="O30" s="4">
        <v>0.45</v>
      </c>
      <c r="P30" s="4">
        <v>-360</v>
      </c>
      <c r="Q30" s="4">
        <v>440</v>
      </c>
      <c r="R30" s="4">
        <v>22</v>
      </c>
      <c r="W30" s="11"/>
    </row>
    <row r="31" spans="11:23">
      <c r="K31" s="4"/>
      <c r="L31" s="9"/>
      <c r="O31" s="4">
        <v>0.49</v>
      </c>
      <c r="P31" s="4">
        <v>-392</v>
      </c>
      <c r="Q31" s="4">
        <v>408</v>
      </c>
      <c r="R31" s="4">
        <v>20.4</v>
      </c>
      <c r="W31" s="11"/>
    </row>
    <row r="32" spans="11:23">
      <c r="K32" s="4" t="s">
        <v>31</v>
      </c>
      <c r="L32" s="4" t="s">
        <v>32</v>
      </c>
      <c r="O32" s="1"/>
      <c r="P32" s="14">
        <v>-380</v>
      </c>
      <c r="Q32" s="14">
        <v>420</v>
      </c>
      <c r="R32" s="14">
        <v>21</v>
      </c>
      <c r="W32" s="11"/>
    </row>
    <row r="33" spans="11:23">
      <c r="K33" s="4"/>
      <c r="L33" s="4"/>
      <c r="W33" s="11"/>
    </row>
    <row r="34" s="20" customFormat="1" spans="11:23">
      <c r="K34" s="22" t="s">
        <v>90</v>
      </c>
      <c r="L34" s="22">
        <f>COUNTIF(L2:L25,"&lt;0.668")-COUNTIF(L2:L25,"&lt;0.378")</f>
        <v>6</v>
      </c>
      <c r="M34" s="22">
        <v>6</v>
      </c>
      <c r="W34" s="22"/>
    </row>
    <row r="35" s="1" customFormat="1" spans="11:23">
      <c r="K35" s="14" t="s">
        <v>91</v>
      </c>
      <c r="L35" s="14">
        <f>COUNTIF(L2:L25,"&lt;0.958")-COUNTIF(L2:L25,"&lt;0.668")</f>
        <v>6</v>
      </c>
      <c r="M35" s="14">
        <v>6</v>
      </c>
      <c r="W35" s="14"/>
    </row>
    <row r="36" s="1" customFormat="1" spans="11:23">
      <c r="K36" s="14" t="s">
        <v>92</v>
      </c>
      <c r="L36" s="14">
        <f>COUNTIF(L2:L25,"&lt;1.248")-COUNTIF(L2:L25,"&lt;0.958")</f>
        <v>6</v>
      </c>
      <c r="M36" s="14">
        <v>6</v>
      </c>
      <c r="W36" s="14"/>
    </row>
    <row r="37" s="20" customFormat="1" spans="11:23">
      <c r="K37" s="22" t="s">
        <v>93</v>
      </c>
      <c r="L37" s="22">
        <f>COUNTIF(L2:L25,"&lt;1.538")-COUNTIF(L2:L25,"&lt;1.248")</f>
        <v>6</v>
      </c>
      <c r="M37" s="22">
        <v>6</v>
      </c>
      <c r="W37" s="22"/>
    </row>
    <row r="38" s="1" customFormat="1" spans="11:23">
      <c r="K38" s="14" t="s">
        <v>53</v>
      </c>
      <c r="L38" s="14">
        <v>0</v>
      </c>
      <c r="W38" s="14"/>
    </row>
    <row r="39" s="1" customFormat="1" spans="11:23">
      <c r="K39" s="14" t="s">
        <v>54</v>
      </c>
      <c r="L39" s="14">
        <v>0</v>
      </c>
      <c r="W39" s="14"/>
    </row>
    <row r="40" s="1" customFormat="1" spans="11:23">
      <c r="K40" s="14" t="s">
        <v>55</v>
      </c>
      <c r="L40" s="14">
        <v>0</v>
      </c>
      <c r="W40" s="14"/>
    </row>
    <row r="41" s="1" customFormat="1" spans="11:23">
      <c r="K41" s="14" t="s">
        <v>56</v>
      </c>
      <c r="L41" s="14">
        <v>0</v>
      </c>
      <c r="W41" s="14"/>
    </row>
    <row r="42" s="1" customFormat="1" spans="11:23">
      <c r="K42" s="14" t="s">
        <v>57</v>
      </c>
      <c r="L42" s="14">
        <v>0</v>
      </c>
      <c r="W42" s="14"/>
    </row>
    <row r="43" s="1" customFormat="1" spans="11:23">
      <c r="K43" s="14" t="s">
        <v>58</v>
      </c>
      <c r="L43" s="14">
        <f>COUNTIF(L2:L25,"&lt;1.668")-COUNTIF(L2:L25,"&lt;1.539")</f>
        <v>0</v>
      </c>
      <c r="W43" s="14"/>
    </row>
    <row r="44" s="1" customFormat="1" spans="11:23">
      <c r="K44" s="14" t="s">
        <v>59</v>
      </c>
      <c r="L44" s="14">
        <f>COUNTIF(L2:L25,"&lt;1.797")-COUNTIF(L2:L25,"&lt;1.668")</f>
        <v>0</v>
      </c>
      <c r="W44" s="14"/>
    </row>
    <row r="45" s="1" customFormat="1" spans="11:23">
      <c r="K45" s="14" t="s">
        <v>60</v>
      </c>
      <c r="L45" s="14">
        <f>COUNTIF(L2:L25,"&lt;1.926")-COUNTIF(L2:L25,"&lt;1.797")</f>
        <v>0</v>
      </c>
      <c r="W45" s="14"/>
    </row>
    <row r="46" s="1" customFormat="1" spans="11:23">
      <c r="K46" s="14" t="s">
        <v>61</v>
      </c>
      <c r="L46" s="14">
        <f>COUNTIF(L2:L25,"&lt;2.055")-COUNTIF(L2:L25,"&lt;1.926")</f>
        <v>0</v>
      </c>
      <c r="W46" s="14"/>
    </row>
    <row r="47" s="1" customFormat="1" spans="11:23">
      <c r="K47" s="14" t="s">
        <v>62</v>
      </c>
      <c r="L47" s="14">
        <f>COUNTIF(L2:L25,"&lt;2.184")-COUNTIF(L2:L25,"&lt;2.055")</f>
        <v>0</v>
      </c>
      <c r="W47" s="14"/>
    </row>
    <row r="48" s="1" customFormat="1" spans="11:23">
      <c r="K48" s="14" t="s">
        <v>63</v>
      </c>
      <c r="L48" s="14">
        <f>COUNTIF(L2:L25,"&lt;2.313")-COUNTIF(L2:L25,"&lt;2.184")</f>
        <v>0</v>
      </c>
      <c r="W48" s="14"/>
    </row>
    <row r="49" s="1" customFormat="1" spans="11:23">
      <c r="K49" s="14" t="s">
        <v>64</v>
      </c>
      <c r="L49" s="14">
        <f>COUNTIF(L2:L25,"&lt;2.442")-COUNTIF(L2:L25,"&lt;2.313")</f>
        <v>0</v>
      </c>
      <c r="W49" s="14"/>
    </row>
    <row r="50" s="1" customFormat="1" spans="11:12">
      <c r="K50" s="14" t="s">
        <v>65</v>
      </c>
      <c r="L50" s="14">
        <f>COUNTIF(L2:L25,"&lt;2.571")-COUNTIF(L2:L25,"&lt;2.442")</f>
        <v>0</v>
      </c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s="1" customFormat="1" spans="11:15">
      <c r="K52" s="14" t="s">
        <v>67</v>
      </c>
      <c r="L52" s="14">
        <f>COUNTIF(L2:L25,"&lt;2.829")-COUNTIF(L2:L25,"&lt;2.7")</f>
        <v>0</v>
      </c>
      <c r="N52" s="1">
        <v>0.378</v>
      </c>
      <c r="O52" s="1">
        <v>3.094</v>
      </c>
    </row>
    <row r="53" s="1" customFormat="1" spans="11:15">
      <c r="K53" s="14" t="s">
        <v>68</v>
      </c>
      <c r="L53" s="14">
        <f>COUNTIF(L2:L25,"&lt;2.958")-COUNTIF(L2:L25,"&lt;2.829")</f>
        <v>0</v>
      </c>
      <c r="N53" s="1">
        <v>21</v>
      </c>
      <c r="O53" s="1">
        <v>0.129</v>
      </c>
    </row>
    <row r="54" s="1" customFormat="1" spans="11:12">
      <c r="K54" s="14" t="s">
        <v>69</v>
      </c>
      <c r="L54" s="14">
        <f>COUNTIF(L2:L25,"&lt;3.087")-COUNTIF(L2:L25,"&lt;2.958")</f>
        <v>0</v>
      </c>
    </row>
    <row r="57" spans="14:16">
      <c r="N57">
        <v>0.954</v>
      </c>
      <c r="O57">
        <v>0.378</v>
      </c>
      <c r="P57">
        <v>1.539</v>
      </c>
    </row>
    <row r="58" spans="16:16">
      <c r="P58">
        <v>0.232</v>
      </c>
    </row>
    <row r="61" spans="15:19">
      <c r="O61">
        <v>0.954</v>
      </c>
      <c r="P61">
        <v>0.133</v>
      </c>
      <c r="R61">
        <v>0.378</v>
      </c>
      <c r="S61">
        <v>1.539</v>
      </c>
    </row>
    <row r="62" spans="15:19">
      <c r="O62">
        <v>1.355</v>
      </c>
      <c r="P62">
        <v>0.108</v>
      </c>
      <c r="S62">
        <v>0.29</v>
      </c>
    </row>
    <row r="63" spans="15:16">
      <c r="O63">
        <v>1.72</v>
      </c>
      <c r="P63">
        <v>0.083</v>
      </c>
    </row>
  </sheetData>
  <pageMargins left="0.75" right="0.75" top="1" bottom="1" header="0.5" footer="0.5"/>
  <headerFooter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1"/>
  <sheetViews>
    <sheetView topLeftCell="G7" workbookViewId="0">
      <selection activeCell="K32" sqref="K32:L33"/>
    </sheetView>
  </sheetViews>
  <sheetFormatPr defaultColWidth="8.88888888888889" defaultRowHeight="14.4"/>
  <cols>
    <col min="11" max="12" width="18.3333333333333" customWidth="1"/>
    <col min="13" max="14" width="12.8888888888889"/>
    <col min="20" max="22" width="12.8888888888889"/>
    <col min="23" max="23" width="22.1111111111111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130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10.5104732513428</v>
      </c>
      <c r="L2" s="9">
        <v>0.40911865234375</v>
      </c>
      <c r="M2">
        <v>0.336616516113281</v>
      </c>
      <c r="N2">
        <v>10.49875831604</v>
      </c>
      <c r="O2">
        <v>9</v>
      </c>
      <c r="P2">
        <v>9</v>
      </c>
      <c r="Q2">
        <v>19</v>
      </c>
      <c r="R2" s="15">
        <v>0.4737</v>
      </c>
      <c r="S2" s="15">
        <f t="shared" ref="S2:S7" si="0">O2/E2</f>
        <v>0.9</v>
      </c>
      <c r="T2">
        <v>4.85090065002441</v>
      </c>
      <c r="U2">
        <v>4.38053035736084</v>
      </c>
      <c r="V2">
        <v>4.3800253868103</v>
      </c>
      <c r="W2" s="11">
        <v>0.000504970550537109</v>
      </c>
      <c r="X2">
        <v>0.470875263214111</v>
      </c>
      <c r="Y2">
        <v>0.470875263214111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pans="1:31">
      <c r="A3" s="5">
        <v>232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9.98714828491211</v>
      </c>
      <c r="L3" s="9">
        <v>0.462333679199219</v>
      </c>
      <c r="M3">
        <v>0.440597534179687</v>
      </c>
      <c r="N3">
        <v>10.3657836914062</v>
      </c>
      <c r="O3">
        <v>9</v>
      </c>
      <c r="P3">
        <v>9</v>
      </c>
      <c r="Q3">
        <v>19</v>
      </c>
      <c r="R3" s="15">
        <v>0.4737</v>
      </c>
      <c r="S3" s="15">
        <f t="shared" si="0"/>
        <v>0.9</v>
      </c>
      <c r="T3">
        <v>4.47909736633301</v>
      </c>
      <c r="U3">
        <v>4.03401613235474</v>
      </c>
      <c r="V3">
        <v>4.06410217285156</v>
      </c>
      <c r="W3" s="11">
        <v>0.0300860404968262</v>
      </c>
      <c r="X3">
        <v>0.414995193481445</v>
      </c>
      <c r="Y3">
        <v>0.414995193481445</v>
      </c>
      <c r="Z3">
        <v>0.9</v>
      </c>
      <c r="AA3">
        <v>1</v>
      </c>
      <c r="AB3">
        <v>0.526315789473684</v>
      </c>
      <c r="AC3">
        <v>0.689655172413793</v>
      </c>
      <c r="AD3">
        <v>0</v>
      </c>
      <c r="AE3">
        <v>0.1</v>
      </c>
    </row>
    <row r="4" spans="1:31">
      <c r="A4" s="5">
        <v>230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9.30318069458008</v>
      </c>
      <c r="L4" s="9">
        <v>0.476203918457031</v>
      </c>
      <c r="M4">
        <v>0.422689437866211</v>
      </c>
      <c r="N4">
        <v>9.27261924743652</v>
      </c>
      <c r="O4">
        <v>8</v>
      </c>
      <c r="P4">
        <v>8</v>
      </c>
      <c r="Q4">
        <v>17</v>
      </c>
      <c r="R4" s="15">
        <v>0.4706</v>
      </c>
      <c r="S4" s="15">
        <f t="shared" si="0"/>
        <v>0.8</v>
      </c>
      <c r="T4">
        <v>3.91389274597168</v>
      </c>
      <c r="U4">
        <v>3.55402135848999</v>
      </c>
      <c r="V4">
        <v>3.55066561698914</v>
      </c>
      <c r="W4" s="11">
        <v>0.00335574150085449</v>
      </c>
      <c r="X4">
        <v>0.363227128982544</v>
      </c>
      <c r="Y4">
        <v>0.363227128982544</v>
      </c>
      <c r="Z4">
        <v>0.8</v>
      </c>
      <c r="AA4">
        <v>0.9</v>
      </c>
      <c r="AB4">
        <v>0.529411764705882</v>
      </c>
      <c r="AC4">
        <v>0.666666666666667</v>
      </c>
      <c r="AD4">
        <v>0.1</v>
      </c>
      <c r="AE4">
        <v>0.1</v>
      </c>
    </row>
    <row r="5" spans="1:31">
      <c r="A5" s="5">
        <v>112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10.0738563537598</v>
      </c>
      <c r="L5" s="9">
        <v>0.529277801513672</v>
      </c>
      <c r="M5">
        <v>0.522300720214844</v>
      </c>
      <c r="N5">
        <v>10.5352840423584</v>
      </c>
      <c r="O5">
        <v>9</v>
      </c>
      <c r="P5">
        <v>9</v>
      </c>
      <c r="Q5">
        <v>19</v>
      </c>
      <c r="R5" s="15">
        <v>0.4737</v>
      </c>
      <c r="S5" s="15">
        <f t="shared" si="0"/>
        <v>0.9</v>
      </c>
      <c r="T5">
        <v>4.54323959350586</v>
      </c>
      <c r="U5">
        <v>4.0840015411377</v>
      </c>
      <c r="V5">
        <v>4.12385272979736</v>
      </c>
      <c r="W5" s="11">
        <v>0.039851188659668</v>
      </c>
      <c r="X5">
        <v>0.419386863708496</v>
      </c>
      <c r="Y5">
        <v>0.419386863708496</v>
      </c>
      <c r="Z5">
        <v>0.9</v>
      </c>
      <c r="AA5">
        <v>1</v>
      </c>
      <c r="AB5">
        <v>0.526315789473684</v>
      </c>
      <c r="AC5">
        <v>0.689655172413793</v>
      </c>
      <c r="AD5">
        <v>0</v>
      </c>
      <c r="AE5">
        <v>0.1</v>
      </c>
    </row>
    <row r="6" spans="1:31">
      <c r="A6" s="5">
        <v>117</v>
      </c>
      <c r="B6">
        <v>19</v>
      </c>
      <c r="C6">
        <v>1</v>
      </c>
      <c r="D6">
        <v>10</v>
      </c>
      <c r="E6">
        <v>10</v>
      </c>
      <c r="F6">
        <v>9</v>
      </c>
      <c r="G6">
        <v>1</v>
      </c>
      <c r="H6">
        <v>10</v>
      </c>
      <c r="I6">
        <v>0</v>
      </c>
      <c r="J6">
        <v>0.95</v>
      </c>
      <c r="K6" s="4">
        <v>9999</v>
      </c>
      <c r="L6" s="9">
        <v>0.595869064331055</v>
      </c>
      <c r="M6">
        <v>9999</v>
      </c>
      <c r="N6">
        <v>9999</v>
      </c>
      <c r="O6">
        <v>10</v>
      </c>
      <c r="P6">
        <v>10</v>
      </c>
      <c r="Q6">
        <v>19</v>
      </c>
      <c r="R6" s="15">
        <v>0.5263</v>
      </c>
      <c r="S6" s="15">
        <f t="shared" si="0"/>
        <v>1</v>
      </c>
      <c r="T6">
        <v>3.91636276245117</v>
      </c>
      <c r="U6">
        <v>3.59290814399719</v>
      </c>
      <c r="V6">
        <v>3.59341955184936</v>
      </c>
      <c r="W6" s="11">
        <v>0.000511407852172852</v>
      </c>
      <c r="X6">
        <v>0.322943210601807</v>
      </c>
      <c r="Y6">
        <v>0.322943210601807</v>
      </c>
      <c r="Z6">
        <v>1</v>
      </c>
      <c r="AA6">
        <v>0.9</v>
      </c>
      <c r="AB6">
        <v>0.473684210526316</v>
      </c>
      <c r="AC6">
        <v>0.620689655172414</v>
      </c>
      <c r="AD6">
        <v>0.1</v>
      </c>
      <c r="AE6">
        <v>-0.1</v>
      </c>
    </row>
    <row r="7" s="20" customFormat="1" spans="1:31">
      <c r="A7" s="21">
        <v>101</v>
      </c>
      <c r="B7" s="20">
        <v>19</v>
      </c>
      <c r="C7" s="20">
        <v>1</v>
      </c>
      <c r="D7" s="20">
        <v>10</v>
      </c>
      <c r="E7" s="20">
        <v>10</v>
      </c>
      <c r="F7" s="20">
        <v>10</v>
      </c>
      <c r="G7" s="20">
        <v>0</v>
      </c>
      <c r="H7" s="20">
        <v>9</v>
      </c>
      <c r="I7" s="20">
        <v>1</v>
      </c>
      <c r="J7" s="20">
        <v>0.95</v>
      </c>
      <c r="K7" s="22">
        <v>10.2330207824707</v>
      </c>
      <c r="L7" s="22">
        <v>0.646524429321289</v>
      </c>
      <c r="M7" s="20">
        <v>0.623281478881836</v>
      </c>
      <c r="N7" s="20">
        <v>10.4192333221435</v>
      </c>
      <c r="O7" s="20">
        <v>8</v>
      </c>
      <c r="P7" s="20">
        <v>8</v>
      </c>
      <c r="Q7" s="20">
        <v>18</v>
      </c>
      <c r="R7" s="23">
        <v>0.4444</v>
      </c>
      <c r="S7" s="23">
        <f t="shared" si="0"/>
        <v>0.8</v>
      </c>
      <c r="T7" s="20">
        <v>4.52705955505371</v>
      </c>
      <c r="U7" s="20">
        <v>4.0852313041687</v>
      </c>
      <c r="V7" s="20">
        <v>4.09425210952759</v>
      </c>
      <c r="W7" s="22">
        <v>0.00902080535888672</v>
      </c>
      <c r="X7" s="20">
        <v>0.432807445526123</v>
      </c>
      <c r="Y7" s="20">
        <v>0.432807445526123</v>
      </c>
      <c r="Z7" s="20">
        <v>0.8</v>
      </c>
      <c r="AA7" s="20">
        <v>1</v>
      </c>
      <c r="AB7" s="20">
        <v>0.555555555555556</v>
      </c>
      <c r="AC7" s="20">
        <v>0.714285714285714</v>
      </c>
      <c r="AD7" s="20">
        <v>0</v>
      </c>
      <c r="AE7" s="20">
        <v>0.2</v>
      </c>
    </row>
    <row r="8" spans="1:31">
      <c r="A8" s="5">
        <v>31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10.0325984954834</v>
      </c>
      <c r="L8" s="9">
        <v>0.792133331298828</v>
      </c>
      <c r="M8">
        <v>0.65953254699707</v>
      </c>
      <c r="N8">
        <v>8.94119644165039</v>
      </c>
      <c r="O8">
        <v>7</v>
      </c>
      <c r="P8">
        <v>7</v>
      </c>
      <c r="Q8">
        <v>16</v>
      </c>
      <c r="R8" s="15">
        <v>0.4375</v>
      </c>
      <c r="S8" s="15">
        <f t="shared" ref="S8:S24" si="1">O8/E8</f>
        <v>0.7</v>
      </c>
      <c r="T8">
        <v>3.83601951599121</v>
      </c>
      <c r="U8">
        <v>3.54497194290161</v>
      </c>
      <c r="V8">
        <v>3.45013666152954</v>
      </c>
      <c r="W8" s="11">
        <v>0.0948352813720703</v>
      </c>
      <c r="X8">
        <v>0.38588285446167</v>
      </c>
      <c r="Y8">
        <v>0.38588285446167</v>
      </c>
      <c r="Z8">
        <v>0.7</v>
      </c>
      <c r="AA8">
        <v>0.9</v>
      </c>
      <c r="AB8">
        <v>0.5625</v>
      </c>
      <c r="AC8">
        <v>0.692307692307692</v>
      </c>
      <c r="AD8">
        <v>0.1</v>
      </c>
      <c r="AE8">
        <v>0.2</v>
      </c>
    </row>
    <row r="9" spans="1:31">
      <c r="A9" s="5">
        <v>155</v>
      </c>
      <c r="B9">
        <v>18</v>
      </c>
      <c r="C9">
        <v>2</v>
      </c>
      <c r="D9">
        <v>10</v>
      </c>
      <c r="E9">
        <v>10</v>
      </c>
      <c r="F9">
        <v>10</v>
      </c>
      <c r="G9">
        <v>0</v>
      </c>
      <c r="H9">
        <v>8</v>
      </c>
      <c r="I9">
        <v>2</v>
      </c>
      <c r="J9">
        <v>0.9</v>
      </c>
      <c r="K9" s="4">
        <v>6.76684951782227</v>
      </c>
      <c r="L9" s="9">
        <v>0.678230285644531</v>
      </c>
      <c r="M9">
        <v>0.774417877197266</v>
      </c>
      <c r="N9">
        <v>8.09170532226562</v>
      </c>
      <c r="O9">
        <v>8</v>
      </c>
      <c r="P9">
        <v>8</v>
      </c>
      <c r="Q9">
        <v>17</v>
      </c>
      <c r="R9" s="15">
        <v>0.4706</v>
      </c>
      <c r="S9" s="15">
        <f t="shared" si="1"/>
        <v>0.8</v>
      </c>
      <c r="T9">
        <v>3.89630317687988</v>
      </c>
      <c r="U9">
        <v>3.45246338844299</v>
      </c>
      <c r="V9">
        <v>3.55084538459778</v>
      </c>
      <c r="W9" s="11">
        <v>0.0983819961547852</v>
      </c>
      <c r="X9">
        <v>0.345457792282104</v>
      </c>
      <c r="Y9">
        <v>0.345457792282104</v>
      </c>
      <c r="Z9">
        <v>0.8</v>
      </c>
      <c r="AA9">
        <v>0.9</v>
      </c>
      <c r="AB9">
        <v>0.529411764705882</v>
      </c>
      <c r="AC9">
        <v>0.666666666666667</v>
      </c>
      <c r="AD9">
        <v>0.1</v>
      </c>
      <c r="AE9">
        <v>0.1</v>
      </c>
    </row>
    <row r="10" customFormat="1" spans="1:31">
      <c r="A10" s="5">
        <v>41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11.0247116088867</v>
      </c>
      <c r="L10" s="9">
        <v>0.829212188720703</v>
      </c>
      <c r="M10">
        <v>0.615507125854492</v>
      </c>
      <c r="N10">
        <v>9.19135475158691</v>
      </c>
      <c r="O10">
        <v>7</v>
      </c>
      <c r="P10">
        <v>7</v>
      </c>
      <c r="Q10">
        <v>17</v>
      </c>
      <c r="R10" s="15">
        <v>0.4118</v>
      </c>
      <c r="S10" s="15">
        <f t="shared" si="1"/>
        <v>0.7</v>
      </c>
      <c r="T10">
        <v>4.78162574768066</v>
      </c>
      <c r="U10">
        <v>4.41128349304199</v>
      </c>
      <c r="V10">
        <v>4.25963163375854</v>
      </c>
      <c r="W10" s="11">
        <v>0.151651859283447</v>
      </c>
      <c r="X10">
        <v>0.521994113922119</v>
      </c>
      <c r="Y10">
        <v>0.521994113922119</v>
      </c>
      <c r="Z10">
        <v>0.7</v>
      </c>
      <c r="AA10">
        <v>1</v>
      </c>
      <c r="AB10">
        <v>0.588235294117647</v>
      </c>
      <c r="AC10">
        <v>0.740740740740741</v>
      </c>
      <c r="AD10">
        <v>0</v>
      </c>
      <c r="AE10">
        <v>0.3</v>
      </c>
    </row>
    <row r="11" spans="1:31">
      <c r="A11" s="5">
        <v>133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8.35822486877441</v>
      </c>
      <c r="L11" s="9">
        <v>0.670793533325195</v>
      </c>
      <c r="M11">
        <v>0.739604949951172</v>
      </c>
      <c r="N11">
        <v>9.229736328125</v>
      </c>
      <c r="O11">
        <v>9</v>
      </c>
      <c r="P11">
        <v>9</v>
      </c>
      <c r="Q11">
        <v>18</v>
      </c>
      <c r="R11" s="15">
        <v>0.5</v>
      </c>
      <c r="S11" s="15">
        <f t="shared" si="1"/>
        <v>0.9</v>
      </c>
      <c r="T11">
        <v>3.5228385925293</v>
      </c>
      <c r="U11">
        <v>3.16996884346008</v>
      </c>
      <c r="V11">
        <v>3.2436842918396</v>
      </c>
      <c r="W11" s="11">
        <v>0.0737154483795166</v>
      </c>
      <c r="X11">
        <v>0.279154300689697</v>
      </c>
      <c r="Y11">
        <v>0.279154300689697</v>
      </c>
      <c r="Z11">
        <v>0.9</v>
      </c>
      <c r="AA11">
        <v>0.9</v>
      </c>
      <c r="AB11">
        <v>0.5</v>
      </c>
      <c r="AC11">
        <v>0.642857142857143</v>
      </c>
      <c r="AD11">
        <v>0.1</v>
      </c>
      <c r="AE11">
        <v>0</v>
      </c>
    </row>
    <row r="12" s="20" customFormat="1" spans="1:31">
      <c r="A12" s="21">
        <v>53</v>
      </c>
      <c r="B12" s="20">
        <v>20</v>
      </c>
      <c r="C12" s="20">
        <v>0</v>
      </c>
      <c r="D12" s="20">
        <v>10</v>
      </c>
      <c r="E12" s="20">
        <v>10</v>
      </c>
      <c r="F12" s="20">
        <v>10</v>
      </c>
      <c r="G12" s="20">
        <v>0</v>
      </c>
      <c r="H12" s="20">
        <v>10</v>
      </c>
      <c r="I12" s="20">
        <v>0</v>
      </c>
      <c r="J12" s="20">
        <v>1</v>
      </c>
      <c r="K12" s="22">
        <v>9999</v>
      </c>
      <c r="L12" s="22">
        <v>0.862852096557617</v>
      </c>
      <c r="M12" s="20">
        <v>9999</v>
      </c>
      <c r="N12" s="20">
        <v>9999</v>
      </c>
      <c r="O12" s="20">
        <v>6</v>
      </c>
      <c r="P12" s="20">
        <v>6</v>
      </c>
      <c r="Q12" s="20">
        <v>15</v>
      </c>
      <c r="R12" s="23">
        <v>0.4</v>
      </c>
      <c r="S12" s="23">
        <f t="shared" si="1"/>
        <v>0.6</v>
      </c>
      <c r="T12" s="20">
        <v>4.4928092956543</v>
      </c>
      <c r="U12" s="20">
        <v>4.20266008377075</v>
      </c>
      <c r="V12" s="20">
        <v>4.01789474487305</v>
      </c>
      <c r="W12" s="22">
        <v>0.184765338897705</v>
      </c>
      <c r="X12" s="20">
        <v>0.47491455078125</v>
      </c>
      <c r="Y12" s="20">
        <v>0.47491455078125</v>
      </c>
      <c r="Z12" s="20">
        <v>0.6</v>
      </c>
      <c r="AA12" s="20">
        <v>0.9</v>
      </c>
      <c r="AB12" s="20">
        <v>0.6</v>
      </c>
      <c r="AC12" s="20">
        <v>0.72</v>
      </c>
      <c r="AD12" s="20">
        <v>0.1</v>
      </c>
      <c r="AE12" s="20">
        <v>0.3</v>
      </c>
    </row>
    <row r="13" spans="1:31">
      <c r="A13" s="5">
        <v>173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7.58810043334961</v>
      </c>
      <c r="L13" s="9">
        <v>1.06684494018555</v>
      </c>
      <c r="M13">
        <v>0.588665008544922</v>
      </c>
      <c r="N13">
        <v>5.76065635681152</v>
      </c>
      <c r="O13">
        <v>5</v>
      </c>
      <c r="P13">
        <v>5</v>
      </c>
      <c r="Q13">
        <v>14</v>
      </c>
      <c r="R13" s="15">
        <v>0.3571</v>
      </c>
      <c r="S13" s="15">
        <f t="shared" si="1"/>
        <v>0.5</v>
      </c>
      <c r="T13">
        <v>4.2313117980957</v>
      </c>
      <c r="U13">
        <v>3.87986516952515</v>
      </c>
      <c r="V13">
        <v>3.75139999389648</v>
      </c>
      <c r="W13" s="11">
        <v>0.128465175628662</v>
      </c>
      <c r="X13">
        <v>0.479911804199219</v>
      </c>
      <c r="Y13">
        <v>0.479911804199219</v>
      </c>
      <c r="Z13">
        <v>0.5</v>
      </c>
      <c r="AA13">
        <v>0.9</v>
      </c>
      <c r="AB13">
        <v>0.642857142857143</v>
      </c>
      <c r="AC13">
        <v>0.75</v>
      </c>
      <c r="AD13">
        <v>0.1</v>
      </c>
      <c r="AE13">
        <v>0.4</v>
      </c>
    </row>
    <row r="14" spans="1:31">
      <c r="A14" s="5">
        <v>171</v>
      </c>
      <c r="B14">
        <v>19</v>
      </c>
      <c r="C14">
        <v>1</v>
      </c>
      <c r="D14">
        <v>10</v>
      </c>
      <c r="E14">
        <v>10</v>
      </c>
      <c r="F14">
        <v>10</v>
      </c>
      <c r="G14">
        <v>0</v>
      </c>
      <c r="H14">
        <v>9</v>
      </c>
      <c r="I14">
        <v>1</v>
      </c>
      <c r="J14">
        <v>0.95</v>
      </c>
      <c r="K14" s="4">
        <v>10.2781219482422</v>
      </c>
      <c r="L14" s="9">
        <v>1.05501174926758</v>
      </c>
      <c r="M14">
        <v>0.912380218505859</v>
      </c>
      <c r="N14">
        <v>8.82160949707031</v>
      </c>
      <c r="O14">
        <v>6</v>
      </c>
      <c r="P14">
        <v>6</v>
      </c>
      <c r="Q14">
        <v>15</v>
      </c>
      <c r="R14" s="15">
        <v>0.4</v>
      </c>
      <c r="S14" s="15">
        <f t="shared" si="1"/>
        <v>0.6</v>
      </c>
      <c r="T14">
        <v>4.19645118713379</v>
      </c>
      <c r="U14">
        <v>3.87713885307312</v>
      </c>
      <c r="V14">
        <v>3.7418053150177</v>
      </c>
      <c r="W14" s="11">
        <v>0.13533353805542</v>
      </c>
      <c r="X14">
        <v>0.454645872116089</v>
      </c>
      <c r="Y14">
        <v>0.454645872116089</v>
      </c>
      <c r="Z14">
        <v>0.6</v>
      </c>
      <c r="AA14">
        <v>0.9</v>
      </c>
      <c r="AB14">
        <v>0.6</v>
      </c>
      <c r="AC14">
        <v>0.72</v>
      </c>
      <c r="AD14">
        <v>0.1</v>
      </c>
      <c r="AE14">
        <v>0.3</v>
      </c>
    </row>
    <row r="15" spans="1:31">
      <c r="A15" s="5">
        <v>142</v>
      </c>
      <c r="B15">
        <v>20</v>
      </c>
      <c r="C15">
        <v>0</v>
      </c>
      <c r="D15">
        <v>10</v>
      </c>
      <c r="E15">
        <v>10</v>
      </c>
      <c r="F15">
        <v>10</v>
      </c>
      <c r="G15">
        <v>0</v>
      </c>
      <c r="H15">
        <v>10</v>
      </c>
      <c r="I15">
        <v>0</v>
      </c>
      <c r="J15">
        <v>1</v>
      </c>
      <c r="K15" s="4">
        <v>9999</v>
      </c>
      <c r="L15" s="9">
        <v>1.2095832824707</v>
      </c>
      <c r="M15">
        <v>9999</v>
      </c>
      <c r="N15">
        <v>9999</v>
      </c>
      <c r="O15">
        <v>8</v>
      </c>
      <c r="P15">
        <v>8</v>
      </c>
      <c r="Q15">
        <v>18</v>
      </c>
      <c r="R15" s="15">
        <v>0.4444</v>
      </c>
      <c r="S15" s="15">
        <f t="shared" si="1"/>
        <v>0.8</v>
      </c>
      <c r="T15">
        <v>4.09828186035156</v>
      </c>
      <c r="U15">
        <v>3.84790658950806</v>
      </c>
      <c r="V15">
        <v>3.66571497917175</v>
      </c>
      <c r="W15" s="11">
        <v>0.182191610336304</v>
      </c>
      <c r="X15">
        <v>0.43256688117981</v>
      </c>
      <c r="Y15">
        <v>0.43256688117981</v>
      </c>
      <c r="Z15">
        <v>0.8</v>
      </c>
      <c r="AA15">
        <v>1</v>
      </c>
      <c r="AB15">
        <v>0.555555555555556</v>
      </c>
      <c r="AC15">
        <v>0.714285714285714</v>
      </c>
      <c r="AD15">
        <v>0</v>
      </c>
      <c r="AE15">
        <v>0.2</v>
      </c>
    </row>
    <row r="16" spans="1:31">
      <c r="A16" s="5">
        <v>106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11.0809917449951</v>
      </c>
      <c r="L16" s="9">
        <v>1.19580459594727</v>
      </c>
      <c r="M16">
        <v>0.999795913696289</v>
      </c>
      <c r="N16">
        <v>9.0234489440918</v>
      </c>
      <c r="O16">
        <v>6</v>
      </c>
      <c r="P16">
        <v>6</v>
      </c>
      <c r="Q16">
        <v>16</v>
      </c>
      <c r="R16" s="15">
        <v>0.375</v>
      </c>
      <c r="S16" s="15">
        <f t="shared" si="1"/>
        <v>0.6</v>
      </c>
      <c r="T16">
        <v>4.2790470123291</v>
      </c>
      <c r="U16">
        <v>3.97639465332031</v>
      </c>
      <c r="V16">
        <v>3.77619099617004</v>
      </c>
      <c r="W16" s="11">
        <v>0.200203657150269</v>
      </c>
      <c r="X16">
        <v>0.502856016159058</v>
      </c>
      <c r="Y16">
        <v>0.502856016159058</v>
      </c>
      <c r="Z16">
        <v>0.6</v>
      </c>
      <c r="AA16">
        <v>1</v>
      </c>
      <c r="AB16">
        <v>0.625</v>
      </c>
      <c r="AC16">
        <v>0.769230769230769</v>
      </c>
      <c r="AD16">
        <v>0</v>
      </c>
      <c r="AE16">
        <v>0.4</v>
      </c>
    </row>
    <row r="17" s="20" customFormat="1" spans="1:31">
      <c r="A17" s="21">
        <v>244</v>
      </c>
      <c r="B17" s="20">
        <v>19</v>
      </c>
      <c r="C17" s="20">
        <v>1</v>
      </c>
      <c r="D17" s="20">
        <v>10</v>
      </c>
      <c r="E17" s="20">
        <v>10</v>
      </c>
      <c r="F17" s="20">
        <v>10</v>
      </c>
      <c r="G17" s="20">
        <v>0</v>
      </c>
      <c r="H17" s="20">
        <v>9</v>
      </c>
      <c r="I17" s="20">
        <v>1</v>
      </c>
      <c r="J17" s="20">
        <v>0.95</v>
      </c>
      <c r="K17" s="22">
        <v>10.961576461792</v>
      </c>
      <c r="L17" s="22">
        <v>1.18642616271973</v>
      </c>
      <c r="M17" s="20">
        <v>0.954240798950195</v>
      </c>
      <c r="N17" s="20">
        <v>8.53941345214844</v>
      </c>
      <c r="O17" s="20">
        <v>6</v>
      </c>
      <c r="P17" s="20">
        <v>6</v>
      </c>
      <c r="Q17" s="20">
        <v>15</v>
      </c>
      <c r="R17" s="23">
        <v>0.4</v>
      </c>
      <c r="S17" s="23">
        <f t="shared" si="1"/>
        <v>0.6</v>
      </c>
      <c r="T17" s="20">
        <v>4.47538566589355</v>
      </c>
      <c r="U17" s="20">
        <v>4.16669654846191</v>
      </c>
      <c r="V17" s="20">
        <v>3.9568190574646</v>
      </c>
      <c r="W17" s="22">
        <v>0.209877490997315</v>
      </c>
      <c r="X17" s="20">
        <v>0.518566608428955</v>
      </c>
      <c r="Y17" s="20">
        <v>0.518566608428955</v>
      </c>
      <c r="Z17" s="20">
        <v>0.6</v>
      </c>
      <c r="AA17" s="20">
        <v>0.9</v>
      </c>
      <c r="AB17" s="20">
        <v>0.6</v>
      </c>
      <c r="AC17" s="20">
        <v>0.72</v>
      </c>
      <c r="AD17" s="20">
        <v>0.1</v>
      </c>
      <c r="AE17" s="20">
        <v>0.3</v>
      </c>
    </row>
    <row r="18" spans="1:31">
      <c r="A18" s="5">
        <v>199</v>
      </c>
      <c r="B18">
        <v>16</v>
      </c>
      <c r="C18">
        <v>4</v>
      </c>
      <c r="D18">
        <v>10</v>
      </c>
      <c r="E18">
        <v>10</v>
      </c>
      <c r="F18">
        <v>10</v>
      </c>
      <c r="G18">
        <v>0</v>
      </c>
      <c r="H18">
        <v>6</v>
      </c>
      <c r="I18">
        <v>4</v>
      </c>
      <c r="J18">
        <v>0.8</v>
      </c>
      <c r="K18" s="4">
        <v>4.75215721130371</v>
      </c>
      <c r="L18" s="9">
        <v>1.34195899963379</v>
      </c>
      <c r="M18">
        <v>1.08642959594727</v>
      </c>
      <c r="N18">
        <v>5.04485130310059</v>
      </c>
      <c r="O18">
        <v>5</v>
      </c>
      <c r="P18">
        <v>5</v>
      </c>
      <c r="Q18">
        <v>12</v>
      </c>
      <c r="R18" s="15">
        <v>0.4167</v>
      </c>
      <c r="S18" s="15">
        <f t="shared" si="1"/>
        <v>0.5</v>
      </c>
      <c r="T18">
        <v>2.68381881713867</v>
      </c>
      <c r="U18">
        <v>2.37830376625061</v>
      </c>
      <c r="V18">
        <v>2.37785029411316</v>
      </c>
      <c r="W18" s="11">
        <v>0.000453472137451172</v>
      </c>
      <c r="X18">
        <v>0.305968523025513</v>
      </c>
      <c r="Y18">
        <v>0.305968523025513</v>
      </c>
      <c r="Z18">
        <v>0.5</v>
      </c>
      <c r="AA18">
        <v>0.7</v>
      </c>
      <c r="AB18">
        <v>0.583333333333333</v>
      </c>
      <c r="AC18">
        <v>0.636363636363636</v>
      </c>
      <c r="AD18">
        <v>0.3</v>
      </c>
      <c r="AE18">
        <v>0.2</v>
      </c>
    </row>
    <row r="19" spans="1:31">
      <c r="A19" s="5">
        <v>188</v>
      </c>
      <c r="B19">
        <v>20</v>
      </c>
      <c r="C19">
        <v>0</v>
      </c>
      <c r="D19">
        <v>10</v>
      </c>
      <c r="E19">
        <v>10</v>
      </c>
      <c r="F19">
        <v>10</v>
      </c>
      <c r="G19">
        <v>0</v>
      </c>
      <c r="H19">
        <v>10</v>
      </c>
      <c r="I19">
        <v>0</v>
      </c>
      <c r="J19">
        <v>1</v>
      </c>
      <c r="K19" s="4">
        <v>9999</v>
      </c>
      <c r="L19" s="9">
        <v>1.34126472473145</v>
      </c>
      <c r="M19">
        <v>9999</v>
      </c>
      <c r="N19">
        <v>9999</v>
      </c>
      <c r="O19">
        <v>8</v>
      </c>
      <c r="P19">
        <v>8</v>
      </c>
      <c r="Q19">
        <v>17</v>
      </c>
      <c r="R19" s="15">
        <v>0.4706</v>
      </c>
      <c r="S19" s="15">
        <f t="shared" si="1"/>
        <v>0.8</v>
      </c>
      <c r="T19">
        <v>3.77222633361816</v>
      </c>
      <c r="U19">
        <v>3.54594349861145</v>
      </c>
      <c r="V19">
        <v>3.38164401054382</v>
      </c>
      <c r="W19" s="11">
        <v>0.164299488067627</v>
      </c>
      <c r="X19">
        <v>0.390582323074341</v>
      </c>
      <c r="Y19">
        <v>0.390582323074341</v>
      </c>
      <c r="Z19">
        <v>0.8</v>
      </c>
      <c r="AA19">
        <v>0.9</v>
      </c>
      <c r="AB19">
        <v>0.529411764705882</v>
      </c>
      <c r="AC19">
        <v>0.666666666666667</v>
      </c>
      <c r="AD19">
        <v>0.1</v>
      </c>
      <c r="AE19">
        <v>0.1</v>
      </c>
    </row>
    <row r="20" spans="1:31">
      <c r="A20" s="5">
        <v>201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10.1663208007812</v>
      </c>
      <c r="L20" s="9">
        <v>1.26898002624512</v>
      </c>
      <c r="M20">
        <v>1.13109588623047</v>
      </c>
      <c r="N20">
        <v>8.50712966918945</v>
      </c>
      <c r="O20">
        <v>4</v>
      </c>
      <c r="P20">
        <v>4</v>
      </c>
      <c r="Q20">
        <v>13</v>
      </c>
      <c r="R20" s="15">
        <v>0.3077</v>
      </c>
      <c r="S20" s="15">
        <f t="shared" si="1"/>
        <v>0.4</v>
      </c>
      <c r="T20">
        <v>3.54694366455078</v>
      </c>
      <c r="U20">
        <v>3.30650043487549</v>
      </c>
      <c r="V20">
        <v>3.14219617843628</v>
      </c>
      <c r="W20" s="11">
        <v>0.164304256439209</v>
      </c>
      <c r="X20">
        <v>0.404747486114502</v>
      </c>
      <c r="Y20">
        <v>0.404747486114502</v>
      </c>
      <c r="Z20">
        <v>0.4</v>
      </c>
      <c r="AA20">
        <v>0.9</v>
      </c>
      <c r="AB20">
        <v>0.692307692307692</v>
      </c>
      <c r="AC20">
        <v>0.782608695652174</v>
      </c>
      <c r="AD20">
        <v>0.1</v>
      </c>
      <c r="AE20">
        <v>0.5</v>
      </c>
    </row>
    <row r="21" spans="1:31">
      <c r="A21" s="5">
        <v>184</v>
      </c>
      <c r="B21">
        <v>18</v>
      </c>
      <c r="C21">
        <v>2</v>
      </c>
      <c r="D21">
        <v>10</v>
      </c>
      <c r="E21">
        <v>10</v>
      </c>
      <c r="F21">
        <v>10</v>
      </c>
      <c r="G21">
        <v>0</v>
      </c>
      <c r="H21">
        <v>8</v>
      </c>
      <c r="I21">
        <v>2</v>
      </c>
      <c r="J21">
        <v>0.9</v>
      </c>
      <c r="K21" s="4">
        <v>9.12904357910156</v>
      </c>
      <c r="L21" s="9">
        <v>1.41546249389648</v>
      </c>
      <c r="M21">
        <v>0.940845489501953</v>
      </c>
      <c r="N21">
        <v>7.26885604858398</v>
      </c>
      <c r="O21">
        <v>7</v>
      </c>
      <c r="P21">
        <v>7</v>
      </c>
      <c r="Q21">
        <v>17</v>
      </c>
      <c r="R21" s="15">
        <v>0.4118</v>
      </c>
      <c r="S21" s="15">
        <f t="shared" si="1"/>
        <v>0.7</v>
      </c>
      <c r="T21">
        <v>4.52567481994629</v>
      </c>
      <c r="U21">
        <v>4.13904047012329</v>
      </c>
      <c r="V21">
        <v>3.9648551940918</v>
      </c>
      <c r="W21" s="11">
        <v>0.174185276031494</v>
      </c>
      <c r="X21">
        <v>0.560819625854492</v>
      </c>
      <c r="Y21">
        <v>0.560819625854492</v>
      </c>
      <c r="Z21">
        <v>0.7</v>
      </c>
      <c r="AA21">
        <v>1</v>
      </c>
      <c r="AB21">
        <v>0.588235294117647</v>
      </c>
      <c r="AC21">
        <v>0.740740740740741</v>
      </c>
      <c r="AD21">
        <v>0</v>
      </c>
      <c r="AE21">
        <v>0.3</v>
      </c>
    </row>
    <row r="22" spans="1:31">
      <c r="A22" s="5">
        <v>10</v>
      </c>
      <c r="B22">
        <v>18</v>
      </c>
      <c r="C22">
        <v>2</v>
      </c>
      <c r="D22">
        <v>10</v>
      </c>
      <c r="E22">
        <v>10</v>
      </c>
      <c r="F22">
        <v>10</v>
      </c>
      <c r="G22">
        <v>0</v>
      </c>
      <c r="H22">
        <v>8</v>
      </c>
      <c r="I22">
        <v>2</v>
      </c>
      <c r="J22">
        <v>0.9</v>
      </c>
      <c r="K22" s="4">
        <v>7.72553634643555</v>
      </c>
      <c r="L22" s="9">
        <v>1.43349266052246</v>
      </c>
      <c r="M22">
        <v>0.988012313842773</v>
      </c>
      <c r="N22">
        <v>5.63763999938965</v>
      </c>
      <c r="O22">
        <v>6</v>
      </c>
      <c r="P22">
        <v>6</v>
      </c>
      <c r="Q22">
        <v>16</v>
      </c>
      <c r="R22" s="15">
        <v>0.375</v>
      </c>
      <c r="S22" s="15">
        <f t="shared" si="1"/>
        <v>0.6</v>
      </c>
      <c r="T22">
        <v>4.04101181030273</v>
      </c>
      <c r="U22">
        <v>3.72482323646545</v>
      </c>
      <c r="V22">
        <v>3.54834985733032</v>
      </c>
      <c r="W22" s="11">
        <v>0.176473379135132</v>
      </c>
      <c r="X22">
        <v>0.492661952972412</v>
      </c>
      <c r="Y22">
        <v>0.492661952972412</v>
      </c>
      <c r="Z22">
        <v>0.6</v>
      </c>
      <c r="AA22">
        <v>1</v>
      </c>
      <c r="AB22">
        <v>0.625</v>
      </c>
      <c r="AC22">
        <v>0.769230769230769</v>
      </c>
      <c r="AD22">
        <v>0</v>
      </c>
      <c r="AE22">
        <v>0.4</v>
      </c>
    </row>
    <row r="23" spans="1:31">
      <c r="A23" s="5">
        <v>113</v>
      </c>
      <c r="B23">
        <v>19</v>
      </c>
      <c r="C23">
        <v>1</v>
      </c>
      <c r="D23">
        <v>10</v>
      </c>
      <c r="E23">
        <v>10</v>
      </c>
      <c r="F23">
        <v>10</v>
      </c>
      <c r="G23">
        <v>0</v>
      </c>
      <c r="H23">
        <v>9</v>
      </c>
      <c r="I23">
        <v>1</v>
      </c>
      <c r="J23">
        <v>0.95</v>
      </c>
      <c r="K23" s="4">
        <v>10.1873531341553</v>
      </c>
      <c r="L23" s="9">
        <v>1.50032997131348</v>
      </c>
      <c r="M23">
        <v>1.36506271362305</v>
      </c>
      <c r="N23">
        <v>8.29955863952637</v>
      </c>
      <c r="O23">
        <v>7</v>
      </c>
      <c r="P23">
        <v>7</v>
      </c>
      <c r="Q23">
        <v>17</v>
      </c>
      <c r="R23" s="15">
        <v>0.4118</v>
      </c>
      <c r="S23" s="15">
        <f t="shared" si="1"/>
        <v>0.7</v>
      </c>
      <c r="T23">
        <v>3.49669647216797</v>
      </c>
      <c r="U23">
        <v>3.27293419837952</v>
      </c>
      <c r="V23">
        <v>3.09587931632996</v>
      </c>
      <c r="W23" s="11">
        <v>0.17705488204956</v>
      </c>
      <c r="X23">
        <v>0.400817155838013</v>
      </c>
      <c r="Y23">
        <v>0.400817155838013</v>
      </c>
      <c r="Z23">
        <v>0.7</v>
      </c>
      <c r="AA23">
        <v>1</v>
      </c>
      <c r="AB23">
        <v>0.588235294117647</v>
      </c>
      <c r="AC23">
        <v>0.740740740740741</v>
      </c>
      <c r="AD23">
        <v>0</v>
      </c>
      <c r="AE23">
        <v>0.3</v>
      </c>
    </row>
    <row r="24" s="4" customFormat="1" spans="11:31">
      <c r="K24" s="12" t="s">
        <v>29</v>
      </c>
      <c r="L24" s="9">
        <f>AVERAGE(L2:L23)</f>
        <v>0.953077663074841</v>
      </c>
      <c r="W24" s="11">
        <f t="shared" ref="W24:AE24" si="2">AVERAGE(W2:W23)</f>
        <v>0.109069195660678</v>
      </c>
      <c r="Z24" s="4">
        <f t="shared" si="2"/>
        <v>0.718181818181818</v>
      </c>
      <c r="AA24" s="4">
        <f t="shared" si="2"/>
        <v>0.936363636363636</v>
      </c>
      <c r="AB24" s="4">
        <f t="shared" si="2"/>
        <v>0.570349183410329</v>
      </c>
      <c r="AC24" s="4">
        <f t="shared" si="2"/>
        <v>0.706502160402256</v>
      </c>
      <c r="AD24" s="4">
        <f t="shared" si="2"/>
        <v>0.0636363636363636</v>
      </c>
      <c r="AE24" s="4">
        <f t="shared" si="2"/>
        <v>0.218181818181818</v>
      </c>
    </row>
    <row r="25" s="4" customFormat="1" spans="11:31">
      <c r="K25" s="13" t="s">
        <v>30</v>
      </c>
      <c r="L25" s="9">
        <f>MAX(L2:L23)</f>
        <v>1.50032997131348</v>
      </c>
      <c r="O25" s="4" t="s">
        <v>70</v>
      </c>
      <c r="W25" s="11">
        <f t="shared" ref="W25:AE25" si="3">MAX(W2:W23)</f>
        <v>0.209877490997315</v>
      </c>
      <c r="Z25" s="4">
        <f t="shared" si="3"/>
        <v>1</v>
      </c>
      <c r="AA25" s="4">
        <f t="shared" si="3"/>
        <v>1</v>
      </c>
      <c r="AB25" s="4">
        <f t="shared" si="3"/>
        <v>0.692307692307692</v>
      </c>
      <c r="AC25" s="4">
        <f t="shared" si="3"/>
        <v>0.782608695652174</v>
      </c>
      <c r="AD25" s="4">
        <f t="shared" si="3"/>
        <v>0.3</v>
      </c>
      <c r="AE25" s="4">
        <f t="shared" si="3"/>
        <v>0.5</v>
      </c>
    </row>
    <row r="26" s="4" customFormat="1" spans="12:31">
      <c r="L26" s="9">
        <f>MIN(L2:L23)</f>
        <v>0.40911865234375</v>
      </c>
      <c r="O26" s="4">
        <v>0.2</v>
      </c>
      <c r="P26" s="4">
        <v>-160</v>
      </c>
      <c r="Q26" s="4">
        <v>640</v>
      </c>
      <c r="R26" s="4">
        <v>32</v>
      </c>
      <c r="W26" s="11">
        <f t="shared" ref="W26:AE26" si="4">MIN(W2:W23)</f>
        <v>0.000453472137451172</v>
      </c>
      <c r="Z26" s="4">
        <f t="shared" si="4"/>
        <v>0.4</v>
      </c>
      <c r="AA26" s="4">
        <f t="shared" si="4"/>
        <v>0.7</v>
      </c>
      <c r="AB26" s="4">
        <f t="shared" si="4"/>
        <v>0.473684210526316</v>
      </c>
      <c r="AC26" s="4">
        <f t="shared" si="4"/>
        <v>0.620689655172414</v>
      </c>
      <c r="AD26" s="4">
        <f t="shared" si="4"/>
        <v>0</v>
      </c>
      <c r="AE26" s="4">
        <f t="shared" si="4"/>
        <v>-0.1</v>
      </c>
    </row>
    <row r="27" spans="11:23">
      <c r="K27" s="4"/>
      <c r="L27" s="9"/>
      <c r="M27">
        <v>0.194</v>
      </c>
      <c r="O27" s="4">
        <v>0.4</v>
      </c>
      <c r="P27" s="4">
        <v>-320</v>
      </c>
      <c r="Q27" s="4">
        <v>480</v>
      </c>
      <c r="R27" s="4">
        <v>24</v>
      </c>
      <c r="W27" s="11"/>
    </row>
    <row r="28" spans="11:23">
      <c r="K28" s="4"/>
      <c r="L28" s="9"/>
      <c r="M28">
        <v>0.129</v>
      </c>
      <c r="O28" s="4">
        <v>0.45</v>
      </c>
      <c r="P28" s="4">
        <v>-360</v>
      </c>
      <c r="Q28" s="4">
        <v>440</v>
      </c>
      <c r="R28" s="4">
        <v>22</v>
      </c>
      <c r="W28" s="11"/>
    </row>
    <row r="29" spans="11:23">
      <c r="K29" s="4"/>
      <c r="L29" s="9"/>
      <c r="O29" s="4">
        <v>0.49</v>
      </c>
      <c r="P29" s="4">
        <v>-392</v>
      </c>
      <c r="Q29" s="4">
        <v>408</v>
      </c>
      <c r="R29" s="4">
        <v>20.4</v>
      </c>
      <c r="W29" s="11"/>
    </row>
    <row r="30" spans="11:23">
      <c r="K30" s="4" t="s">
        <v>31</v>
      </c>
      <c r="L30" s="4" t="s">
        <v>32</v>
      </c>
      <c r="O30" s="1"/>
      <c r="P30" s="14">
        <v>-380</v>
      </c>
      <c r="Q30" s="14">
        <v>420</v>
      </c>
      <c r="R30" s="14">
        <v>21</v>
      </c>
      <c r="W30" s="11"/>
    </row>
    <row r="31" spans="11:23">
      <c r="K31" s="4"/>
      <c r="L31" s="4"/>
      <c r="W31" s="11"/>
    </row>
    <row r="32" s="20" customFormat="1" spans="11:23">
      <c r="K32" s="22" t="s">
        <v>95</v>
      </c>
      <c r="L32" s="22">
        <f>COUNTIF(L2:L23,"&lt;0.958")-COUNTIF(L2:L23,"&lt;0.378")</f>
        <v>11</v>
      </c>
      <c r="M32" s="22">
        <v>11</v>
      </c>
      <c r="W32" s="22"/>
    </row>
    <row r="33" s="20" customFormat="1" spans="11:23">
      <c r="K33" s="22" t="s">
        <v>96</v>
      </c>
      <c r="L33" s="22">
        <f>COUNTIF(L2:L23,"&lt;1.538")-COUNTIF(L2:L23,"&lt;0.958")</f>
        <v>11</v>
      </c>
      <c r="M33" s="22">
        <v>11</v>
      </c>
      <c r="W33" s="22"/>
    </row>
    <row r="34" s="1" customFormat="1" spans="11:23">
      <c r="K34" s="14" t="s">
        <v>92</v>
      </c>
      <c r="L34" s="14">
        <v>0</v>
      </c>
      <c r="M34" s="14"/>
      <c r="W34" s="14"/>
    </row>
    <row r="35" s="1" customFormat="1" spans="11:23">
      <c r="K35" s="14" t="s">
        <v>93</v>
      </c>
      <c r="L35" s="14">
        <v>0</v>
      </c>
      <c r="M35" s="14"/>
      <c r="W35" s="14"/>
    </row>
    <row r="36" s="1" customFormat="1" spans="11:23">
      <c r="K36" s="14" t="s">
        <v>53</v>
      </c>
      <c r="L36" s="14">
        <v>0</v>
      </c>
      <c r="W36" s="14"/>
    </row>
    <row r="37" s="1" customFormat="1" spans="11:23">
      <c r="K37" s="14" t="s">
        <v>54</v>
      </c>
      <c r="L37" s="14">
        <v>0</v>
      </c>
      <c r="W37" s="14"/>
    </row>
    <row r="38" s="1" customFormat="1" spans="11:23">
      <c r="K38" s="14" t="s">
        <v>55</v>
      </c>
      <c r="L38" s="14">
        <v>0</v>
      </c>
      <c r="W38" s="14"/>
    </row>
    <row r="39" s="1" customFormat="1" spans="11:23">
      <c r="K39" s="14" t="s">
        <v>56</v>
      </c>
      <c r="L39" s="14">
        <v>0</v>
      </c>
      <c r="W39" s="14"/>
    </row>
    <row r="40" s="1" customFormat="1" spans="11:23">
      <c r="K40" s="14" t="s">
        <v>57</v>
      </c>
      <c r="L40" s="14">
        <v>0</v>
      </c>
      <c r="W40" s="14"/>
    </row>
    <row r="41" s="1" customFormat="1" spans="11:23">
      <c r="K41" s="14" t="s">
        <v>58</v>
      </c>
      <c r="L41" s="14">
        <f>COUNTIF(L2:L23,"&lt;1.668")-COUNTIF(L2:L23,"&lt;1.539")</f>
        <v>0</v>
      </c>
      <c r="W41" s="14"/>
    </row>
    <row r="42" s="1" customFormat="1" spans="11:23">
      <c r="K42" s="14" t="s">
        <v>59</v>
      </c>
      <c r="L42" s="14">
        <f>COUNTIF(L2:L23,"&lt;1.797")-COUNTIF(L2:L23,"&lt;1.668")</f>
        <v>0</v>
      </c>
      <c r="W42" s="14"/>
    </row>
    <row r="43" s="1" customFormat="1" spans="11:23">
      <c r="K43" s="14" t="s">
        <v>60</v>
      </c>
      <c r="L43" s="14">
        <f>COUNTIF(L2:L23,"&lt;1.926")-COUNTIF(L2:L23,"&lt;1.797")</f>
        <v>0</v>
      </c>
      <c r="W43" s="14"/>
    </row>
    <row r="44" s="1" customFormat="1" spans="11:23">
      <c r="K44" s="14" t="s">
        <v>61</v>
      </c>
      <c r="L44" s="14">
        <f>COUNTIF(L2:L23,"&lt;2.055")-COUNTIF(L2:L23,"&lt;1.926")</f>
        <v>0</v>
      </c>
      <c r="W44" s="14"/>
    </row>
    <row r="45" s="1" customFormat="1" spans="11:23">
      <c r="K45" s="14" t="s">
        <v>62</v>
      </c>
      <c r="L45" s="14">
        <f>COUNTIF(L2:L23,"&lt;2.184")-COUNTIF(L2:L23,"&lt;2.055")</f>
        <v>0</v>
      </c>
      <c r="W45" s="14"/>
    </row>
    <row r="46" s="1" customFormat="1" spans="11:23">
      <c r="K46" s="14" t="s">
        <v>63</v>
      </c>
      <c r="L46" s="14">
        <f>COUNTIF(L2:L23,"&lt;2.313")-COUNTIF(L2:L23,"&lt;2.184")</f>
        <v>0</v>
      </c>
      <c r="W46" s="14"/>
    </row>
    <row r="47" s="1" customFormat="1" spans="11:23">
      <c r="K47" s="14" t="s">
        <v>64</v>
      </c>
      <c r="L47" s="14">
        <f>COUNTIF(L2:L23,"&lt;2.442")-COUNTIF(L2:L23,"&lt;2.313")</f>
        <v>0</v>
      </c>
      <c r="W47" s="14"/>
    </row>
    <row r="48" s="1" customFormat="1" spans="11:12">
      <c r="K48" s="14" t="s">
        <v>65</v>
      </c>
      <c r="L48" s="14">
        <f>COUNTIF(L2:L23,"&lt;2.571")-COUNTIF(L2:L23,"&lt;2.442")</f>
        <v>0</v>
      </c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s="1" customFormat="1" spans="11:15">
      <c r="K50" s="14" t="s">
        <v>67</v>
      </c>
      <c r="L50" s="14">
        <f>COUNTIF(L2:L23,"&lt;2.829")-COUNTIF(L2:L23,"&lt;2.7")</f>
        <v>0</v>
      </c>
      <c r="N50" s="1">
        <v>0.378</v>
      </c>
      <c r="O50" s="1">
        <v>3.094</v>
      </c>
    </row>
    <row r="51" s="1" customFormat="1" spans="11:15">
      <c r="K51" s="14" t="s">
        <v>68</v>
      </c>
      <c r="L51" s="14">
        <f>COUNTIF(L2:L23,"&lt;2.958")-COUNTIF(L2:L23,"&lt;2.829")</f>
        <v>0</v>
      </c>
      <c r="N51" s="1">
        <v>21</v>
      </c>
      <c r="O51" s="1">
        <v>0.129</v>
      </c>
    </row>
    <row r="52" s="1" customFormat="1" spans="11:12">
      <c r="K52" s="14" t="s">
        <v>69</v>
      </c>
      <c r="L52" s="14">
        <f>COUNTIF(L2:L23,"&lt;3.087")-COUNTIF(L2:L23,"&lt;2.958")</f>
        <v>0</v>
      </c>
    </row>
    <row r="55" spans="14:16">
      <c r="N55">
        <v>0.954</v>
      </c>
      <c r="O55">
        <v>0.378</v>
      </c>
      <c r="P55">
        <v>1.539</v>
      </c>
    </row>
    <row r="56" spans="16:16">
      <c r="P56">
        <v>0.232</v>
      </c>
    </row>
    <row r="59" spans="15:19">
      <c r="O59">
        <v>0.954</v>
      </c>
      <c r="P59">
        <v>0.133</v>
      </c>
      <c r="R59">
        <v>0.378</v>
      </c>
      <c r="S59">
        <v>1.539</v>
      </c>
    </row>
    <row r="60" spans="15:19">
      <c r="O60">
        <v>1.355</v>
      </c>
      <c r="P60">
        <v>0.108</v>
      </c>
      <c r="S60">
        <v>0.29</v>
      </c>
    </row>
    <row r="61" spans="15:16">
      <c r="O61">
        <v>1.72</v>
      </c>
      <c r="P61">
        <v>0.083</v>
      </c>
    </row>
  </sheetData>
  <pageMargins left="0.75" right="0.75" top="1" bottom="1" header="0.5" footer="0.5"/>
  <headerFooter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6"/>
  <sheetViews>
    <sheetView topLeftCell="I31" workbookViewId="0">
      <selection activeCell="I1" sqref="$A1:$XFD56"/>
    </sheetView>
  </sheetViews>
  <sheetFormatPr defaultColWidth="8.88888888888889" defaultRowHeight="14.4"/>
  <cols>
    <col min="11" max="12" width="19.3333333333333" customWidth="1"/>
    <col min="23" max="23" width="17.7777777777778" customWidth="1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185</v>
      </c>
      <c r="B2">
        <v>20</v>
      </c>
      <c r="C2">
        <v>0</v>
      </c>
      <c r="D2">
        <v>10</v>
      </c>
      <c r="E2">
        <v>10</v>
      </c>
      <c r="F2">
        <v>10</v>
      </c>
      <c r="G2">
        <v>0</v>
      </c>
      <c r="H2">
        <v>10</v>
      </c>
      <c r="I2">
        <v>0</v>
      </c>
      <c r="J2">
        <v>1</v>
      </c>
      <c r="K2" s="4">
        <v>9999</v>
      </c>
      <c r="L2" s="9">
        <v>0.746330261230469</v>
      </c>
      <c r="M2">
        <v>9999</v>
      </c>
      <c r="N2">
        <v>9999</v>
      </c>
      <c r="O2">
        <v>8</v>
      </c>
      <c r="P2">
        <v>8</v>
      </c>
      <c r="Q2">
        <v>17</v>
      </c>
      <c r="R2" s="15">
        <v>0.4706</v>
      </c>
      <c r="S2" s="15">
        <f>O2/E2</f>
        <v>0.8</v>
      </c>
      <c r="T2">
        <v>4.6588134765625</v>
      </c>
      <c r="U2">
        <v>4.31870889663696</v>
      </c>
      <c r="V2">
        <v>4.19972944259644</v>
      </c>
      <c r="W2" s="11">
        <v>0.118979454040527</v>
      </c>
      <c r="X2">
        <v>0.459084033966065</v>
      </c>
      <c r="Y2">
        <v>0.459084033966065</v>
      </c>
      <c r="Z2">
        <v>0.8</v>
      </c>
      <c r="AA2">
        <v>0.9</v>
      </c>
      <c r="AB2">
        <v>0.529411764705882</v>
      </c>
      <c r="AC2">
        <v>0.666666666666667</v>
      </c>
      <c r="AD2">
        <v>0.1</v>
      </c>
      <c r="AE2">
        <v>0.1</v>
      </c>
    </row>
    <row r="3" spans="1:31">
      <c r="A3" s="5">
        <v>138</v>
      </c>
      <c r="B3">
        <v>18</v>
      </c>
      <c r="C3">
        <v>2</v>
      </c>
      <c r="D3">
        <v>10</v>
      </c>
      <c r="E3">
        <v>10</v>
      </c>
      <c r="F3">
        <v>9</v>
      </c>
      <c r="G3">
        <v>1</v>
      </c>
      <c r="H3">
        <v>9</v>
      </c>
      <c r="I3">
        <v>1</v>
      </c>
      <c r="J3">
        <v>0.9</v>
      </c>
      <c r="K3" s="4">
        <v>9.2657299041748</v>
      </c>
      <c r="L3" s="9">
        <v>0.671237945556641</v>
      </c>
      <c r="M3">
        <v>0.846797943115234</v>
      </c>
      <c r="N3">
        <v>11.3050632476807</v>
      </c>
      <c r="O3">
        <v>9</v>
      </c>
      <c r="P3">
        <v>9</v>
      </c>
      <c r="Q3">
        <v>16</v>
      </c>
      <c r="R3" s="15">
        <v>0.5625</v>
      </c>
      <c r="S3" s="15">
        <f>O3/E3</f>
        <v>0.9</v>
      </c>
      <c r="T3">
        <v>4.41386222839355</v>
      </c>
      <c r="U3">
        <v>3.87005400657654</v>
      </c>
      <c r="V3">
        <v>4.11690664291382</v>
      </c>
      <c r="W3" s="11">
        <v>0.24685263633728</v>
      </c>
      <c r="X3">
        <v>0.296955585479736</v>
      </c>
      <c r="Y3">
        <v>0.296955585479736</v>
      </c>
      <c r="Z3">
        <v>0.9</v>
      </c>
      <c r="AA3">
        <v>0.7</v>
      </c>
      <c r="AB3">
        <v>0.4375</v>
      </c>
      <c r="AC3">
        <v>0.538461538461539</v>
      </c>
      <c r="AD3">
        <v>0.3</v>
      </c>
      <c r="AE3">
        <v>-0.2</v>
      </c>
    </row>
    <row r="4" s="1" customFormat="1" spans="1:31">
      <c r="A4" s="18">
        <v>51</v>
      </c>
      <c r="B4" s="1">
        <v>20</v>
      </c>
      <c r="C4" s="1">
        <v>0</v>
      </c>
      <c r="D4" s="1">
        <v>10</v>
      </c>
      <c r="E4" s="1">
        <v>10</v>
      </c>
      <c r="F4" s="1">
        <v>10</v>
      </c>
      <c r="G4" s="1">
        <v>0</v>
      </c>
      <c r="H4" s="1">
        <v>10</v>
      </c>
      <c r="I4" s="1">
        <v>0</v>
      </c>
      <c r="J4" s="1">
        <v>1</v>
      </c>
      <c r="K4" s="14">
        <v>9999</v>
      </c>
      <c r="L4" s="14">
        <v>0.763280868530273</v>
      </c>
      <c r="M4" s="1">
        <v>9999</v>
      </c>
      <c r="N4" s="1">
        <v>9999</v>
      </c>
      <c r="O4" s="1">
        <v>8</v>
      </c>
      <c r="P4" s="1">
        <v>8</v>
      </c>
      <c r="Q4" s="1">
        <v>18</v>
      </c>
      <c r="R4" s="19">
        <v>0.4444</v>
      </c>
      <c r="S4" s="19">
        <f>O4/E4</f>
        <v>0.8</v>
      </c>
      <c r="T4" s="1">
        <v>4.22702026367187</v>
      </c>
      <c r="U4" s="1">
        <v>3.92570948600769</v>
      </c>
      <c r="V4" s="1">
        <v>3.81870722770691</v>
      </c>
      <c r="W4" s="14">
        <v>0.107002258300781</v>
      </c>
      <c r="X4" s="1">
        <v>0.408313035964966</v>
      </c>
      <c r="Y4" s="1">
        <v>0.408313035964966</v>
      </c>
      <c r="Z4" s="1">
        <v>0.8</v>
      </c>
      <c r="AA4" s="1">
        <v>1</v>
      </c>
      <c r="AB4" s="1">
        <v>0.555555555555556</v>
      </c>
      <c r="AC4" s="1">
        <v>0.714285714285714</v>
      </c>
      <c r="AD4" s="1">
        <v>0</v>
      </c>
      <c r="AE4" s="1">
        <v>0.2</v>
      </c>
    </row>
    <row r="5" spans="1:31">
      <c r="A5" s="5">
        <v>69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10.0285949707031</v>
      </c>
      <c r="L5" s="9">
        <v>0.747514724731445</v>
      </c>
      <c r="M5">
        <v>0.625762939453125</v>
      </c>
      <c r="N5">
        <v>9.09481048583984</v>
      </c>
      <c r="O5">
        <v>6</v>
      </c>
      <c r="P5">
        <v>6</v>
      </c>
      <c r="Q5">
        <v>14</v>
      </c>
      <c r="R5" s="15">
        <v>0.4286</v>
      </c>
      <c r="S5" s="15">
        <f t="shared" ref="S2:S22" si="0">O5/E5</f>
        <v>0.6</v>
      </c>
      <c r="T5">
        <v>3.83040618896484</v>
      </c>
      <c r="U5">
        <v>3.52026915550232</v>
      </c>
      <c r="V5">
        <v>3.42554235458374</v>
      </c>
      <c r="W5" s="11">
        <v>0.0947268009185791</v>
      </c>
      <c r="X5">
        <v>0.404863834381104</v>
      </c>
      <c r="Y5">
        <v>0.404863834381104</v>
      </c>
      <c r="Z5">
        <v>0.6</v>
      </c>
      <c r="AA5">
        <v>0.8</v>
      </c>
      <c r="AB5">
        <v>0.571428571428571</v>
      </c>
      <c r="AC5">
        <v>0.666666666666667</v>
      </c>
      <c r="AD5">
        <v>0.2</v>
      </c>
      <c r="AE5">
        <v>0.2</v>
      </c>
    </row>
    <row r="6" spans="1:31">
      <c r="A6" s="5">
        <v>155</v>
      </c>
      <c r="B6">
        <v>18</v>
      </c>
      <c r="C6">
        <v>2</v>
      </c>
      <c r="D6">
        <v>10</v>
      </c>
      <c r="E6">
        <v>10</v>
      </c>
      <c r="F6">
        <v>10</v>
      </c>
      <c r="G6">
        <v>0</v>
      </c>
      <c r="H6">
        <v>8</v>
      </c>
      <c r="I6">
        <v>2</v>
      </c>
      <c r="J6">
        <v>0.9</v>
      </c>
      <c r="K6" s="4">
        <v>6.76684951782227</v>
      </c>
      <c r="L6" s="9">
        <v>0.678230285644531</v>
      </c>
      <c r="M6">
        <v>0.774417877197266</v>
      </c>
      <c r="N6">
        <v>8.09170532226562</v>
      </c>
      <c r="O6">
        <v>8</v>
      </c>
      <c r="P6">
        <v>8</v>
      </c>
      <c r="Q6">
        <v>17</v>
      </c>
      <c r="R6" s="15">
        <v>0.4706</v>
      </c>
      <c r="S6" s="15">
        <f t="shared" si="0"/>
        <v>0.8</v>
      </c>
      <c r="T6">
        <v>3.89630317687988</v>
      </c>
      <c r="U6">
        <v>3.45246338844299</v>
      </c>
      <c r="V6">
        <v>3.55084538459778</v>
      </c>
      <c r="W6" s="11">
        <v>0.0983819961547852</v>
      </c>
      <c r="X6">
        <v>0.345457792282104</v>
      </c>
      <c r="Y6">
        <v>0.345457792282104</v>
      </c>
      <c r="Z6">
        <v>0.8</v>
      </c>
      <c r="AA6">
        <v>0.9</v>
      </c>
      <c r="AB6">
        <v>0.529411764705882</v>
      </c>
      <c r="AC6">
        <v>0.666666666666667</v>
      </c>
      <c r="AD6">
        <v>0.1</v>
      </c>
      <c r="AE6">
        <v>0.1</v>
      </c>
    </row>
    <row r="7" customFormat="1" spans="1:31">
      <c r="A7" s="5">
        <v>16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10.8333683013916</v>
      </c>
      <c r="L7" s="9">
        <v>0.657564163208008</v>
      </c>
      <c r="M7">
        <v>0.505702972412109</v>
      </c>
      <c r="N7">
        <v>9.78784370422363</v>
      </c>
      <c r="O7">
        <v>7</v>
      </c>
      <c r="P7">
        <v>7</v>
      </c>
      <c r="Q7">
        <v>17</v>
      </c>
      <c r="R7" s="15">
        <v>0.4118</v>
      </c>
      <c r="S7" s="15">
        <f t="shared" si="0"/>
        <v>0.7</v>
      </c>
      <c r="T7">
        <v>4.57226943969727</v>
      </c>
      <c r="U7">
        <v>4.18453979492187</v>
      </c>
      <c r="V7">
        <v>4.08214998245239</v>
      </c>
      <c r="W7" s="11">
        <v>0.102389812469482</v>
      </c>
      <c r="X7">
        <v>0.490119457244873</v>
      </c>
      <c r="Y7">
        <v>0.490119457244873</v>
      </c>
      <c r="Z7">
        <v>0.7</v>
      </c>
      <c r="AA7">
        <v>1</v>
      </c>
      <c r="AB7">
        <v>0.588235294117647</v>
      </c>
      <c r="AC7">
        <v>0.740740740740741</v>
      </c>
      <c r="AD7">
        <v>0</v>
      </c>
      <c r="AE7">
        <v>0.3</v>
      </c>
    </row>
    <row r="8" s="20" customFormat="1" spans="1:31">
      <c r="A8" s="21">
        <v>138</v>
      </c>
      <c r="B8" s="20">
        <v>18</v>
      </c>
      <c r="C8" s="20">
        <v>2</v>
      </c>
      <c r="D8" s="20">
        <v>10</v>
      </c>
      <c r="E8" s="20">
        <v>10</v>
      </c>
      <c r="F8" s="20">
        <v>9</v>
      </c>
      <c r="G8" s="20">
        <v>1</v>
      </c>
      <c r="H8" s="20">
        <v>9</v>
      </c>
      <c r="I8" s="20">
        <v>1</v>
      </c>
      <c r="J8" s="20">
        <v>0.9</v>
      </c>
      <c r="K8" s="22">
        <v>9.2657299041748</v>
      </c>
      <c r="L8" s="22">
        <v>0.671237945556641</v>
      </c>
      <c r="M8" s="20">
        <v>0.846797943115234</v>
      </c>
      <c r="N8" s="20">
        <v>11.3050632476807</v>
      </c>
      <c r="O8" s="20">
        <v>9</v>
      </c>
      <c r="P8" s="20">
        <v>9</v>
      </c>
      <c r="Q8" s="20">
        <v>16</v>
      </c>
      <c r="R8" s="23">
        <v>0.5625</v>
      </c>
      <c r="S8" s="23">
        <f t="shared" si="0"/>
        <v>0.9</v>
      </c>
      <c r="T8" s="20">
        <v>4.41386222839355</v>
      </c>
      <c r="U8" s="20">
        <v>3.87005400657654</v>
      </c>
      <c r="V8" s="20">
        <v>4.11690664291382</v>
      </c>
      <c r="W8" s="22">
        <v>0.24685263633728</v>
      </c>
      <c r="X8" s="20">
        <v>0.296955585479736</v>
      </c>
      <c r="Y8" s="20">
        <v>0.296955585479736</v>
      </c>
      <c r="Z8" s="20">
        <v>0.9</v>
      </c>
      <c r="AA8" s="20">
        <v>0.7</v>
      </c>
      <c r="AB8" s="20">
        <v>0.4375</v>
      </c>
      <c r="AC8" s="20">
        <v>0.538461538461539</v>
      </c>
      <c r="AD8" s="20">
        <v>0.3</v>
      </c>
      <c r="AE8" s="20">
        <v>-0.2</v>
      </c>
    </row>
    <row r="9" spans="1:31">
      <c r="A9" s="5">
        <v>169</v>
      </c>
      <c r="B9">
        <v>18</v>
      </c>
      <c r="C9">
        <v>2</v>
      </c>
      <c r="D9">
        <v>10</v>
      </c>
      <c r="E9">
        <v>10</v>
      </c>
      <c r="F9">
        <v>10</v>
      </c>
      <c r="G9">
        <v>0</v>
      </c>
      <c r="H9">
        <v>8</v>
      </c>
      <c r="I9">
        <v>2</v>
      </c>
      <c r="J9">
        <v>0.9</v>
      </c>
      <c r="K9" s="4">
        <v>7.6954174041748</v>
      </c>
      <c r="L9" s="9">
        <v>1.09090614318848</v>
      </c>
      <c r="M9">
        <v>0.735584259033203</v>
      </c>
      <c r="N9">
        <v>6.4790153503418</v>
      </c>
      <c r="O9">
        <v>7</v>
      </c>
      <c r="P9">
        <v>7</v>
      </c>
      <c r="Q9">
        <v>16</v>
      </c>
      <c r="R9" s="15">
        <v>0.4375</v>
      </c>
      <c r="S9" s="15">
        <f t="shared" si="0"/>
        <v>0.7</v>
      </c>
      <c r="T9">
        <v>4.10009765625</v>
      </c>
      <c r="U9">
        <v>3.75949907302856</v>
      </c>
      <c r="V9">
        <v>3.65631031990051</v>
      </c>
      <c r="W9" s="11">
        <v>0.103188753128052</v>
      </c>
      <c r="X9">
        <v>0.443787336349487</v>
      </c>
      <c r="Y9">
        <v>0.443787336349487</v>
      </c>
      <c r="Z9">
        <v>0.7</v>
      </c>
      <c r="AA9">
        <v>0.9</v>
      </c>
      <c r="AB9">
        <v>0.5625</v>
      </c>
      <c r="AC9">
        <v>0.692307692307692</v>
      </c>
      <c r="AD9">
        <v>0.1</v>
      </c>
      <c r="AE9">
        <v>0.2</v>
      </c>
    </row>
    <row r="10" spans="1:31">
      <c r="A10" s="5">
        <v>53</v>
      </c>
      <c r="B10">
        <v>20</v>
      </c>
      <c r="C10">
        <v>0</v>
      </c>
      <c r="D10">
        <v>10</v>
      </c>
      <c r="E10">
        <v>10</v>
      </c>
      <c r="F10">
        <v>10</v>
      </c>
      <c r="G10">
        <v>0</v>
      </c>
      <c r="H10">
        <v>10</v>
      </c>
      <c r="I10">
        <v>0</v>
      </c>
      <c r="J10">
        <v>1</v>
      </c>
      <c r="K10" s="4">
        <v>9999</v>
      </c>
      <c r="L10" s="9">
        <v>0.862852096557617</v>
      </c>
      <c r="M10">
        <v>9999</v>
      </c>
      <c r="N10">
        <v>9999</v>
      </c>
      <c r="O10">
        <v>6</v>
      </c>
      <c r="P10">
        <v>6</v>
      </c>
      <c r="Q10">
        <v>15</v>
      </c>
      <c r="R10" s="15">
        <v>0.4</v>
      </c>
      <c r="S10" s="15">
        <f t="shared" si="0"/>
        <v>0.6</v>
      </c>
      <c r="T10">
        <v>4.4928092956543</v>
      </c>
      <c r="U10">
        <v>4.20266008377075</v>
      </c>
      <c r="V10">
        <v>4.01789474487305</v>
      </c>
      <c r="W10" s="11">
        <v>0.184765338897705</v>
      </c>
      <c r="X10">
        <v>0.47491455078125</v>
      </c>
      <c r="Y10">
        <v>0.47491455078125</v>
      </c>
      <c r="Z10">
        <v>0.6</v>
      </c>
      <c r="AA10">
        <v>0.9</v>
      </c>
      <c r="AB10">
        <v>0.6</v>
      </c>
      <c r="AC10">
        <v>0.72</v>
      </c>
      <c r="AD10">
        <v>0.1</v>
      </c>
      <c r="AE10">
        <v>0.3</v>
      </c>
    </row>
    <row r="11" customFormat="1" spans="1:31">
      <c r="A11" s="5">
        <v>204</v>
      </c>
      <c r="B11">
        <v>20</v>
      </c>
      <c r="C11">
        <v>0</v>
      </c>
      <c r="D11">
        <v>10</v>
      </c>
      <c r="E11">
        <v>10</v>
      </c>
      <c r="F11">
        <v>10</v>
      </c>
      <c r="G11">
        <v>0</v>
      </c>
      <c r="H11">
        <v>10</v>
      </c>
      <c r="I11">
        <v>0</v>
      </c>
      <c r="J11">
        <v>1</v>
      </c>
      <c r="K11" s="4">
        <v>9999</v>
      </c>
      <c r="L11" s="9">
        <v>0.93437385559082</v>
      </c>
      <c r="M11">
        <v>9999</v>
      </c>
      <c r="N11">
        <v>9999</v>
      </c>
      <c r="O11">
        <v>7</v>
      </c>
      <c r="P11">
        <v>7</v>
      </c>
      <c r="Q11">
        <v>17</v>
      </c>
      <c r="R11" s="15">
        <v>0.4118</v>
      </c>
      <c r="S11" s="15">
        <f t="shared" si="0"/>
        <v>0.7</v>
      </c>
      <c r="T11">
        <v>4.56262969970703</v>
      </c>
      <c r="U11">
        <v>4.25880813598633</v>
      </c>
      <c r="V11">
        <v>4.08786678314209</v>
      </c>
      <c r="W11" s="11">
        <v>0.170941352844238</v>
      </c>
      <c r="X11">
        <v>0.474762916564941</v>
      </c>
      <c r="Y11">
        <v>0.474762916564941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spans="1:31">
      <c r="A12" s="5">
        <v>203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10.604118347168</v>
      </c>
      <c r="L12" s="9">
        <v>0.825384140014648</v>
      </c>
      <c r="M12">
        <v>0.658525466918945</v>
      </c>
      <c r="N12">
        <v>9.19667816162109</v>
      </c>
      <c r="O12">
        <v>7</v>
      </c>
      <c r="P12">
        <v>7</v>
      </c>
      <c r="Q12">
        <v>17</v>
      </c>
      <c r="R12" s="15">
        <v>0.4118</v>
      </c>
      <c r="S12" s="15">
        <f t="shared" si="0"/>
        <v>0.7</v>
      </c>
      <c r="T12">
        <v>4.44564056396484</v>
      </c>
      <c r="U12">
        <v>4.09128665924072</v>
      </c>
      <c r="V12">
        <v>3.97912359237671</v>
      </c>
      <c r="W12" s="11">
        <v>0.112163066864014</v>
      </c>
      <c r="X12">
        <v>0.466516971588135</v>
      </c>
      <c r="Y12">
        <v>0.466516971588135</v>
      </c>
      <c r="Z12">
        <v>0.7</v>
      </c>
      <c r="AA12">
        <v>1</v>
      </c>
      <c r="AB12">
        <v>0.588235294117647</v>
      </c>
      <c r="AC12">
        <v>0.740740740740741</v>
      </c>
      <c r="AD12">
        <v>0</v>
      </c>
      <c r="AE12">
        <v>0.3</v>
      </c>
    </row>
    <row r="13" spans="1:31">
      <c r="A13" s="5">
        <v>65</v>
      </c>
      <c r="B13">
        <v>20</v>
      </c>
      <c r="C13">
        <v>0</v>
      </c>
      <c r="D13">
        <v>10</v>
      </c>
      <c r="E13">
        <v>10</v>
      </c>
      <c r="F13">
        <v>10</v>
      </c>
      <c r="G13">
        <v>0</v>
      </c>
      <c r="H13">
        <v>10</v>
      </c>
      <c r="I13">
        <v>0</v>
      </c>
      <c r="J13">
        <v>1</v>
      </c>
      <c r="K13" s="4">
        <v>9999</v>
      </c>
      <c r="L13" s="9">
        <v>0.853315353393555</v>
      </c>
      <c r="M13">
        <v>9999</v>
      </c>
      <c r="N13">
        <v>9999</v>
      </c>
      <c r="O13">
        <v>8</v>
      </c>
      <c r="P13">
        <v>8</v>
      </c>
      <c r="Q13">
        <v>18</v>
      </c>
      <c r="R13" s="15">
        <v>0.4444</v>
      </c>
      <c r="S13" s="15">
        <f t="shared" si="0"/>
        <v>0.8</v>
      </c>
      <c r="T13">
        <v>4.04557800292969</v>
      </c>
      <c r="U13">
        <v>3.75337839126587</v>
      </c>
      <c r="V13">
        <v>3.66607904434204</v>
      </c>
      <c r="W13" s="11">
        <v>0.0872993469238281</v>
      </c>
      <c r="X13">
        <v>0.379498958587646</v>
      </c>
      <c r="Y13">
        <v>0.379498958587646</v>
      </c>
      <c r="Z13">
        <v>0.8</v>
      </c>
      <c r="AA13">
        <v>1</v>
      </c>
      <c r="AB13">
        <v>0.555555555555556</v>
      </c>
      <c r="AC13">
        <v>0.714285714285714</v>
      </c>
      <c r="AD13">
        <v>0</v>
      </c>
      <c r="AE13">
        <v>0.2</v>
      </c>
    </row>
    <row r="14" spans="1:31">
      <c r="A14" s="5">
        <v>204</v>
      </c>
      <c r="B14">
        <v>20</v>
      </c>
      <c r="C14">
        <v>0</v>
      </c>
      <c r="D14">
        <v>10</v>
      </c>
      <c r="E14">
        <v>10</v>
      </c>
      <c r="F14">
        <v>10</v>
      </c>
      <c r="G14">
        <v>0</v>
      </c>
      <c r="H14">
        <v>10</v>
      </c>
      <c r="I14">
        <v>0</v>
      </c>
      <c r="J14">
        <v>1</v>
      </c>
      <c r="K14" s="4">
        <v>9999</v>
      </c>
      <c r="L14" s="9">
        <v>0.93437385559082</v>
      </c>
      <c r="M14">
        <v>9999</v>
      </c>
      <c r="N14">
        <v>9999</v>
      </c>
      <c r="O14">
        <v>7</v>
      </c>
      <c r="P14">
        <v>7</v>
      </c>
      <c r="Q14">
        <v>17</v>
      </c>
      <c r="R14" s="15">
        <v>0.4118</v>
      </c>
      <c r="S14" s="15">
        <f t="shared" si="0"/>
        <v>0.7</v>
      </c>
      <c r="T14">
        <v>4.56262969970703</v>
      </c>
      <c r="U14">
        <v>4.25880813598633</v>
      </c>
      <c r="V14">
        <v>4.08786678314209</v>
      </c>
      <c r="W14" s="11">
        <v>0.170941352844238</v>
      </c>
      <c r="X14">
        <v>0.474762916564941</v>
      </c>
      <c r="Y14">
        <v>0.474762916564941</v>
      </c>
      <c r="Z14">
        <v>0.7</v>
      </c>
      <c r="AA14">
        <v>1</v>
      </c>
      <c r="AB14">
        <v>0.588235294117647</v>
      </c>
      <c r="AC14">
        <v>0.740740740740741</v>
      </c>
      <c r="AD14">
        <v>0</v>
      </c>
      <c r="AE14">
        <v>0.3</v>
      </c>
    </row>
    <row r="15" s="20" customFormat="1" spans="1:31">
      <c r="A15" s="21">
        <v>131</v>
      </c>
      <c r="B15" s="20">
        <v>20</v>
      </c>
      <c r="C15" s="20">
        <v>0</v>
      </c>
      <c r="D15" s="20">
        <v>10</v>
      </c>
      <c r="E15" s="20">
        <v>10</v>
      </c>
      <c r="F15" s="20">
        <v>10</v>
      </c>
      <c r="G15" s="20">
        <v>0</v>
      </c>
      <c r="H15" s="20">
        <v>10</v>
      </c>
      <c r="I15" s="20">
        <v>0</v>
      </c>
      <c r="J15" s="20">
        <v>1</v>
      </c>
      <c r="K15" s="22">
        <v>9999</v>
      </c>
      <c r="L15" s="22">
        <v>0.845144271850586</v>
      </c>
      <c r="M15" s="20">
        <v>9999</v>
      </c>
      <c r="N15" s="20">
        <v>9999</v>
      </c>
      <c r="O15" s="20">
        <v>10</v>
      </c>
      <c r="P15" s="20">
        <v>10</v>
      </c>
      <c r="Q15" s="20">
        <v>20</v>
      </c>
      <c r="R15" s="23">
        <v>0.5</v>
      </c>
      <c r="S15" s="23">
        <f t="shared" si="0"/>
        <v>1</v>
      </c>
      <c r="T15" s="20">
        <v>3.98444747924805</v>
      </c>
      <c r="U15" s="20">
        <v>3.69888305664062</v>
      </c>
      <c r="V15" s="20">
        <v>3.61066937446594</v>
      </c>
      <c r="W15" s="22">
        <v>0.0882136821746826</v>
      </c>
      <c r="X15" s="20">
        <v>0.373778104782104</v>
      </c>
      <c r="Y15" s="20">
        <v>0.373778104782104</v>
      </c>
      <c r="Z15" s="20">
        <v>1</v>
      </c>
      <c r="AA15" s="20">
        <v>1</v>
      </c>
      <c r="AB15" s="20">
        <v>0.5</v>
      </c>
      <c r="AC15" s="20">
        <v>0.666666666666667</v>
      </c>
      <c r="AD15" s="20">
        <v>0</v>
      </c>
      <c r="AE15" s="20">
        <v>0</v>
      </c>
    </row>
    <row r="16" spans="1:31">
      <c r="A16" s="5">
        <v>195</v>
      </c>
      <c r="B16">
        <v>18</v>
      </c>
      <c r="C16">
        <v>2</v>
      </c>
      <c r="D16">
        <v>10</v>
      </c>
      <c r="E16">
        <v>10</v>
      </c>
      <c r="F16">
        <v>10</v>
      </c>
      <c r="G16">
        <v>0</v>
      </c>
      <c r="H16">
        <v>8</v>
      </c>
      <c r="I16">
        <v>2</v>
      </c>
      <c r="J16">
        <v>0.9</v>
      </c>
      <c r="K16" s="4">
        <v>6.02360534667969</v>
      </c>
      <c r="L16" s="9">
        <v>1.21777153015137</v>
      </c>
      <c r="M16">
        <v>1.0475025177002</v>
      </c>
      <c r="N16">
        <v>5.15594482421875</v>
      </c>
      <c r="O16">
        <v>5</v>
      </c>
      <c r="P16">
        <v>5</v>
      </c>
      <c r="Q16">
        <v>14</v>
      </c>
      <c r="R16" s="15">
        <v>0.3571</v>
      </c>
      <c r="S16" s="15">
        <f t="shared" si="0"/>
        <v>0.5</v>
      </c>
      <c r="T16">
        <v>2.83910751342773</v>
      </c>
      <c r="U16">
        <v>2.61378049850464</v>
      </c>
      <c r="V16">
        <v>2.52981948852539</v>
      </c>
      <c r="W16" s="11">
        <v>0.083961009979248</v>
      </c>
      <c r="X16">
        <v>0.309288024902344</v>
      </c>
      <c r="Y16">
        <v>0.309288024902344</v>
      </c>
      <c r="Z16">
        <v>0.5</v>
      </c>
      <c r="AA16">
        <v>0.9</v>
      </c>
      <c r="AB16">
        <v>0.642857142857143</v>
      </c>
      <c r="AC16">
        <v>0.75</v>
      </c>
      <c r="AD16">
        <v>0.1</v>
      </c>
      <c r="AE16">
        <v>0.4</v>
      </c>
    </row>
    <row r="17" spans="1:31">
      <c r="A17" s="5">
        <v>161</v>
      </c>
      <c r="B17">
        <v>18</v>
      </c>
      <c r="C17">
        <v>2</v>
      </c>
      <c r="D17">
        <v>10</v>
      </c>
      <c r="E17">
        <v>10</v>
      </c>
      <c r="F17">
        <v>9</v>
      </c>
      <c r="G17">
        <v>1</v>
      </c>
      <c r="H17">
        <v>9</v>
      </c>
      <c r="I17">
        <v>1</v>
      </c>
      <c r="J17">
        <v>0.9</v>
      </c>
      <c r="K17" s="4">
        <v>9.90433120727539</v>
      </c>
      <c r="L17" s="9">
        <v>1.17045211791992</v>
      </c>
      <c r="M17">
        <v>1.12642097473145</v>
      </c>
      <c r="N17">
        <v>9.26404190063477</v>
      </c>
      <c r="O17">
        <v>8</v>
      </c>
      <c r="P17">
        <v>8</v>
      </c>
      <c r="Q17">
        <v>17</v>
      </c>
      <c r="R17" s="15">
        <v>0.4706</v>
      </c>
      <c r="S17" s="15">
        <f t="shared" si="0"/>
        <v>0.8</v>
      </c>
      <c r="T17">
        <v>3.59035682678223</v>
      </c>
      <c r="U17">
        <v>3.26594281196594</v>
      </c>
      <c r="V17">
        <v>3.26703786849976</v>
      </c>
      <c r="W17" s="11">
        <v>0.00109505653381348</v>
      </c>
      <c r="X17">
        <v>0.323318958282471</v>
      </c>
      <c r="Y17">
        <v>0.323318958282471</v>
      </c>
      <c r="Z17">
        <v>0.8</v>
      </c>
      <c r="AA17">
        <v>0.9</v>
      </c>
      <c r="AB17">
        <v>0.529411764705882</v>
      </c>
      <c r="AC17">
        <v>0.666666666666667</v>
      </c>
      <c r="AD17">
        <v>0.1</v>
      </c>
      <c r="AE17">
        <v>0.1</v>
      </c>
    </row>
    <row r="18" spans="1:31">
      <c r="A18" s="5">
        <v>183</v>
      </c>
      <c r="B18">
        <v>16</v>
      </c>
      <c r="C18">
        <v>4</v>
      </c>
      <c r="D18">
        <v>10</v>
      </c>
      <c r="E18">
        <v>10</v>
      </c>
      <c r="F18">
        <v>10</v>
      </c>
      <c r="G18">
        <v>0</v>
      </c>
      <c r="H18">
        <v>6</v>
      </c>
      <c r="I18">
        <v>4</v>
      </c>
      <c r="J18">
        <v>0.8</v>
      </c>
      <c r="K18" s="4">
        <v>5.10199356079102</v>
      </c>
      <c r="L18" s="9">
        <v>1.28178596496582</v>
      </c>
      <c r="M18">
        <v>0.811515808105469</v>
      </c>
      <c r="N18">
        <v>5.19133567810059</v>
      </c>
      <c r="O18">
        <v>6</v>
      </c>
      <c r="P18">
        <v>6</v>
      </c>
      <c r="Q18">
        <v>15</v>
      </c>
      <c r="R18" s="15">
        <v>0.4</v>
      </c>
      <c r="S18" s="15">
        <f t="shared" si="0"/>
        <v>0.6</v>
      </c>
      <c r="T18">
        <v>2.89971923828125</v>
      </c>
      <c r="U18">
        <v>2.59655570983887</v>
      </c>
      <c r="V18">
        <v>2.59326696395874</v>
      </c>
      <c r="W18" s="11">
        <v>0.00328874588012695</v>
      </c>
      <c r="X18">
        <v>0.30645227432251</v>
      </c>
      <c r="Y18">
        <v>0.30645227432251</v>
      </c>
      <c r="Z18">
        <v>0.6</v>
      </c>
      <c r="AA18">
        <v>0.9</v>
      </c>
      <c r="AB18">
        <v>0.6</v>
      </c>
      <c r="AC18">
        <v>0.72</v>
      </c>
      <c r="AD18">
        <v>0.1</v>
      </c>
      <c r="AE18">
        <v>0.3</v>
      </c>
    </row>
    <row r="19" spans="1:31">
      <c r="A19" s="5">
        <v>247</v>
      </c>
      <c r="B19">
        <v>17</v>
      </c>
      <c r="C19">
        <v>3</v>
      </c>
      <c r="D19">
        <v>10</v>
      </c>
      <c r="E19">
        <v>10</v>
      </c>
      <c r="F19">
        <v>10</v>
      </c>
      <c r="G19">
        <v>0</v>
      </c>
      <c r="H19">
        <v>7</v>
      </c>
      <c r="I19">
        <v>3</v>
      </c>
      <c r="J19">
        <v>0.85</v>
      </c>
      <c r="K19" s="4">
        <v>6.15678977966309</v>
      </c>
      <c r="L19" s="9">
        <v>1.23169898986816</v>
      </c>
      <c r="M19">
        <v>0.800302505493164</v>
      </c>
      <c r="N19">
        <v>5.59785652160645</v>
      </c>
      <c r="O19">
        <v>6</v>
      </c>
      <c r="P19">
        <v>6</v>
      </c>
      <c r="Q19">
        <v>16</v>
      </c>
      <c r="R19" s="15">
        <v>0.375</v>
      </c>
      <c r="S19" s="15">
        <f t="shared" si="0"/>
        <v>0.6</v>
      </c>
      <c r="T19">
        <v>3.23459434509277</v>
      </c>
      <c r="U19">
        <v>2.90761804580689</v>
      </c>
      <c r="V19">
        <v>2.84842491149902</v>
      </c>
      <c r="W19" s="11">
        <v>0.0591931343078613</v>
      </c>
      <c r="X19">
        <v>0.38616943359375</v>
      </c>
      <c r="Y19">
        <v>0.38616943359375</v>
      </c>
      <c r="Z19">
        <v>0.6</v>
      </c>
      <c r="AA19">
        <v>1</v>
      </c>
      <c r="AB19">
        <v>0.625</v>
      </c>
      <c r="AC19">
        <v>0.769230769230769</v>
      </c>
      <c r="AD19">
        <v>0</v>
      </c>
      <c r="AE19">
        <v>0.4</v>
      </c>
    </row>
    <row r="20" spans="1:31">
      <c r="A20" s="5">
        <v>226</v>
      </c>
      <c r="B20">
        <v>17</v>
      </c>
      <c r="C20">
        <v>3</v>
      </c>
      <c r="D20">
        <v>10</v>
      </c>
      <c r="E20">
        <v>10</v>
      </c>
      <c r="F20">
        <v>10</v>
      </c>
      <c r="G20">
        <v>0</v>
      </c>
      <c r="H20">
        <v>7</v>
      </c>
      <c r="I20">
        <v>3</v>
      </c>
      <c r="J20">
        <v>0.85</v>
      </c>
      <c r="K20" s="4">
        <v>6.30370903015137</v>
      </c>
      <c r="L20" s="9">
        <v>1.27000999450684</v>
      </c>
      <c r="M20">
        <v>1.00218772888184</v>
      </c>
      <c r="N20">
        <v>6.29825973510742</v>
      </c>
      <c r="O20">
        <v>7</v>
      </c>
      <c r="P20">
        <v>7</v>
      </c>
      <c r="Q20">
        <v>17</v>
      </c>
      <c r="R20" s="15">
        <v>0.4118</v>
      </c>
      <c r="S20" s="15">
        <f t="shared" si="0"/>
        <v>0.7</v>
      </c>
      <c r="T20">
        <v>3.48395156860352</v>
      </c>
      <c r="U20">
        <v>3.09846258163452</v>
      </c>
      <c r="V20">
        <v>3.09269952774048</v>
      </c>
      <c r="W20" s="11">
        <v>0.00576305389404297</v>
      </c>
      <c r="X20">
        <v>0.391252040863037</v>
      </c>
      <c r="Y20">
        <v>0.391252040863037</v>
      </c>
      <c r="Z20">
        <v>0.7</v>
      </c>
      <c r="AA20">
        <v>1</v>
      </c>
      <c r="AB20">
        <v>0.588235294117647</v>
      </c>
      <c r="AC20">
        <v>0.740740740740741</v>
      </c>
      <c r="AD20">
        <v>0</v>
      </c>
      <c r="AE20">
        <v>0.3</v>
      </c>
    </row>
    <row r="21" spans="1:31">
      <c r="A21" s="5">
        <v>18</v>
      </c>
      <c r="B21">
        <v>17</v>
      </c>
      <c r="C21">
        <v>3</v>
      </c>
      <c r="D21">
        <v>10</v>
      </c>
      <c r="E21">
        <v>10</v>
      </c>
      <c r="F21">
        <v>9</v>
      </c>
      <c r="G21">
        <v>1</v>
      </c>
      <c r="H21">
        <v>8</v>
      </c>
      <c r="I21">
        <v>2</v>
      </c>
      <c r="J21">
        <v>0.85</v>
      </c>
      <c r="K21" s="4">
        <v>9.04955291748047</v>
      </c>
      <c r="L21" s="9">
        <v>1.21954345703125</v>
      </c>
      <c r="M21">
        <v>0.910530090332031</v>
      </c>
      <c r="N21">
        <v>8.24246215820312</v>
      </c>
      <c r="O21">
        <v>6</v>
      </c>
      <c r="P21">
        <v>6</v>
      </c>
      <c r="Q21">
        <v>15</v>
      </c>
      <c r="R21" s="15">
        <v>0.4</v>
      </c>
      <c r="S21" s="15">
        <f t="shared" si="0"/>
        <v>0.6</v>
      </c>
      <c r="T21">
        <v>3.25093460083008</v>
      </c>
      <c r="U21">
        <v>2.92154550552368</v>
      </c>
      <c r="V21">
        <v>2.91307401657104</v>
      </c>
      <c r="W21" s="11">
        <v>0.00847148895263672</v>
      </c>
      <c r="X21">
        <v>0.337860584259033</v>
      </c>
      <c r="Y21">
        <v>0.337860584259033</v>
      </c>
      <c r="Z21">
        <v>0.6</v>
      </c>
      <c r="AA21">
        <v>0.9</v>
      </c>
      <c r="AB21">
        <v>0.6</v>
      </c>
      <c r="AC21">
        <v>0.72</v>
      </c>
      <c r="AD21">
        <v>0.1</v>
      </c>
      <c r="AE21">
        <v>0.3</v>
      </c>
    </row>
    <row r="22" spans="1:31">
      <c r="A22" s="5">
        <v>202</v>
      </c>
      <c r="B22">
        <v>20</v>
      </c>
      <c r="C22">
        <v>0</v>
      </c>
      <c r="D22">
        <v>10</v>
      </c>
      <c r="E22">
        <v>10</v>
      </c>
      <c r="F22">
        <v>10</v>
      </c>
      <c r="G22">
        <v>0</v>
      </c>
      <c r="H22">
        <v>10</v>
      </c>
      <c r="I22">
        <v>0</v>
      </c>
      <c r="J22">
        <v>1</v>
      </c>
      <c r="K22" s="4">
        <v>9999</v>
      </c>
      <c r="L22" s="9">
        <v>1.37958717346191</v>
      </c>
      <c r="M22">
        <v>9999</v>
      </c>
      <c r="N22">
        <v>9999</v>
      </c>
      <c r="O22">
        <v>9</v>
      </c>
      <c r="P22">
        <v>9</v>
      </c>
      <c r="Q22">
        <v>19</v>
      </c>
      <c r="R22" s="15">
        <v>0.4737</v>
      </c>
      <c r="S22" s="15">
        <f t="shared" si="0"/>
        <v>0.9</v>
      </c>
      <c r="T22">
        <v>4.12523078918457</v>
      </c>
      <c r="U22">
        <v>3.87245631217956</v>
      </c>
      <c r="V22">
        <v>3.69013977050781</v>
      </c>
      <c r="W22" s="11">
        <v>0.182316541671753</v>
      </c>
      <c r="X22">
        <v>0.435091018676758</v>
      </c>
      <c r="Y22">
        <v>0.435091018676758</v>
      </c>
      <c r="Z22">
        <v>0.9</v>
      </c>
      <c r="AA22">
        <v>1</v>
      </c>
      <c r="AB22">
        <v>0.526315789473684</v>
      </c>
      <c r="AC22">
        <v>0.689655172413793</v>
      </c>
      <c r="AD22">
        <v>0</v>
      </c>
      <c r="AE22">
        <v>0.1</v>
      </c>
    </row>
    <row r="23" s="4" customFormat="1" spans="11:31">
      <c r="K23" s="12" t="s">
        <v>29</v>
      </c>
      <c r="L23" s="9">
        <f>AVERAGE(L2:L22)</f>
        <v>0.954885482788086</v>
      </c>
      <c r="W23" s="11">
        <f t="shared" ref="W23:AE23" si="1">AVERAGE(W2:W22)</f>
        <v>0.108418453307379</v>
      </c>
      <c r="Z23" s="4">
        <f t="shared" si="1"/>
        <v>0.733333333333333</v>
      </c>
      <c r="AA23" s="4">
        <f t="shared" si="1"/>
        <v>0.923809523809524</v>
      </c>
      <c r="AB23" s="4">
        <f t="shared" si="1"/>
        <v>0.559220208551257</v>
      </c>
      <c r="AC23" s="4">
        <f t="shared" si="1"/>
        <v>0.695415484594467</v>
      </c>
      <c r="AD23" s="4">
        <f t="shared" si="1"/>
        <v>0.0761904761904762</v>
      </c>
      <c r="AE23" s="4">
        <f t="shared" si="1"/>
        <v>0.19047619047619</v>
      </c>
    </row>
    <row r="24" s="4" customFormat="1" spans="11:31">
      <c r="K24" s="13" t="s">
        <v>30</v>
      </c>
      <c r="L24" s="9">
        <f>MAX(L2:L22)</f>
        <v>1.37958717346191</v>
      </c>
      <c r="P24" s="4" t="s">
        <v>70</v>
      </c>
      <c r="W24" s="11">
        <f t="shared" ref="W24:AE24" si="2">MAX(W2:W22)</f>
        <v>0.24685263633728</v>
      </c>
      <c r="Z24" s="4">
        <f t="shared" si="2"/>
        <v>1</v>
      </c>
      <c r="AA24" s="4">
        <f t="shared" si="2"/>
        <v>1</v>
      </c>
      <c r="AB24" s="4">
        <f t="shared" si="2"/>
        <v>0.642857142857143</v>
      </c>
      <c r="AC24" s="4">
        <f t="shared" si="2"/>
        <v>0.769230769230769</v>
      </c>
      <c r="AD24" s="4">
        <f t="shared" si="2"/>
        <v>0.3</v>
      </c>
      <c r="AE24" s="4">
        <f t="shared" si="2"/>
        <v>0.4</v>
      </c>
    </row>
    <row r="25" s="4" customFormat="1" spans="12:31">
      <c r="L25" s="9">
        <f>MIN(L2:L22)</f>
        <v>0.657564163208008</v>
      </c>
      <c r="P25" s="4">
        <v>0.2</v>
      </c>
      <c r="Q25" s="4">
        <v>-160</v>
      </c>
      <c r="R25" s="4">
        <v>640</v>
      </c>
      <c r="S25" s="4">
        <v>32</v>
      </c>
      <c r="W25" s="11">
        <f t="shared" ref="W25:AE25" si="3">MIN(W2:W22)</f>
        <v>0.00109505653381348</v>
      </c>
      <c r="Z25" s="4">
        <f t="shared" si="3"/>
        <v>0.5</v>
      </c>
      <c r="AA25" s="4">
        <f t="shared" si="3"/>
        <v>0.7</v>
      </c>
      <c r="AB25" s="4">
        <f t="shared" si="3"/>
        <v>0.4375</v>
      </c>
      <c r="AC25" s="4">
        <f t="shared" si="3"/>
        <v>0.538461538461539</v>
      </c>
      <c r="AD25" s="4">
        <f t="shared" si="3"/>
        <v>0</v>
      </c>
      <c r="AE25" s="4">
        <f t="shared" si="3"/>
        <v>-0.2</v>
      </c>
    </row>
    <row r="26" spans="11:23">
      <c r="K26" s="4"/>
      <c r="L26" s="9"/>
      <c r="M26">
        <v>0.194</v>
      </c>
      <c r="P26" s="4">
        <v>0.4</v>
      </c>
      <c r="Q26" s="4">
        <v>-320</v>
      </c>
      <c r="R26" s="4">
        <v>480</v>
      </c>
      <c r="S26" s="4">
        <v>24</v>
      </c>
      <c r="W26" s="11"/>
    </row>
    <row r="27" spans="11:23">
      <c r="K27" s="4"/>
      <c r="L27" s="9"/>
      <c r="M27">
        <v>0.129</v>
      </c>
      <c r="P27" s="4">
        <v>0.45</v>
      </c>
      <c r="Q27" s="4">
        <v>-360</v>
      </c>
      <c r="R27" s="4">
        <v>440</v>
      </c>
      <c r="S27" s="4">
        <v>22</v>
      </c>
      <c r="W27" s="11"/>
    </row>
    <row r="28" spans="11:23">
      <c r="K28" s="4"/>
      <c r="L28" s="9"/>
      <c r="P28" s="4">
        <v>0.49</v>
      </c>
      <c r="Q28" s="4">
        <v>-392</v>
      </c>
      <c r="R28" s="4">
        <v>408</v>
      </c>
      <c r="S28" s="4">
        <v>20.4</v>
      </c>
      <c r="W28" s="11"/>
    </row>
    <row r="29" spans="11:23">
      <c r="K29" s="4" t="s">
        <v>31</v>
      </c>
      <c r="L29" s="4" t="s">
        <v>32</v>
      </c>
      <c r="P29" s="1"/>
      <c r="Q29" s="14">
        <v>-380</v>
      </c>
      <c r="R29" s="14">
        <v>420</v>
      </c>
      <c r="S29" s="14">
        <v>21</v>
      </c>
      <c r="W29" s="11"/>
    </row>
    <row r="30" spans="11:23">
      <c r="K30" s="4"/>
      <c r="L30" s="4"/>
      <c r="W30" s="11"/>
    </row>
    <row r="31" s="20" customFormat="1" spans="11:23">
      <c r="K31" s="22" t="s">
        <v>97</v>
      </c>
      <c r="L31" s="22">
        <f>COUNTIF(L2:L22,"&lt;0.765")-COUNTIF(L2:L22,"&lt;0.378")</f>
        <v>7</v>
      </c>
      <c r="M31" s="22">
        <v>7</v>
      </c>
      <c r="W31" s="22"/>
    </row>
    <row r="32" s="1" customFormat="1" spans="11:23">
      <c r="K32" s="14" t="s">
        <v>87</v>
      </c>
      <c r="L32" s="14">
        <f>COUNTIF(L2:L22,"&lt;1.152")-COUNTIF(L2:L22,"&lt;0.765")</f>
        <v>7</v>
      </c>
      <c r="M32" s="14">
        <v>7</v>
      </c>
      <c r="W32" s="14"/>
    </row>
    <row r="33" s="20" customFormat="1" spans="11:23">
      <c r="K33" s="22" t="s">
        <v>88</v>
      </c>
      <c r="L33" s="22">
        <f>COUNTIF(L2:L22,"&lt;1.539")-COUNTIF(L2:L22,"&lt;1.152")</f>
        <v>7</v>
      </c>
      <c r="M33" s="22">
        <v>7</v>
      </c>
      <c r="W33" s="22"/>
    </row>
    <row r="34" s="1" customFormat="1" spans="11:23">
      <c r="K34" s="14" t="s">
        <v>52</v>
      </c>
      <c r="L34" s="14">
        <v>0</v>
      </c>
      <c r="W34" s="14"/>
    </row>
    <row r="35" s="1" customFormat="1" spans="11:23">
      <c r="K35" s="14" t="s">
        <v>53</v>
      </c>
      <c r="L35" s="14">
        <v>0</v>
      </c>
      <c r="W35" s="14"/>
    </row>
    <row r="36" s="1" customFormat="1" spans="11:23">
      <c r="K36" s="14" t="s">
        <v>54</v>
      </c>
      <c r="L36" s="14">
        <v>0</v>
      </c>
      <c r="W36" s="14"/>
    </row>
    <row r="37" s="1" customFormat="1" spans="11:23">
      <c r="K37" s="14" t="s">
        <v>55</v>
      </c>
      <c r="L37" s="14">
        <v>0</v>
      </c>
      <c r="W37" s="14"/>
    </row>
    <row r="38" s="1" customFormat="1" spans="11:23">
      <c r="K38" s="14" t="s">
        <v>56</v>
      </c>
      <c r="L38" s="14">
        <v>0</v>
      </c>
      <c r="W38" s="14"/>
    </row>
    <row r="39" s="1" customFormat="1" spans="11:23">
      <c r="K39" s="14" t="s">
        <v>57</v>
      </c>
      <c r="L39" s="14">
        <v>0</v>
      </c>
      <c r="W39" s="14"/>
    </row>
    <row r="40" s="1" customFormat="1" spans="11:23">
      <c r="K40" s="14" t="s">
        <v>58</v>
      </c>
      <c r="L40" s="14">
        <f>COUNTIF(L2:L22,"&lt;1.668")-COUNTIF(L2:L22,"&lt;1.539")</f>
        <v>0</v>
      </c>
      <c r="W40" s="14"/>
    </row>
    <row r="41" s="1" customFormat="1" spans="11:23">
      <c r="K41" s="14" t="s">
        <v>59</v>
      </c>
      <c r="L41" s="14">
        <f>COUNTIF(L2:L22,"&lt;1.797")-COUNTIF(L2:L22,"&lt;1.668")</f>
        <v>0</v>
      </c>
      <c r="W41" s="14"/>
    </row>
    <row r="42" s="1" customFormat="1" spans="11:23">
      <c r="K42" s="14" t="s">
        <v>60</v>
      </c>
      <c r="L42" s="14">
        <f>COUNTIF(L2:L22,"&lt;1.926")-COUNTIF(L2:L22,"&lt;1.797")</f>
        <v>0</v>
      </c>
      <c r="W42" s="14"/>
    </row>
    <row r="43" s="1" customFormat="1" spans="11:23">
      <c r="K43" s="14" t="s">
        <v>61</v>
      </c>
      <c r="L43" s="14">
        <f>COUNTIF(L2:L22,"&lt;2.055")-COUNTIF(L2:L22,"&lt;1.926")</f>
        <v>0</v>
      </c>
      <c r="W43" s="14"/>
    </row>
    <row r="44" s="1" customFormat="1" spans="11:23">
      <c r="K44" s="14" t="s">
        <v>62</v>
      </c>
      <c r="L44" s="14">
        <f>COUNTIF(L2:L22,"&lt;2.184")-COUNTIF(L2:L22,"&lt;2.055")</f>
        <v>0</v>
      </c>
      <c r="W44" s="14"/>
    </row>
    <row r="45" s="1" customFormat="1" spans="11:23">
      <c r="K45" s="14" t="s">
        <v>63</v>
      </c>
      <c r="L45" s="14">
        <f>COUNTIF(L2:L22,"&lt;2.313")-COUNTIF(L2:L22,"&lt;2.184")</f>
        <v>0</v>
      </c>
      <c r="W45" s="14"/>
    </row>
    <row r="46" s="1" customFormat="1" spans="11:23">
      <c r="K46" s="14" t="s">
        <v>64</v>
      </c>
      <c r="L46" s="14">
        <f>COUNTIF(L2:L22,"&lt;2.442")-COUNTIF(L2:L22,"&lt;2.313")</f>
        <v>0</v>
      </c>
      <c r="W46" s="14"/>
    </row>
    <row r="47" s="1" customFormat="1" spans="11:12">
      <c r="K47" s="14" t="s">
        <v>65</v>
      </c>
      <c r="L47" s="14">
        <f>COUNTIF(L2:L22,"&lt;2.571")-COUNTIF(L2:L22,"&lt;2.442")</f>
        <v>0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s="1" customFormat="1" spans="11:15">
      <c r="K49" s="14" t="s">
        <v>67</v>
      </c>
      <c r="L49" s="14">
        <f>COUNTIF(L2:L22,"&lt;2.829")-COUNTIF(L2:L22,"&lt;2.7")</f>
        <v>0</v>
      </c>
      <c r="N49" s="1">
        <v>0.378</v>
      </c>
      <c r="O49" s="1">
        <v>3.094</v>
      </c>
    </row>
    <row r="50" s="1" customFormat="1" spans="11:15">
      <c r="K50" s="14" t="s">
        <v>68</v>
      </c>
      <c r="L50" s="14">
        <f>COUNTIF(L2:L22,"&lt;2.958")-COUNTIF(L2:L22,"&lt;2.829")</f>
        <v>0</v>
      </c>
      <c r="N50" s="1">
        <v>21</v>
      </c>
      <c r="O50" s="1">
        <v>0.129</v>
      </c>
    </row>
    <row r="51" s="1" customFormat="1" spans="11:12">
      <c r="K51" s="14" t="s">
        <v>69</v>
      </c>
      <c r="L51" s="14">
        <f>COUNTIF(L2:L22,"&lt;3.087")-COUNTIF(L2:L22,"&lt;2.958")</f>
        <v>0</v>
      </c>
    </row>
    <row r="54" spans="14:16">
      <c r="N54">
        <v>0.954</v>
      </c>
      <c r="O54">
        <v>0.378</v>
      </c>
      <c r="P54">
        <v>1.539</v>
      </c>
    </row>
    <row r="55" spans="16:16">
      <c r="P55">
        <v>0.232</v>
      </c>
    </row>
    <row r="56" spans="16:16">
      <c r="P56">
        <v>0.387</v>
      </c>
    </row>
  </sheetData>
  <pageMargins left="0.75" right="0.75" top="1" bottom="1" header="0.5" footer="0.5"/>
  <headerFooter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1"/>
  <sheetViews>
    <sheetView topLeftCell="H58" workbookViewId="0">
      <selection activeCell="H1" sqref="$A1:$XFD73"/>
    </sheetView>
  </sheetViews>
  <sheetFormatPr defaultColWidth="8.88888888888889" defaultRowHeight="14.4"/>
  <cols>
    <col min="11" max="12" width="18.4444444444444" customWidth="1"/>
    <col min="13" max="14" width="12.8888888888889"/>
    <col min="20" max="22" width="12.8888888888889"/>
    <col min="23" max="23" width="21.2222222222222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130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10.5104732513428</v>
      </c>
      <c r="L2" s="9">
        <v>0.40911865234375</v>
      </c>
      <c r="M2">
        <v>0.336616516113281</v>
      </c>
      <c r="N2">
        <v>10.49875831604</v>
      </c>
      <c r="O2">
        <v>9</v>
      </c>
      <c r="P2">
        <v>9</v>
      </c>
      <c r="Q2">
        <v>19</v>
      </c>
      <c r="R2" s="15">
        <v>0.4737</v>
      </c>
      <c r="S2" s="15">
        <f t="shared" ref="S2:S13" si="0">O2/E2</f>
        <v>0.9</v>
      </c>
      <c r="T2">
        <v>4.85090065002441</v>
      </c>
      <c r="U2">
        <v>4.38053035736084</v>
      </c>
      <c r="V2">
        <v>4.3800253868103</v>
      </c>
      <c r="W2" s="11">
        <v>0.000504970550537109</v>
      </c>
      <c r="X2">
        <v>0.470875263214111</v>
      </c>
      <c r="Y2">
        <v>0.470875263214111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pans="1:31">
      <c r="A3" s="5">
        <v>232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9.98714828491211</v>
      </c>
      <c r="L3" s="9">
        <v>0.462333679199219</v>
      </c>
      <c r="M3">
        <v>0.440597534179687</v>
      </c>
      <c r="N3">
        <v>10.3657836914062</v>
      </c>
      <c r="O3">
        <v>9</v>
      </c>
      <c r="P3">
        <v>9</v>
      </c>
      <c r="Q3">
        <v>19</v>
      </c>
      <c r="R3" s="15">
        <v>0.4737</v>
      </c>
      <c r="S3" s="15">
        <f t="shared" si="0"/>
        <v>0.9</v>
      </c>
      <c r="T3">
        <v>4.47909736633301</v>
      </c>
      <c r="U3">
        <v>4.03401613235474</v>
      </c>
      <c r="V3">
        <v>4.06410217285156</v>
      </c>
      <c r="W3" s="11">
        <v>0.0300860404968262</v>
      </c>
      <c r="X3">
        <v>0.414995193481445</v>
      </c>
      <c r="Y3">
        <v>0.414995193481445</v>
      </c>
      <c r="Z3">
        <v>0.9</v>
      </c>
      <c r="AA3">
        <v>1</v>
      </c>
      <c r="AB3">
        <v>0.526315789473684</v>
      </c>
      <c r="AC3">
        <v>0.689655172413793</v>
      </c>
      <c r="AD3">
        <v>0</v>
      </c>
      <c r="AE3">
        <v>0.1</v>
      </c>
    </row>
    <row r="4" spans="1:31">
      <c r="A4" s="5">
        <v>178</v>
      </c>
      <c r="B4">
        <v>20</v>
      </c>
      <c r="C4">
        <v>0</v>
      </c>
      <c r="D4">
        <v>10</v>
      </c>
      <c r="E4">
        <v>10</v>
      </c>
      <c r="F4">
        <v>10</v>
      </c>
      <c r="G4">
        <v>0</v>
      </c>
      <c r="H4">
        <v>10</v>
      </c>
      <c r="I4">
        <v>0</v>
      </c>
      <c r="J4">
        <v>1</v>
      </c>
      <c r="K4" s="4">
        <v>9999</v>
      </c>
      <c r="L4" s="9">
        <v>0.473779678344727</v>
      </c>
      <c r="M4">
        <v>9999</v>
      </c>
      <c r="N4">
        <v>9999</v>
      </c>
      <c r="O4">
        <v>9</v>
      </c>
      <c r="P4">
        <v>9</v>
      </c>
      <c r="Q4">
        <v>18</v>
      </c>
      <c r="R4" s="15">
        <v>0.5</v>
      </c>
      <c r="S4" s="15">
        <f t="shared" si="0"/>
        <v>0.9</v>
      </c>
      <c r="T4">
        <v>4.80928802490234</v>
      </c>
      <c r="U4">
        <v>4.42328643798828</v>
      </c>
      <c r="V4">
        <v>4.36561059951782</v>
      </c>
      <c r="W4" s="11">
        <v>0.057675838470459</v>
      </c>
      <c r="X4">
        <v>0.443677425384521</v>
      </c>
      <c r="Y4">
        <v>0.443677425384521</v>
      </c>
      <c r="Z4">
        <v>0.9</v>
      </c>
      <c r="AA4">
        <v>0.9</v>
      </c>
      <c r="AB4">
        <v>0.5</v>
      </c>
      <c r="AC4">
        <v>0.642857142857143</v>
      </c>
      <c r="AD4">
        <v>0.1</v>
      </c>
      <c r="AE4">
        <v>0</v>
      </c>
    </row>
    <row r="5" spans="1:31">
      <c r="A5" s="5">
        <v>230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9.30318069458008</v>
      </c>
      <c r="L5" s="9">
        <v>0.476203918457031</v>
      </c>
      <c r="M5">
        <v>0.422689437866211</v>
      </c>
      <c r="N5">
        <v>9.27261924743652</v>
      </c>
      <c r="O5">
        <v>8</v>
      </c>
      <c r="P5">
        <v>8</v>
      </c>
      <c r="Q5">
        <v>17</v>
      </c>
      <c r="R5" s="15">
        <v>0.4706</v>
      </c>
      <c r="S5" s="15">
        <f t="shared" si="0"/>
        <v>0.8</v>
      </c>
      <c r="T5">
        <v>3.91389274597168</v>
      </c>
      <c r="U5">
        <v>3.55402135848999</v>
      </c>
      <c r="V5">
        <v>3.55066561698914</v>
      </c>
      <c r="W5" s="11">
        <v>0.00335574150085449</v>
      </c>
      <c r="X5">
        <v>0.363227128982544</v>
      </c>
      <c r="Y5">
        <v>0.363227128982544</v>
      </c>
      <c r="Z5">
        <v>0.8</v>
      </c>
      <c r="AA5">
        <v>0.9</v>
      </c>
      <c r="AB5">
        <v>0.529411764705882</v>
      </c>
      <c r="AC5">
        <v>0.666666666666667</v>
      </c>
      <c r="AD5">
        <v>0.1</v>
      </c>
      <c r="AE5">
        <v>0.1</v>
      </c>
    </row>
    <row r="6" spans="1:31">
      <c r="A6" s="5">
        <v>112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10.0738563537598</v>
      </c>
      <c r="L6" s="9">
        <v>0.529277801513672</v>
      </c>
      <c r="M6">
        <v>0.522300720214844</v>
      </c>
      <c r="N6">
        <v>10.5352840423584</v>
      </c>
      <c r="O6">
        <v>9</v>
      </c>
      <c r="P6">
        <v>9</v>
      </c>
      <c r="Q6">
        <v>19</v>
      </c>
      <c r="R6" s="15">
        <v>0.4737</v>
      </c>
      <c r="S6" s="15">
        <f t="shared" si="0"/>
        <v>0.9</v>
      </c>
      <c r="T6">
        <v>4.54323959350586</v>
      </c>
      <c r="U6">
        <v>4.0840015411377</v>
      </c>
      <c r="V6">
        <v>4.12385272979736</v>
      </c>
      <c r="W6" s="11">
        <v>0.039851188659668</v>
      </c>
      <c r="X6">
        <v>0.419386863708496</v>
      </c>
      <c r="Y6">
        <v>0.419386863708496</v>
      </c>
      <c r="Z6">
        <v>0.9</v>
      </c>
      <c r="AA6">
        <v>1</v>
      </c>
      <c r="AB6">
        <v>0.526315789473684</v>
      </c>
      <c r="AC6">
        <v>0.689655172413793</v>
      </c>
      <c r="AD6">
        <v>0</v>
      </c>
      <c r="AE6">
        <v>0.1</v>
      </c>
    </row>
    <row r="7" s="1" customFormat="1" spans="1:31">
      <c r="A7" s="18">
        <v>68</v>
      </c>
      <c r="B7" s="1">
        <v>20</v>
      </c>
      <c r="C7" s="1">
        <v>0</v>
      </c>
      <c r="D7" s="1">
        <v>10</v>
      </c>
      <c r="E7" s="1">
        <v>10</v>
      </c>
      <c r="F7" s="1">
        <v>10</v>
      </c>
      <c r="G7" s="1">
        <v>0</v>
      </c>
      <c r="H7" s="1">
        <v>10</v>
      </c>
      <c r="I7" s="1">
        <v>0</v>
      </c>
      <c r="J7" s="1">
        <v>1</v>
      </c>
      <c r="K7" s="14">
        <v>9999</v>
      </c>
      <c r="L7" s="14">
        <v>0.482078552246094</v>
      </c>
      <c r="M7" s="1">
        <v>9999</v>
      </c>
      <c r="N7" s="1">
        <v>9999</v>
      </c>
      <c r="O7" s="1">
        <v>10</v>
      </c>
      <c r="P7" s="1">
        <v>10</v>
      </c>
      <c r="Q7" s="1">
        <v>20</v>
      </c>
      <c r="R7" s="19">
        <v>0.5</v>
      </c>
      <c r="S7" s="19">
        <f t="shared" si="0"/>
        <v>1</v>
      </c>
      <c r="T7" s="1">
        <v>5.22106170654297</v>
      </c>
      <c r="U7" s="1">
        <v>4.79129123687744</v>
      </c>
      <c r="V7" s="1">
        <v>4.7376275062561</v>
      </c>
      <c r="W7" s="14">
        <v>0.0536637306213379</v>
      </c>
      <c r="X7" s="1">
        <v>0.483434200286865</v>
      </c>
      <c r="Y7" s="1">
        <v>0.483434200286865</v>
      </c>
      <c r="Z7" s="1">
        <v>1</v>
      </c>
      <c r="AA7" s="1">
        <v>1</v>
      </c>
      <c r="AB7" s="1">
        <v>0.5</v>
      </c>
      <c r="AC7" s="1">
        <v>0.666666666666667</v>
      </c>
      <c r="AD7" s="1">
        <v>0</v>
      </c>
      <c r="AE7" s="1">
        <v>0</v>
      </c>
    </row>
    <row r="8" spans="1:31">
      <c r="A8" s="5">
        <v>164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10.7130126953125</v>
      </c>
      <c r="L8" s="9">
        <v>0.37877082824707</v>
      </c>
      <c r="M8">
        <v>0.366233825683594</v>
      </c>
      <c r="N8">
        <v>11.3571090698242</v>
      </c>
      <c r="O8">
        <v>9</v>
      </c>
      <c r="P8">
        <v>9</v>
      </c>
      <c r="Q8">
        <v>18</v>
      </c>
      <c r="R8" s="15">
        <v>0.5</v>
      </c>
      <c r="S8" s="15">
        <f t="shared" si="0"/>
        <v>0.9</v>
      </c>
      <c r="T8">
        <v>4.90811347961426</v>
      </c>
      <c r="U8">
        <v>4.40915727615356</v>
      </c>
      <c r="V8">
        <v>4.46663904190063</v>
      </c>
      <c r="W8" s="11">
        <v>0.0574817657470703</v>
      </c>
      <c r="X8">
        <v>0.441474437713623</v>
      </c>
      <c r="Y8">
        <v>0.441474437713623</v>
      </c>
      <c r="Z8">
        <v>0.9</v>
      </c>
      <c r="AA8">
        <v>0.9</v>
      </c>
      <c r="AB8">
        <v>0.5</v>
      </c>
      <c r="AC8">
        <v>0.642857142857143</v>
      </c>
      <c r="AD8">
        <v>0.1</v>
      </c>
      <c r="AE8">
        <v>0</v>
      </c>
    </row>
    <row r="9" spans="1:31">
      <c r="A9" s="5">
        <v>39</v>
      </c>
      <c r="B9">
        <v>18</v>
      </c>
      <c r="C9">
        <v>2</v>
      </c>
      <c r="D9">
        <v>10</v>
      </c>
      <c r="E9">
        <v>10</v>
      </c>
      <c r="F9">
        <v>10</v>
      </c>
      <c r="G9">
        <v>0</v>
      </c>
      <c r="H9">
        <v>8</v>
      </c>
      <c r="I9">
        <v>2</v>
      </c>
      <c r="J9">
        <v>0.9</v>
      </c>
      <c r="K9" s="4">
        <v>6.08477973937988</v>
      </c>
      <c r="L9" s="9">
        <v>0.643947601318359</v>
      </c>
      <c r="M9">
        <v>0.714527130126953</v>
      </c>
      <c r="N9">
        <v>7.1539421081543</v>
      </c>
      <c r="O9">
        <v>7</v>
      </c>
      <c r="P9">
        <v>7</v>
      </c>
      <c r="Q9">
        <v>15</v>
      </c>
      <c r="R9" s="15">
        <v>0.4667</v>
      </c>
      <c r="S9" s="15">
        <f t="shared" si="0"/>
        <v>0.7</v>
      </c>
      <c r="T9">
        <v>3.60898399353027</v>
      </c>
      <c r="U9">
        <v>3.21957755088806</v>
      </c>
      <c r="V9">
        <v>3.29354786872864</v>
      </c>
      <c r="W9" s="11">
        <v>0.0739703178405762</v>
      </c>
      <c r="X9">
        <v>0.315436124801636</v>
      </c>
      <c r="Y9">
        <v>0.315436124801636</v>
      </c>
      <c r="Z9">
        <v>0.7</v>
      </c>
      <c r="AA9">
        <v>0.8</v>
      </c>
      <c r="AB9">
        <v>0.533333333333333</v>
      </c>
      <c r="AC9">
        <v>0.64</v>
      </c>
      <c r="AD9">
        <v>0.2</v>
      </c>
      <c r="AE9">
        <v>0.1</v>
      </c>
    </row>
    <row r="10" s="20" customFormat="1" spans="1:31">
      <c r="A10" s="21">
        <v>185</v>
      </c>
      <c r="B10" s="20">
        <v>20</v>
      </c>
      <c r="C10" s="20">
        <v>0</v>
      </c>
      <c r="D10" s="20">
        <v>10</v>
      </c>
      <c r="E10" s="20">
        <v>10</v>
      </c>
      <c r="F10" s="20">
        <v>10</v>
      </c>
      <c r="G10" s="20">
        <v>0</v>
      </c>
      <c r="H10" s="20">
        <v>10</v>
      </c>
      <c r="I10" s="20">
        <v>0</v>
      </c>
      <c r="J10" s="20">
        <v>1</v>
      </c>
      <c r="K10" s="22">
        <v>9999</v>
      </c>
      <c r="L10" s="22">
        <v>0.746330261230469</v>
      </c>
      <c r="M10" s="20">
        <v>9999</v>
      </c>
      <c r="N10" s="20">
        <v>9999</v>
      </c>
      <c r="O10" s="20">
        <v>8</v>
      </c>
      <c r="P10" s="20">
        <v>8</v>
      </c>
      <c r="Q10" s="20">
        <v>17</v>
      </c>
      <c r="R10" s="23">
        <v>0.4706</v>
      </c>
      <c r="S10" s="23">
        <f t="shared" si="0"/>
        <v>0.8</v>
      </c>
      <c r="T10" s="20">
        <v>4.6588134765625</v>
      </c>
      <c r="U10" s="20">
        <v>4.31870889663696</v>
      </c>
      <c r="V10" s="20">
        <v>4.19972944259644</v>
      </c>
      <c r="W10" s="22">
        <v>0.118979454040527</v>
      </c>
      <c r="X10" s="20">
        <v>0.459084033966065</v>
      </c>
      <c r="Y10" s="20">
        <v>0.459084033966065</v>
      </c>
      <c r="Z10" s="20">
        <v>0.8</v>
      </c>
      <c r="AA10" s="20">
        <v>0.9</v>
      </c>
      <c r="AB10" s="20">
        <v>0.529411764705882</v>
      </c>
      <c r="AC10" s="20">
        <v>0.666666666666667</v>
      </c>
      <c r="AD10" s="20">
        <v>0.1</v>
      </c>
      <c r="AE10" s="20">
        <v>0.1</v>
      </c>
    </row>
    <row r="11" spans="1:31">
      <c r="A11" s="5">
        <v>241</v>
      </c>
      <c r="B11">
        <v>18</v>
      </c>
      <c r="C11">
        <v>2</v>
      </c>
      <c r="D11">
        <v>10</v>
      </c>
      <c r="E11">
        <v>10</v>
      </c>
      <c r="F11">
        <v>10</v>
      </c>
      <c r="G11">
        <v>0</v>
      </c>
      <c r="H11">
        <v>8</v>
      </c>
      <c r="I11">
        <v>2</v>
      </c>
      <c r="J11">
        <v>0.9</v>
      </c>
      <c r="K11" s="4">
        <v>7.1386833190918</v>
      </c>
      <c r="L11" s="9">
        <v>0.777395248413086</v>
      </c>
      <c r="M11">
        <v>0.925952911376953</v>
      </c>
      <c r="N11">
        <v>8.69438934326172</v>
      </c>
      <c r="O11">
        <v>8</v>
      </c>
      <c r="P11">
        <v>8</v>
      </c>
      <c r="Q11">
        <v>17</v>
      </c>
      <c r="R11" s="15">
        <v>0.4706</v>
      </c>
      <c r="S11" s="15">
        <f t="shared" si="0"/>
        <v>0.8</v>
      </c>
      <c r="T11">
        <v>4.19791030883789</v>
      </c>
      <c r="U11">
        <v>3.68321371078491</v>
      </c>
      <c r="V11">
        <v>3.81388401985168</v>
      </c>
      <c r="W11" s="11">
        <v>0.130670309066772</v>
      </c>
      <c r="X11">
        <v>0.384026288986206</v>
      </c>
      <c r="Y11">
        <v>0.384026288986206</v>
      </c>
      <c r="Z11">
        <v>0.8</v>
      </c>
      <c r="AA11">
        <v>0.9</v>
      </c>
      <c r="AB11">
        <v>0.529411764705882</v>
      </c>
      <c r="AC11">
        <v>0.666666666666667</v>
      </c>
      <c r="AD11">
        <v>0.1</v>
      </c>
      <c r="AE11">
        <v>0.1</v>
      </c>
    </row>
    <row r="12" spans="1:31">
      <c r="A12" s="18">
        <v>51</v>
      </c>
      <c r="B12" s="1">
        <v>20</v>
      </c>
      <c r="C12" s="1">
        <v>0</v>
      </c>
      <c r="D12" s="1">
        <v>10</v>
      </c>
      <c r="E12" s="1">
        <v>10</v>
      </c>
      <c r="F12" s="1">
        <v>10</v>
      </c>
      <c r="G12" s="1">
        <v>0</v>
      </c>
      <c r="H12" s="1">
        <v>10</v>
      </c>
      <c r="I12" s="1">
        <v>0</v>
      </c>
      <c r="J12" s="1">
        <v>1</v>
      </c>
      <c r="K12" s="14">
        <v>9999</v>
      </c>
      <c r="L12" s="14">
        <v>0.763280868530273</v>
      </c>
      <c r="M12" s="1">
        <v>9999</v>
      </c>
      <c r="N12" s="1">
        <v>9999</v>
      </c>
      <c r="O12" s="1">
        <v>8</v>
      </c>
      <c r="P12" s="1">
        <v>8</v>
      </c>
      <c r="Q12" s="1">
        <v>18</v>
      </c>
      <c r="R12" s="19">
        <v>0.4444</v>
      </c>
      <c r="S12" s="19">
        <f t="shared" si="0"/>
        <v>0.8</v>
      </c>
      <c r="T12" s="1">
        <v>4.22702026367187</v>
      </c>
      <c r="U12" s="1">
        <v>3.92570948600769</v>
      </c>
      <c r="V12" s="1">
        <v>3.81870722770691</v>
      </c>
      <c r="W12" s="14">
        <v>0.107002258300781</v>
      </c>
      <c r="X12" s="1">
        <v>0.408313035964966</v>
      </c>
      <c r="Y12" s="1">
        <v>0.408313035964966</v>
      </c>
      <c r="Z12" s="1">
        <v>0.8</v>
      </c>
      <c r="AA12" s="1">
        <v>1</v>
      </c>
      <c r="AB12" s="1">
        <v>0.555555555555556</v>
      </c>
      <c r="AC12" s="1">
        <v>0.714285714285714</v>
      </c>
      <c r="AD12" s="1">
        <v>0</v>
      </c>
      <c r="AE12" s="1">
        <v>0.2</v>
      </c>
    </row>
    <row r="13" spans="1:31">
      <c r="A13" s="5">
        <v>155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6.76684951782227</v>
      </c>
      <c r="L13" s="9">
        <v>0.678230285644531</v>
      </c>
      <c r="M13">
        <v>0.774417877197266</v>
      </c>
      <c r="N13">
        <v>8.09170532226562</v>
      </c>
      <c r="O13">
        <v>8</v>
      </c>
      <c r="P13">
        <v>8</v>
      </c>
      <c r="Q13">
        <v>17</v>
      </c>
      <c r="R13" s="15">
        <v>0.4706</v>
      </c>
      <c r="S13" s="15">
        <f t="shared" si="0"/>
        <v>0.8</v>
      </c>
      <c r="T13">
        <v>3.89630317687988</v>
      </c>
      <c r="U13">
        <v>3.45246338844299</v>
      </c>
      <c r="V13">
        <v>3.55084538459778</v>
      </c>
      <c r="W13" s="11">
        <v>0.0983819961547852</v>
      </c>
      <c r="X13">
        <v>0.345457792282104</v>
      </c>
      <c r="Y13">
        <v>0.345457792282104</v>
      </c>
      <c r="Z13">
        <v>0.8</v>
      </c>
      <c r="AA13">
        <v>0.9</v>
      </c>
      <c r="AB13">
        <v>0.529411764705882</v>
      </c>
      <c r="AC13">
        <v>0.666666666666667</v>
      </c>
      <c r="AD13">
        <v>0.1</v>
      </c>
      <c r="AE13">
        <v>0.1</v>
      </c>
    </row>
    <row r="14" customFormat="1" spans="1:31">
      <c r="A14" s="5">
        <v>41</v>
      </c>
      <c r="B14">
        <v>19</v>
      </c>
      <c r="C14">
        <v>1</v>
      </c>
      <c r="D14">
        <v>10</v>
      </c>
      <c r="E14">
        <v>10</v>
      </c>
      <c r="F14">
        <v>10</v>
      </c>
      <c r="G14">
        <v>0</v>
      </c>
      <c r="H14">
        <v>9</v>
      </c>
      <c r="I14">
        <v>1</v>
      </c>
      <c r="J14">
        <v>0.95</v>
      </c>
      <c r="K14" s="4">
        <v>11.0247116088867</v>
      </c>
      <c r="L14" s="9">
        <v>0.829212188720703</v>
      </c>
      <c r="M14">
        <v>0.615507125854492</v>
      </c>
      <c r="N14">
        <v>9.19135475158691</v>
      </c>
      <c r="O14">
        <v>7</v>
      </c>
      <c r="P14">
        <v>7</v>
      </c>
      <c r="Q14">
        <v>17</v>
      </c>
      <c r="R14" s="15">
        <v>0.4118</v>
      </c>
      <c r="S14" s="15">
        <f t="shared" ref="S14:S37" si="1">O14/E14</f>
        <v>0.7</v>
      </c>
      <c r="T14">
        <v>4.78162574768066</v>
      </c>
      <c r="U14">
        <v>4.41128349304199</v>
      </c>
      <c r="V14">
        <v>4.25963163375854</v>
      </c>
      <c r="W14" s="11">
        <v>0.151651859283447</v>
      </c>
      <c r="X14">
        <v>0.521994113922119</v>
      </c>
      <c r="Y14">
        <v>0.521994113922119</v>
      </c>
      <c r="Z14">
        <v>0.7</v>
      </c>
      <c r="AA14">
        <v>1</v>
      </c>
      <c r="AB14">
        <v>0.588235294117647</v>
      </c>
      <c r="AC14">
        <v>0.740740740740741</v>
      </c>
      <c r="AD14">
        <v>0</v>
      </c>
      <c r="AE14">
        <v>0.3</v>
      </c>
    </row>
    <row r="15" spans="1:31">
      <c r="A15" s="5">
        <v>204</v>
      </c>
      <c r="B15">
        <v>20</v>
      </c>
      <c r="C15">
        <v>0</v>
      </c>
      <c r="D15">
        <v>10</v>
      </c>
      <c r="E15">
        <v>10</v>
      </c>
      <c r="F15">
        <v>10</v>
      </c>
      <c r="G15">
        <v>0</v>
      </c>
      <c r="H15">
        <v>10</v>
      </c>
      <c r="I15">
        <v>0</v>
      </c>
      <c r="J15">
        <v>1</v>
      </c>
      <c r="K15" s="4">
        <v>9999</v>
      </c>
      <c r="L15" s="9">
        <v>0.93437385559082</v>
      </c>
      <c r="M15">
        <v>9999</v>
      </c>
      <c r="N15">
        <v>9999</v>
      </c>
      <c r="O15">
        <v>7</v>
      </c>
      <c r="P15">
        <v>7</v>
      </c>
      <c r="Q15">
        <v>17</v>
      </c>
      <c r="R15" s="15">
        <v>0.4118</v>
      </c>
      <c r="S15" s="15">
        <f t="shared" si="1"/>
        <v>0.7</v>
      </c>
      <c r="T15">
        <v>4.56262969970703</v>
      </c>
      <c r="U15">
        <v>4.25880813598633</v>
      </c>
      <c r="V15">
        <v>4.08786678314209</v>
      </c>
      <c r="W15" s="11">
        <v>0.170941352844238</v>
      </c>
      <c r="X15">
        <v>0.474762916564941</v>
      </c>
      <c r="Y15">
        <v>0.474762916564941</v>
      </c>
      <c r="Z15">
        <v>0.7</v>
      </c>
      <c r="AA15">
        <v>1</v>
      </c>
      <c r="AB15">
        <v>0.588235294117647</v>
      </c>
      <c r="AC15">
        <v>0.740740740740741</v>
      </c>
      <c r="AD15">
        <v>0</v>
      </c>
      <c r="AE15">
        <v>0.3</v>
      </c>
    </row>
    <row r="16" spans="1:31">
      <c r="A16" s="5">
        <v>53</v>
      </c>
      <c r="B16">
        <v>20</v>
      </c>
      <c r="C16">
        <v>0</v>
      </c>
      <c r="D16">
        <v>10</v>
      </c>
      <c r="E16">
        <v>10</v>
      </c>
      <c r="F16">
        <v>10</v>
      </c>
      <c r="G16">
        <v>0</v>
      </c>
      <c r="H16">
        <v>10</v>
      </c>
      <c r="I16">
        <v>0</v>
      </c>
      <c r="J16">
        <v>1</v>
      </c>
      <c r="K16" s="4">
        <v>9999</v>
      </c>
      <c r="L16" s="9">
        <v>0.862852096557617</v>
      </c>
      <c r="M16">
        <v>9999</v>
      </c>
      <c r="N16">
        <v>9999</v>
      </c>
      <c r="O16">
        <v>6</v>
      </c>
      <c r="P16">
        <v>6</v>
      </c>
      <c r="Q16">
        <v>15</v>
      </c>
      <c r="R16" s="15">
        <v>0.4</v>
      </c>
      <c r="S16" s="15">
        <f t="shared" si="1"/>
        <v>0.6</v>
      </c>
      <c r="T16">
        <v>4.4928092956543</v>
      </c>
      <c r="U16">
        <v>4.20266008377075</v>
      </c>
      <c r="V16">
        <v>4.01789474487305</v>
      </c>
      <c r="W16" s="11">
        <v>0.184765338897705</v>
      </c>
      <c r="X16">
        <v>0.47491455078125</v>
      </c>
      <c r="Y16">
        <v>0.47491455078125</v>
      </c>
      <c r="Z16">
        <v>0.6</v>
      </c>
      <c r="AA16">
        <v>0.9</v>
      </c>
      <c r="AB16">
        <v>0.6</v>
      </c>
      <c r="AC16">
        <v>0.72</v>
      </c>
      <c r="AD16">
        <v>0.1</v>
      </c>
      <c r="AE16">
        <v>0.3</v>
      </c>
    </row>
    <row r="17" s="20" customFormat="1" spans="1:31">
      <c r="A17" s="21">
        <v>138</v>
      </c>
      <c r="B17" s="20">
        <v>18</v>
      </c>
      <c r="C17" s="20">
        <v>2</v>
      </c>
      <c r="D17" s="20">
        <v>10</v>
      </c>
      <c r="E17" s="20">
        <v>10</v>
      </c>
      <c r="F17" s="20">
        <v>9</v>
      </c>
      <c r="G17" s="20">
        <v>1</v>
      </c>
      <c r="H17" s="20">
        <v>9</v>
      </c>
      <c r="I17" s="20">
        <v>1</v>
      </c>
      <c r="J17" s="20">
        <v>0.9</v>
      </c>
      <c r="K17" s="22">
        <v>9.2657299041748</v>
      </c>
      <c r="L17" s="22">
        <v>0.671237945556641</v>
      </c>
      <c r="M17" s="20">
        <v>0.846797943115234</v>
      </c>
      <c r="N17" s="20">
        <v>11.3050632476807</v>
      </c>
      <c r="O17" s="20">
        <v>9</v>
      </c>
      <c r="P17" s="20">
        <v>9</v>
      </c>
      <c r="Q17" s="20">
        <v>16</v>
      </c>
      <c r="R17" s="23">
        <v>0.5625</v>
      </c>
      <c r="S17" s="23">
        <f t="shared" si="1"/>
        <v>0.9</v>
      </c>
      <c r="T17" s="20">
        <v>4.41386222839355</v>
      </c>
      <c r="U17" s="20">
        <v>3.87005400657654</v>
      </c>
      <c r="V17" s="20">
        <v>4.11690664291382</v>
      </c>
      <c r="W17" s="22">
        <v>0.24685263633728</v>
      </c>
      <c r="X17" s="20">
        <v>0.296955585479736</v>
      </c>
      <c r="Y17" s="20">
        <v>0.296955585479736</v>
      </c>
      <c r="Z17" s="20">
        <v>0.9</v>
      </c>
      <c r="AA17" s="20">
        <v>0.7</v>
      </c>
      <c r="AB17" s="20">
        <v>0.4375</v>
      </c>
      <c r="AC17" s="20">
        <v>0.538461538461539</v>
      </c>
      <c r="AD17" s="20">
        <v>0.3</v>
      </c>
      <c r="AE17" s="20">
        <v>-0.2</v>
      </c>
    </row>
    <row r="18" spans="1:31">
      <c r="A18" s="5">
        <v>166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10.4938850402832</v>
      </c>
      <c r="L18" s="9">
        <v>1.12556648254395</v>
      </c>
      <c r="M18">
        <v>0.991786956787109</v>
      </c>
      <c r="N18">
        <v>9.07147026062012</v>
      </c>
      <c r="O18">
        <v>7</v>
      </c>
      <c r="P18">
        <v>7</v>
      </c>
      <c r="Q18">
        <v>16</v>
      </c>
      <c r="R18" s="15">
        <v>0.4375</v>
      </c>
      <c r="S18" s="15">
        <f t="shared" si="1"/>
        <v>0.7</v>
      </c>
      <c r="T18">
        <v>4.00689697265625</v>
      </c>
      <c r="U18">
        <v>3.70787477493286</v>
      </c>
      <c r="V18">
        <v>3.58070063591003</v>
      </c>
      <c r="W18" s="11">
        <v>0.127174139022827</v>
      </c>
      <c r="X18">
        <v>0.426196336746216</v>
      </c>
      <c r="Y18">
        <v>0.426196336746216</v>
      </c>
      <c r="Z18">
        <v>0.7</v>
      </c>
      <c r="AA18">
        <v>0.9</v>
      </c>
      <c r="AB18">
        <v>0.5625</v>
      </c>
      <c r="AC18">
        <v>0.692307692307692</v>
      </c>
      <c r="AD18">
        <v>0.1</v>
      </c>
      <c r="AE18">
        <v>0.2</v>
      </c>
    </row>
    <row r="19" spans="1:31">
      <c r="A19" s="5">
        <v>173</v>
      </c>
      <c r="B19">
        <v>18</v>
      </c>
      <c r="C19">
        <v>2</v>
      </c>
      <c r="D19">
        <v>10</v>
      </c>
      <c r="E19">
        <v>10</v>
      </c>
      <c r="F19">
        <v>10</v>
      </c>
      <c r="G19">
        <v>0</v>
      </c>
      <c r="H19">
        <v>8</v>
      </c>
      <c r="I19">
        <v>2</v>
      </c>
      <c r="J19">
        <v>0.9</v>
      </c>
      <c r="K19" s="4">
        <v>7.58810043334961</v>
      </c>
      <c r="L19" s="9">
        <v>1.06684494018555</v>
      </c>
      <c r="M19">
        <v>0.588665008544922</v>
      </c>
      <c r="N19">
        <v>5.76065635681152</v>
      </c>
      <c r="O19">
        <v>5</v>
      </c>
      <c r="P19">
        <v>5</v>
      </c>
      <c r="Q19">
        <v>14</v>
      </c>
      <c r="R19" s="15">
        <v>0.3571</v>
      </c>
      <c r="S19" s="15">
        <f t="shared" si="1"/>
        <v>0.5</v>
      </c>
      <c r="T19">
        <v>4.2313117980957</v>
      </c>
      <c r="U19">
        <v>3.87986516952515</v>
      </c>
      <c r="V19">
        <v>3.75139999389648</v>
      </c>
      <c r="W19" s="11">
        <v>0.128465175628662</v>
      </c>
      <c r="X19">
        <v>0.479911804199219</v>
      </c>
      <c r="Y19">
        <v>0.479911804199219</v>
      </c>
      <c r="Z19">
        <v>0.5</v>
      </c>
      <c r="AA19">
        <v>0.9</v>
      </c>
      <c r="AB19">
        <v>0.642857142857143</v>
      </c>
      <c r="AC19">
        <v>0.75</v>
      </c>
      <c r="AD19">
        <v>0.1</v>
      </c>
      <c r="AE19">
        <v>0.4</v>
      </c>
    </row>
    <row r="20" spans="1:31">
      <c r="A20" s="5">
        <v>171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10.2781219482422</v>
      </c>
      <c r="L20" s="9">
        <v>1.05501174926758</v>
      </c>
      <c r="M20">
        <v>0.912380218505859</v>
      </c>
      <c r="N20">
        <v>8.82160949707031</v>
      </c>
      <c r="O20">
        <v>6</v>
      </c>
      <c r="P20">
        <v>6</v>
      </c>
      <c r="Q20">
        <v>15</v>
      </c>
      <c r="R20" s="15">
        <v>0.4</v>
      </c>
      <c r="S20" s="15">
        <f t="shared" si="1"/>
        <v>0.6</v>
      </c>
      <c r="T20">
        <v>4.19645118713379</v>
      </c>
      <c r="U20">
        <v>3.87713885307312</v>
      </c>
      <c r="V20">
        <v>3.7418053150177</v>
      </c>
      <c r="W20" s="11">
        <v>0.13533353805542</v>
      </c>
      <c r="X20">
        <v>0.454645872116089</v>
      </c>
      <c r="Y20">
        <v>0.454645872116089</v>
      </c>
      <c r="Z20">
        <v>0.6</v>
      </c>
      <c r="AA20">
        <v>0.9</v>
      </c>
      <c r="AB20">
        <v>0.6</v>
      </c>
      <c r="AC20">
        <v>0.72</v>
      </c>
      <c r="AD20">
        <v>0.1</v>
      </c>
      <c r="AE20">
        <v>0.3</v>
      </c>
    </row>
    <row r="21" customFormat="1" spans="1:31">
      <c r="A21" s="5">
        <v>61</v>
      </c>
      <c r="B21">
        <v>19</v>
      </c>
      <c r="C21">
        <v>1</v>
      </c>
      <c r="D21">
        <v>10</v>
      </c>
      <c r="E21">
        <v>10</v>
      </c>
      <c r="F21">
        <v>10</v>
      </c>
      <c r="G21">
        <v>0</v>
      </c>
      <c r="H21">
        <v>9</v>
      </c>
      <c r="I21">
        <v>1</v>
      </c>
      <c r="J21">
        <v>0.95</v>
      </c>
      <c r="K21" s="4">
        <v>10.6257991790772</v>
      </c>
      <c r="L21" s="9">
        <v>1.14323806762695</v>
      </c>
      <c r="M21">
        <v>0.99237060546875</v>
      </c>
      <c r="N21">
        <v>9.02749633789062</v>
      </c>
      <c r="O21">
        <v>5</v>
      </c>
      <c r="P21">
        <v>5</v>
      </c>
      <c r="Q21">
        <v>14</v>
      </c>
      <c r="R21" s="15">
        <v>0.3571</v>
      </c>
      <c r="S21" s="15">
        <f t="shared" si="1"/>
        <v>0.5</v>
      </c>
      <c r="T21">
        <v>3.97028923034668</v>
      </c>
      <c r="U21">
        <v>3.67376279830933</v>
      </c>
      <c r="V21">
        <v>3.51807713508606</v>
      </c>
      <c r="W21" s="11">
        <v>0.155685663223267</v>
      </c>
      <c r="X21">
        <v>0.45221209526062</v>
      </c>
      <c r="Y21">
        <v>0.45221209526062</v>
      </c>
      <c r="Z21">
        <v>0.5</v>
      </c>
      <c r="AA21">
        <v>0.9</v>
      </c>
      <c r="AB21">
        <v>0.642857142857143</v>
      </c>
      <c r="AC21">
        <v>0.75</v>
      </c>
      <c r="AD21">
        <v>0.1</v>
      </c>
      <c r="AE21">
        <v>0.4</v>
      </c>
    </row>
    <row r="22" spans="1:31">
      <c r="A22" s="5">
        <v>72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10.280424118042</v>
      </c>
      <c r="L22" s="9">
        <v>1.19344139099121</v>
      </c>
      <c r="M22">
        <v>1.01746940612793</v>
      </c>
      <c r="N22">
        <v>8.33690643310547</v>
      </c>
      <c r="O22">
        <v>7</v>
      </c>
      <c r="P22">
        <v>7</v>
      </c>
      <c r="Q22">
        <v>15</v>
      </c>
      <c r="R22" s="15">
        <v>0.4667</v>
      </c>
      <c r="S22" s="15">
        <f t="shared" si="1"/>
        <v>0.7</v>
      </c>
      <c r="T22">
        <v>4.19150733947754</v>
      </c>
      <c r="U22">
        <v>3.89750242233276</v>
      </c>
      <c r="V22">
        <v>3.73928308486938</v>
      </c>
      <c r="W22" s="11">
        <v>0.158219337463379</v>
      </c>
      <c r="X22">
        <v>0.452224254608154</v>
      </c>
      <c r="Y22">
        <v>0.452224254608154</v>
      </c>
      <c r="Z22">
        <v>0.7</v>
      </c>
      <c r="AA22">
        <v>0.8</v>
      </c>
      <c r="AB22">
        <v>0.533333333333333</v>
      </c>
      <c r="AC22">
        <v>0.64</v>
      </c>
      <c r="AD22">
        <v>0.2</v>
      </c>
      <c r="AE22">
        <v>0.1</v>
      </c>
    </row>
    <row r="23" spans="1:31">
      <c r="A23" s="5">
        <v>142</v>
      </c>
      <c r="B23">
        <v>20</v>
      </c>
      <c r="C23">
        <v>0</v>
      </c>
      <c r="D23">
        <v>10</v>
      </c>
      <c r="E23">
        <v>10</v>
      </c>
      <c r="F23">
        <v>10</v>
      </c>
      <c r="G23">
        <v>0</v>
      </c>
      <c r="H23">
        <v>10</v>
      </c>
      <c r="I23">
        <v>0</v>
      </c>
      <c r="J23">
        <v>1</v>
      </c>
      <c r="K23" s="4">
        <v>9999</v>
      </c>
      <c r="L23" s="9">
        <v>1.2095832824707</v>
      </c>
      <c r="M23">
        <v>9999</v>
      </c>
      <c r="N23">
        <v>9999</v>
      </c>
      <c r="O23">
        <v>8</v>
      </c>
      <c r="P23">
        <v>8</v>
      </c>
      <c r="Q23">
        <v>18</v>
      </c>
      <c r="R23" s="15">
        <v>0.4444</v>
      </c>
      <c r="S23" s="15">
        <f t="shared" si="1"/>
        <v>0.8</v>
      </c>
      <c r="T23">
        <v>4.09828186035156</v>
      </c>
      <c r="U23">
        <v>3.84790658950806</v>
      </c>
      <c r="V23">
        <v>3.66571497917175</v>
      </c>
      <c r="W23" s="11">
        <v>0.182191610336304</v>
      </c>
      <c r="X23">
        <v>0.43256688117981</v>
      </c>
      <c r="Y23">
        <v>0.43256688117981</v>
      </c>
      <c r="Z23">
        <v>0.8</v>
      </c>
      <c r="AA23">
        <v>1</v>
      </c>
      <c r="AB23">
        <v>0.555555555555556</v>
      </c>
      <c r="AC23">
        <v>0.714285714285714</v>
      </c>
      <c r="AD23">
        <v>0</v>
      </c>
      <c r="AE23">
        <v>0.2</v>
      </c>
    </row>
    <row r="24" spans="1:31">
      <c r="A24" s="5">
        <v>106</v>
      </c>
      <c r="B24">
        <v>19</v>
      </c>
      <c r="C24">
        <v>1</v>
      </c>
      <c r="D24">
        <v>10</v>
      </c>
      <c r="E24">
        <v>10</v>
      </c>
      <c r="F24">
        <v>10</v>
      </c>
      <c r="G24">
        <v>0</v>
      </c>
      <c r="H24">
        <v>9</v>
      </c>
      <c r="I24">
        <v>1</v>
      </c>
      <c r="J24">
        <v>0.95</v>
      </c>
      <c r="K24" s="4">
        <v>11.0809917449951</v>
      </c>
      <c r="L24" s="9">
        <v>1.19580459594727</v>
      </c>
      <c r="M24">
        <v>0.999795913696289</v>
      </c>
      <c r="N24">
        <v>9.0234489440918</v>
      </c>
      <c r="O24">
        <v>6</v>
      </c>
      <c r="P24">
        <v>6</v>
      </c>
      <c r="Q24">
        <v>16</v>
      </c>
      <c r="R24" s="15">
        <v>0.375</v>
      </c>
      <c r="S24" s="15">
        <f t="shared" si="1"/>
        <v>0.6</v>
      </c>
      <c r="T24">
        <v>4.2790470123291</v>
      </c>
      <c r="U24">
        <v>3.97639465332031</v>
      </c>
      <c r="V24">
        <v>3.77619099617004</v>
      </c>
      <c r="W24" s="11">
        <v>0.200203657150269</v>
      </c>
      <c r="X24">
        <v>0.502856016159058</v>
      </c>
      <c r="Y24">
        <v>0.502856016159058</v>
      </c>
      <c r="Z24">
        <v>0.6</v>
      </c>
      <c r="AA24">
        <v>1</v>
      </c>
      <c r="AB24">
        <v>0.625</v>
      </c>
      <c r="AC24">
        <v>0.769230769230769</v>
      </c>
      <c r="AD24">
        <v>0</v>
      </c>
      <c r="AE24">
        <v>0.4</v>
      </c>
    </row>
    <row r="25" s="20" customFormat="1" spans="1:31">
      <c r="A25" s="21">
        <v>244</v>
      </c>
      <c r="B25" s="20">
        <v>19</v>
      </c>
      <c r="C25" s="20">
        <v>1</v>
      </c>
      <c r="D25" s="20">
        <v>10</v>
      </c>
      <c r="E25" s="20">
        <v>10</v>
      </c>
      <c r="F25" s="20">
        <v>10</v>
      </c>
      <c r="G25" s="20">
        <v>0</v>
      </c>
      <c r="H25" s="20">
        <v>9</v>
      </c>
      <c r="I25" s="20">
        <v>1</v>
      </c>
      <c r="J25" s="20">
        <v>0.95</v>
      </c>
      <c r="K25" s="22">
        <v>10.961576461792</v>
      </c>
      <c r="L25" s="22">
        <v>1.18642616271973</v>
      </c>
      <c r="M25" s="20">
        <v>0.954240798950195</v>
      </c>
      <c r="N25" s="20">
        <v>8.53941345214844</v>
      </c>
      <c r="O25" s="20">
        <v>6</v>
      </c>
      <c r="P25" s="20">
        <v>6</v>
      </c>
      <c r="Q25" s="20">
        <v>15</v>
      </c>
      <c r="R25" s="23">
        <v>0.4</v>
      </c>
      <c r="S25" s="23">
        <f t="shared" si="1"/>
        <v>0.6</v>
      </c>
      <c r="T25" s="20">
        <v>4.47538566589355</v>
      </c>
      <c r="U25" s="20">
        <v>4.16669654846191</v>
      </c>
      <c r="V25" s="20">
        <v>3.9568190574646</v>
      </c>
      <c r="W25" s="22">
        <v>0.209877490997315</v>
      </c>
      <c r="X25" s="20">
        <v>0.518566608428955</v>
      </c>
      <c r="Y25" s="20">
        <v>0.518566608428955</v>
      </c>
      <c r="Z25" s="20">
        <v>0.6</v>
      </c>
      <c r="AA25" s="20">
        <v>0.9</v>
      </c>
      <c r="AB25" s="20">
        <v>0.6</v>
      </c>
      <c r="AC25" s="20">
        <v>0.72</v>
      </c>
      <c r="AD25" s="20">
        <v>0.1</v>
      </c>
      <c r="AE25" s="20">
        <v>0.3</v>
      </c>
    </row>
    <row r="26" spans="1:31">
      <c r="A26" s="18">
        <v>91</v>
      </c>
      <c r="B26" s="1">
        <v>20</v>
      </c>
      <c r="C26" s="1">
        <v>0</v>
      </c>
      <c r="D26" s="1">
        <v>10</v>
      </c>
      <c r="E26" s="1">
        <v>10</v>
      </c>
      <c r="F26" s="1">
        <v>10</v>
      </c>
      <c r="G26" s="1">
        <v>0</v>
      </c>
      <c r="H26" s="1">
        <v>10</v>
      </c>
      <c r="I26" s="1">
        <v>0</v>
      </c>
      <c r="J26" s="1">
        <v>1</v>
      </c>
      <c r="K26" s="14">
        <v>9999</v>
      </c>
      <c r="L26" s="14">
        <v>1.27597808837891</v>
      </c>
      <c r="M26" s="1">
        <v>9999</v>
      </c>
      <c r="N26" s="1">
        <v>9999</v>
      </c>
      <c r="O26" s="1">
        <v>10</v>
      </c>
      <c r="P26" s="1">
        <v>10</v>
      </c>
      <c r="Q26" s="1">
        <v>20</v>
      </c>
      <c r="R26" s="19">
        <v>0.5</v>
      </c>
      <c r="S26" s="19">
        <f t="shared" si="1"/>
        <v>1</v>
      </c>
      <c r="T26" s="1">
        <v>4.20392990112305</v>
      </c>
      <c r="U26" s="1">
        <v>3.93733978271484</v>
      </c>
      <c r="V26" s="1">
        <v>3.76677012443542</v>
      </c>
      <c r="W26" s="14">
        <v>0.170569658279419</v>
      </c>
      <c r="X26" s="1">
        <v>0.437159776687622</v>
      </c>
      <c r="Y26" s="1">
        <v>0.437159776687622</v>
      </c>
      <c r="Z26" s="1">
        <v>1</v>
      </c>
      <c r="AA26" s="1">
        <v>1</v>
      </c>
      <c r="AB26" s="1">
        <v>0.5</v>
      </c>
      <c r="AC26" s="1">
        <v>0.666666666666667</v>
      </c>
      <c r="AD26" s="1">
        <v>0</v>
      </c>
      <c r="AE26" s="1">
        <v>0</v>
      </c>
    </row>
    <row r="27" spans="1:31">
      <c r="A27" s="5">
        <v>184</v>
      </c>
      <c r="B27">
        <v>18</v>
      </c>
      <c r="C27">
        <v>2</v>
      </c>
      <c r="D27">
        <v>10</v>
      </c>
      <c r="E27">
        <v>10</v>
      </c>
      <c r="F27">
        <v>10</v>
      </c>
      <c r="G27">
        <v>0</v>
      </c>
      <c r="H27">
        <v>8</v>
      </c>
      <c r="I27">
        <v>2</v>
      </c>
      <c r="J27">
        <v>0.9</v>
      </c>
      <c r="K27" s="4">
        <v>9.12904357910156</v>
      </c>
      <c r="L27" s="9">
        <v>1.41546249389648</v>
      </c>
      <c r="M27">
        <v>0.940845489501953</v>
      </c>
      <c r="N27">
        <v>7.26885604858398</v>
      </c>
      <c r="O27">
        <v>7</v>
      </c>
      <c r="P27">
        <v>7</v>
      </c>
      <c r="Q27">
        <v>17</v>
      </c>
      <c r="R27" s="15">
        <v>0.4118</v>
      </c>
      <c r="S27" s="15">
        <f t="shared" si="1"/>
        <v>0.7</v>
      </c>
      <c r="T27">
        <v>4.52567481994629</v>
      </c>
      <c r="U27">
        <v>4.13904047012329</v>
      </c>
      <c r="V27">
        <v>3.9648551940918</v>
      </c>
      <c r="W27" s="11">
        <v>0.174185276031494</v>
      </c>
      <c r="X27">
        <v>0.560819625854492</v>
      </c>
      <c r="Y27">
        <v>0.560819625854492</v>
      </c>
      <c r="Z27">
        <v>0.7</v>
      </c>
      <c r="AA27">
        <v>1</v>
      </c>
      <c r="AB27">
        <v>0.588235294117647</v>
      </c>
      <c r="AC27">
        <v>0.740740740740741</v>
      </c>
      <c r="AD27">
        <v>0</v>
      </c>
      <c r="AE27">
        <v>0.3</v>
      </c>
    </row>
    <row r="28" spans="1:31">
      <c r="A28" s="5">
        <v>10</v>
      </c>
      <c r="B28">
        <v>18</v>
      </c>
      <c r="C28">
        <v>2</v>
      </c>
      <c r="D28">
        <v>10</v>
      </c>
      <c r="E28">
        <v>10</v>
      </c>
      <c r="F28">
        <v>10</v>
      </c>
      <c r="G28">
        <v>0</v>
      </c>
      <c r="H28">
        <v>8</v>
      </c>
      <c r="I28">
        <v>2</v>
      </c>
      <c r="J28">
        <v>0.9</v>
      </c>
      <c r="K28" s="4">
        <v>7.72553634643555</v>
      </c>
      <c r="L28" s="9">
        <v>1.43349266052246</v>
      </c>
      <c r="M28">
        <v>0.988012313842773</v>
      </c>
      <c r="N28">
        <v>5.63763999938965</v>
      </c>
      <c r="O28">
        <v>6</v>
      </c>
      <c r="P28">
        <v>6</v>
      </c>
      <c r="Q28">
        <v>16</v>
      </c>
      <c r="R28" s="15">
        <v>0.375</v>
      </c>
      <c r="S28" s="15">
        <f t="shared" si="1"/>
        <v>0.6</v>
      </c>
      <c r="T28">
        <v>4.04101181030273</v>
      </c>
      <c r="U28">
        <v>3.72482323646545</v>
      </c>
      <c r="V28">
        <v>3.54834985733032</v>
      </c>
      <c r="W28" s="11">
        <v>0.176473379135132</v>
      </c>
      <c r="X28">
        <v>0.492661952972412</v>
      </c>
      <c r="Y28">
        <v>0.492661952972412</v>
      </c>
      <c r="Z28">
        <v>0.6</v>
      </c>
      <c r="AA28">
        <v>1</v>
      </c>
      <c r="AB28">
        <v>0.625</v>
      </c>
      <c r="AC28">
        <v>0.769230769230769</v>
      </c>
      <c r="AD28">
        <v>0</v>
      </c>
      <c r="AE28">
        <v>0.4</v>
      </c>
    </row>
    <row r="29" spans="1:31">
      <c r="A29" s="5">
        <v>113</v>
      </c>
      <c r="B29">
        <v>19</v>
      </c>
      <c r="C29">
        <v>1</v>
      </c>
      <c r="D29">
        <v>10</v>
      </c>
      <c r="E29">
        <v>10</v>
      </c>
      <c r="F29">
        <v>10</v>
      </c>
      <c r="G29">
        <v>0</v>
      </c>
      <c r="H29">
        <v>9</v>
      </c>
      <c r="I29">
        <v>1</v>
      </c>
      <c r="J29">
        <v>0.95</v>
      </c>
      <c r="K29" s="4">
        <v>10.1873531341553</v>
      </c>
      <c r="L29" s="9">
        <v>1.50032997131348</v>
      </c>
      <c r="M29">
        <v>1.36506271362305</v>
      </c>
      <c r="N29">
        <v>8.29955863952637</v>
      </c>
      <c r="O29">
        <v>7</v>
      </c>
      <c r="P29">
        <v>7</v>
      </c>
      <c r="Q29">
        <v>17</v>
      </c>
      <c r="R29" s="15">
        <v>0.4118</v>
      </c>
      <c r="S29" s="15">
        <f t="shared" si="1"/>
        <v>0.7</v>
      </c>
      <c r="T29">
        <v>3.49669647216797</v>
      </c>
      <c r="U29">
        <v>3.27293419837952</v>
      </c>
      <c r="V29">
        <v>3.09587931632996</v>
      </c>
      <c r="W29" s="11">
        <v>0.17705488204956</v>
      </c>
      <c r="X29">
        <v>0.400817155838013</v>
      </c>
      <c r="Y29">
        <v>0.400817155838013</v>
      </c>
      <c r="Z29">
        <v>0.7</v>
      </c>
      <c r="AA29">
        <v>1</v>
      </c>
      <c r="AB29">
        <v>0.588235294117647</v>
      </c>
      <c r="AC29">
        <v>0.740740740740741</v>
      </c>
      <c r="AD29">
        <v>0</v>
      </c>
      <c r="AE29">
        <v>0.3</v>
      </c>
    </row>
    <row r="30" customFormat="1" spans="1:31">
      <c r="A30" s="5">
        <v>202</v>
      </c>
      <c r="B30">
        <v>20</v>
      </c>
      <c r="C30">
        <v>0</v>
      </c>
      <c r="D30">
        <v>10</v>
      </c>
      <c r="E30">
        <v>10</v>
      </c>
      <c r="F30">
        <v>10</v>
      </c>
      <c r="G30">
        <v>0</v>
      </c>
      <c r="H30">
        <v>10</v>
      </c>
      <c r="I30">
        <v>0</v>
      </c>
      <c r="J30">
        <v>1</v>
      </c>
      <c r="K30" s="4">
        <v>9999</v>
      </c>
      <c r="L30" s="9">
        <v>1.37958717346191</v>
      </c>
      <c r="M30">
        <v>9999</v>
      </c>
      <c r="N30">
        <v>9999</v>
      </c>
      <c r="O30">
        <v>9</v>
      </c>
      <c r="P30">
        <v>9</v>
      </c>
      <c r="Q30">
        <v>19</v>
      </c>
      <c r="R30" s="15">
        <v>0.4737</v>
      </c>
      <c r="S30" s="15">
        <f t="shared" si="1"/>
        <v>0.9</v>
      </c>
      <c r="T30">
        <v>4.12523078918457</v>
      </c>
      <c r="U30">
        <v>3.87245631217956</v>
      </c>
      <c r="V30">
        <v>3.69013977050781</v>
      </c>
      <c r="W30" s="11">
        <v>0.182316541671753</v>
      </c>
      <c r="X30">
        <v>0.435091018676758</v>
      </c>
      <c r="Y30">
        <v>0.435091018676758</v>
      </c>
      <c r="Z30">
        <v>0.9</v>
      </c>
      <c r="AA30">
        <v>1</v>
      </c>
      <c r="AB30">
        <v>0.526315789473684</v>
      </c>
      <c r="AC30">
        <v>0.689655172413793</v>
      </c>
      <c r="AD30">
        <v>0</v>
      </c>
      <c r="AE30">
        <v>0.1</v>
      </c>
    </row>
    <row r="31" spans="1:31">
      <c r="A31" s="5">
        <v>93</v>
      </c>
      <c r="B31">
        <v>19</v>
      </c>
      <c r="C31">
        <v>1</v>
      </c>
      <c r="D31">
        <v>10</v>
      </c>
      <c r="E31">
        <v>10</v>
      </c>
      <c r="F31">
        <v>10</v>
      </c>
      <c r="G31">
        <v>0</v>
      </c>
      <c r="H31">
        <v>9</v>
      </c>
      <c r="I31">
        <v>1</v>
      </c>
      <c r="J31">
        <v>0.95</v>
      </c>
      <c r="K31" s="4">
        <v>10.4066944122315</v>
      </c>
      <c r="L31" s="9">
        <v>1.28925704956055</v>
      </c>
      <c r="M31">
        <v>1.12779426574707</v>
      </c>
      <c r="N31">
        <v>8.51591873168945</v>
      </c>
      <c r="O31">
        <v>6</v>
      </c>
      <c r="P31">
        <v>6</v>
      </c>
      <c r="Q31">
        <v>16</v>
      </c>
      <c r="R31" s="15">
        <v>0.375</v>
      </c>
      <c r="S31" s="15">
        <f t="shared" si="1"/>
        <v>0.6</v>
      </c>
      <c r="T31">
        <v>3.78498268127441</v>
      </c>
      <c r="U31">
        <v>3.53165054321289</v>
      </c>
      <c r="V31">
        <v>3.34699487686157</v>
      </c>
      <c r="W31" s="11">
        <v>0.184655666351318</v>
      </c>
      <c r="X31">
        <v>0.437987804412842</v>
      </c>
      <c r="Y31">
        <v>0.437987804412842</v>
      </c>
      <c r="Z31">
        <v>0.6</v>
      </c>
      <c r="AA31">
        <v>1</v>
      </c>
      <c r="AB31">
        <v>0.625</v>
      </c>
      <c r="AC31">
        <v>0.769230769230769</v>
      </c>
      <c r="AD31">
        <v>0</v>
      </c>
      <c r="AE31">
        <v>0.4</v>
      </c>
    </row>
    <row r="32" spans="1:31">
      <c r="A32" s="18">
        <v>1</v>
      </c>
      <c r="B32" s="1">
        <v>20</v>
      </c>
      <c r="C32" s="1">
        <v>0</v>
      </c>
      <c r="D32" s="1">
        <v>10</v>
      </c>
      <c r="E32" s="1">
        <v>10</v>
      </c>
      <c r="F32" s="1">
        <v>10</v>
      </c>
      <c r="G32" s="1">
        <v>0</v>
      </c>
      <c r="H32" s="1">
        <v>10</v>
      </c>
      <c r="I32" s="1">
        <v>0</v>
      </c>
      <c r="J32" s="1">
        <v>1</v>
      </c>
      <c r="K32" s="14">
        <v>9999</v>
      </c>
      <c r="L32" s="14">
        <v>1.51507186889648</v>
      </c>
      <c r="M32" s="1">
        <v>9999</v>
      </c>
      <c r="N32" s="1">
        <v>9999</v>
      </c>
      <c r="O32" s="1">
        <v>10</v>
      </c>
      <c r="P32" s="1">
        <v>10</v>
      </c>
      <c r="Q32" s="1">
        <v>20</v>
      </c>
      <c r="R32" s="19">
        <v>0.5</v>
      </c>
      <c r="S32" s="19">
        <f t="shared" si="1"/>
        <v>1</v>
      </c>
      <c r="T32" s="1">
        <v>4.64654541015625</v>
      </c>
      <c r="U32" s="1">
        <v>4.34903001785278</v>
      </c>
      <c r="V32" s="1">
        <v>4.14905261993408</v>
      </c>
      <c r="W32" s="14">
        <v>0.199977397918701</v>
      </c>
      <c r="X32" s="1">
        <v>0.497492790222168</v>
      </c>
      <c r="Y32" s="1">
        <v>0.497492790222168</v>
      </c>
      <c r="Z32" s="1">
        <v>1</v>
      </c>
      <c r="AA32" s="1">
        <v>1</v>
      </c>
      <c r="AB32" s="1">
        <v>0.5</v>
      </c>
      <c r="AC32" s="1">
        <v>0.666666666666667</v>
      </c>
      <c r="AD32" s="1">
        <v>0</v>
      </c>
      <c r="AE32" s="1">
        <v>0</v>
      </c>
    </row>
    <row r="33" s="1" customFormat="1" spans="1:31">
      <c r="A33" s="5">
        <v>156</v>
      </c>
      <c r="B33">
        <v>20</v>
      </c>
      <c r="C33">
        <v>0</v>
      </c>
      <c r="D33">
        <v>10</v>
      </c>
      <c r="E33">
        <v>10</v>
      </c>
      <c r="F33">
        <v>10</v>
      </c>
      <c r="G33">
        <v>0</v>
      </c>
      <c r="H33">
        <v>10</v>
      </c>
      <c r="I33">
        <v>0</v>
      </c>
      <c r="J33">
        <v>1</v>
      </c>
      <c r="K33" s="4">
        <v>9999</v>
      </c>
      <c r="L33" s="9">
        <v>1.41717147827148</v>
      </c>
      <c r="M33">
        <v>9999</v>
      </c>
      <c r="N33">
        <v>9999</v>
      </c>
      <c r="O33">
        <v>9</v>
      </c>
      <c r="P33">
        <v>9</v>
      </c>
      <c r="Q33">
        <v>19</v>
      </c>
      <c r="R33" s="15">
        <v>0.4737</v>
      </c>
      <c r="S33" s="15">
        <f t="shared" si="1"/>
        <v>0.9</v>
      </c>
      <c r="T33">
        <v>4.48095321655273</v>
      </c>
      <c r="U33">
        <v>4.20376634597778</v>
      </c>
      <c r="V33">
        <v>3.99703979492187</v>
      </c>
      <c r="W33" s="11">
        <v>0.206726551055908</v>
      </c>
      <c r="X33">
        <v>0.483913421630859</v>
      </c>
      <c r="Y33">
        <v>0.483913421630859</v>
      </c>
      <c r="Z33">
        <v>0.9</v>
      </c>
      <c r="AA33">
        <v>1</v>
      </c>
      <c r="AB33">
        <v>0.526315789473684</v>
      </c>
      <c r="AC33">
        <v>0.689655172413793</v>
      </c>
      <c r="AD33">
        <v>0</v>
      </c>
      <c r="AE33">
        <v>0.1</v>
      </c>
    </row>
    <row r="34" s="4" customFormat="1" spans="11:31">
      <c r="K34" s="12" t="s">
        <v>29</v>
      </c>
      <c r="L34" s="9">
        <f>AVERAGE(L2:L33)</f>
        <v>0.953771591186524</v>
      </c>
      <c r="W34" s="11">
        <f t="shared" ref="W34:AE34" si="2">AVERAGE(W2:W33)</f>
        <v>0.134217023849487</v>
      </c>
      <c r="Z34" s="4">
        <f t="shared" si="2"/>
        <v>0.765625</v>
      </c>
      <c r="AA34" s="4">
        <f t="shared" si="2"/>
        <v>0.940625</v>
      </c>
      <c r="AB34" s="4">
        <f t="shared" si="2"/>
        <v>0.554395601442331</v>
      </c>
      <c r="AC34" s="4">
        <f t="shared" si="2"/>
        <v>0.695957898263933</v>
      </c>
      <c r="AD34" s="4">
        <f t="shared" si="2"/>
        <v>0.059375</v>
      </c>
      <c r="AE34" s="4">
        <f t="shared" si="2"/>
        <v>0.175</v>
      </c>
    </row>
    <row r="35" s="4" customFormat="1" spans="11:31">
      <c r="K35" s="13" t="s">
        <v>30</v>
      </c>
      <c r="L35" s="9">
        <f>MAX(L2:L33)</f>
        <v>1.51507186889648</v>
      </c>
      <c r="O35" s="4" t="s">
        <v>70</v>
      </c>
      <c r="W35" s="11">
        <f t="shared" ref="W35:AE35" si="3">MAX(W2:W33)</f>
        <v>0.24685263633728</v>
      </c>
      <c r="Z35" s="4">
        <f t="shared" si="3"/>
        <v>1</v>
      </c>
      <c r="AA35" s="4">
        <f t="shared" si="3"/>
        <v>1</v>
      </c>
      <c r="AB35" s="4">
        <f t="shared" si="3"/>
        <v>0.642857142857143</v>
      </c>
      <c r="AC35" s="4">
        <f t="shared" si="3"/>
        <v>0.769230769230769</v>
      </c>
      <c r="AD35" s="4">
        <f t="shared" si="3"/>
        <v>0.3</v>
      </c>
      <c r="AE35" s="4">
        <f t="shared" si="3"/>
        <v>0.4</v>
      </c>
    </row>
    <row r="36" s="4" customFormat="1" spans="12:31">
      <c r="L36" s="9">
        <f>MIN(L2:L33)</f>
        <v>0.37877082824707</v>
      </c>
      <c r="O36" s="4">
        <v>0.2</v>
      </c>
      <c r="P36" s="4">
        <v>-160</v>
      </c>
      <c r="Q36" s="4">
        <v>640</v>
      </c>
      <c r="R36" s="4">
        <v>32</v>
      </c>
      <c r="W36" s="11">
        <f t="shared" ref="W36:AE36" si="4">MIN(W2:W33)</f>
        <v>0.000504970550537109</v>
      </c>
      <c r="Z36" s="4">
        <f t="shared" si="4"/>
        <v>0.5</v>
      </c>
      <c r="AA36" s="4">
        <f t="shared" si="4"/>
        <v>0.7</v>
      </c>
      <c r="AB36" s="4">
        <f t="shared" si="4"/>
        <v>0.4375</v>
      </c>
      <c r="AC36" s="4">
        <f t="shared" si="4"/>
        <v>0.538461538461539</v>
      </c>
      <c r="AD36" s="4">
        <f t="shared" si="4"/>
        <v>0</v>
      </c>
      <c r="AE36" s="4">
        <f t="shared" si="4"/>
        <v>-0.2</v>
      </c>
    </row>
    <row r="37" spans="11:23">
      <c r="K37" s="4"/>
      <c r="L37" s="9"/>
      <c r="M37">
        <v>0.194</v>
      </c>
      <c r="O37" s="4">
        <v>0.4</v>
      </c>
      <c r="P37" s="4">
        <v>-320</v>
      </c>
      <c r="Q37" s="4">
        <v>480</v>
      </c>
      <c r="R37" s="4">
        <v>24</v>
      </c>
      <c r="W37" s="11"/>
    </row>
    <row r="38" spans="11:23">
      <c r="K38" s="4"/>
      <c r="L38" s="9"/>
      <c r="M38">
        <v>0.129</v>
      </c>
      <c r="O38" s="4">
        <v>0.45</v>
      </c>
      <c r="P38" s="4">
        <v>-360</v>
      </c>
      <c r="Q38" s="4">
        <v>440</v>
      </c>
      <c r="R38" s="4">
        <v>22</v>
      </c>
      <c r="W38" s="11"/>
    </row>
    <row r="39" spans="11:23">
      <c r="K39" s="4"/>
      <c r="L39" s="9"/>
      <c r="O39" s="4">
        <v>0.49</v>
      </c>
      <c r="P39" s="4">
        <v>-392</v>
      </c>
      <c r="Q39" s="4">
        <v>408</v>
      </c>
      <c r="R39" s="4">
        <v>20.4</v>
      </c>
      <c r="W39" s="11"/>
    </row>
    <row r="40" spans="11:23">
      <c r="K40" s="4" t="s">
        <v>31</v>
      </c>
      <c r="L40" s="4" t="s">
        <v>32</v>
      </c>
      <c r="O40" s="1"/>
      <c r="P40" s="14">
        <v>-380</v>
      </c>
      <c r="Q40" s="14">
        <v>420</v>
      </c>
      <c r="R40" s="14">
        <v>21</v>
      </c>
      <c r="W40" s="11"/>
    </row>
    <row r="41" spans="11:23">
      <c r="K41" s="4"/>
      <c r="L41" s="4"/>
      <c r="W41" s="11"/>
    </row>
    <row r="42" s="20" customFormat="1" spans="11:23">
      <c r="K42" s="22" t="s">
        <v>90</v>
      </c>
      <c r="L42" s="22">
        <f>COUNTIF(L2:L33,"&lt;0.668")-COUNTIF(L2:L33,"&lt;0.378")</f>
        <v>8</v>
      </c>
      <c r="M42" s="22">
        <v>8</v>
      </c>
      <c r="W42" s="22"/>
    </row>
    <row r="43" s="1" customFormat="1" spans="11:23">
      <c r="K43" s="14" t="s">
        <v>91</v>
      </c>
      <c r="L43" s="14">
        <f>COUNTIF(L2:L33,"&lt;0.958")-COUNTIF(L2:L33,"&lt;0.668")</f>
        <v>8</v>
      </c>
      <c r="M43" s="14">
        <v>8</v>
      </c>
      <c r="W43" s="14"/>
    </row>
    <row r="44" s="1" customFormat="1" spans="11:23">
      <c r="K44" s="14" t="s">
        <v>92</v>
      </c>
      <c r="L44" s="14">
        <f>COUNTIF(L2:L33,"&lt;1.248")-COUNTIF(L2:L33,"&lt;0.958")</f>
        <v>8</v>
      </c>
      <c r="M44" s="14">
        <v>8</v>
      </c>
      <c r="W44" s="14"/>
    </row>
    <row r="45" s="20" customFormat="1" spans="11:23">
      <c r="K45" s="22" t="s">
        <v>93</v>
      </c>
      <c r="L45" s="22">
        <f>COUNTIF(L2:L33,"&lt;1.538")-COUNTIF(L2:L33,"&lt;1.248")</f>
        <v>8</v>
      </c>
      <c r="M45" s="22">
        <v>8</v>
      </c>
      <c r="W45" s="22"/>
    </row>
    <row r="46" s="1" customFormat="1" spans="11:23">
      <c r="K46" s="14" t="s">
        <v>53</v>
      </c>
      <c r="L46" s="14">
        <v>0</v>
      </c>
      <c r="W46" s="14"/>
    </row>
    <row r="47" s="1" customFormat="1" spans="11:23">
      <c r="K47" s="14" t="s">
        <v>54</v>
      </c>
      <c r="L47" s="14">
        <v>0</v>
      </c>
      <c r="W47" s="14"/>
    </row>
    <row r="48" s="1" customFormat="1" spans="11:23">
      <c r="K48" s="14" t="s">
        <v>55</v>
      </c>
      <c r="L48" s="14">
        <v>0</v>
      </c>
      <c r="W48" s="14"/>
    </row>
    <row r="49" s="1" customFormat="1" spans="11:23">
      <c r="K49" s="14" t="s">
        <v>56</v>
      </c>
      <c r="L49" s="14">
        <v>0</v>
      </c>
      <c r="W49" s="14"/>
    </row>
    <row r="50" s="1" customFormat="1" spans="11:23">
      <c r="K50" s="14" t="s">
        <v>57</v>
      </c>
      <c r="L50" s="14">
        <v>0</v>
      </c>
      <c r="W50" s="14"/>
    </row>
    <row r="51" s="1" customFormat="1" spans="11:23">
      <c r="K51" s="14" t="s">
        <v>58</v>
      </c>
      <c r="L51" s="14">
        <f>COUNTIF(L2:L33,"&lt;1.668")-COUNTIF(L2:L33,"&lt;1.539")</f>
        <v>0</v>
      </c>
      <c r="W51" s="14"/>
    </row>
    <row r="52" s="1" customFormat="1" spans="11:23">
      <c r="K52" s="14" t="s">
        <v>59</v>
      </c>
      <c r="L52" s="14">
        <f>COUNTIF(L2:L33,"&lt;1.797")-COUNTIF(L2:L33,"&lt;1.668")</f>
        <v>0</v>
      </c>
      <c r="W52" s="14"/>
    </row>
    <row r="53" s="1" customFormat="1" spans="11:23">
      <c r="K53" s="14" t="s">
        <v>60</v>
      </c>
      <c r="L53" s="14">
        <f>COUNTIF(L2:L33,"&lt;1.926")-COUNTIF(L2:L33,"&lt;1.797")</f>
        <v>0</v>
      </c>
      <c r="W53" s="14"/>
    </row>
    <row r="54" s="1" customFormat="1" spans="11:23">
      <c r="K54" s="14" t="s">
        <v>61</v>
      </c>
      <c r="L54" s="14">
        <f>COUNTIF(L2:L33,"&lt;2.055")-COUNTIF(L2:L33,"&lt;1.926")</f>
        <v>0</v>
      </c>
      <c r="W54" s="14"/>
    </row>
    <row r="55" s="1" customFormat="1" spans="11:23">
      <c r="K55" s="14" t="s">
        <v>62</v>
      </c>
      <c r="L55" s="14">
        <f>COUNTIF(L2:L33,"&lt;2.184")-COUNTIF(L2:L33,"&lt;2.055")</f>
        <v>0</v>
      </c>
      <c r="W55" s="14"/>
    </row>
    <row r="56" s="1" customFormat="1" spans="11:23">
      <c r="K56" s="14" t="s">
        <v>63</v>
      </c>
      <c r="L56" s="14">
        <f>COUNTIF(L2:L33,"&lt;2.313")-COUNTIF(L2:L33,"&lt;2.184")</f>
        <v>0</v>
      </c>
      <c r="W56" s="14"/>
    </row>
    <row r="57" s="1" customFormat="1" spans="11:23">
      <c r="K57" s="14" t="s">
        <v>64</v>
      </c>
      <c r="L57" s="14">
        <f>COUNTIF(L2:L33,"&lt;2.442")-COUNTIF(L2:L33,"&lt;2.313")</f>
        <v>0</v>
      </c>
      <c r="W57" s="14"/>
    </row>
    <row r="58" s="1" customFormat="1" spans="11:12">
      <c r="K58" s="14" t="s">
        <v>65</v>
      </c>
      <c r="L58" s="14">
        <f>COUNTIF(L2:L33,"&lt;2.571")-COUNTIF(L2:L33,"&lt;2.442")</f>
        <v>0</v>
      </c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s="1" customFormat="1" spans="11:15">
      <c r="K60" s="14" t="s">
        <v>67</v>
      </c>
      <c r="L60" s="14">
        <f>COUNTIF(L2:L33,"&lt;2.829")-COUNTIF(L2:L33,"&lt;2.7")</f>
        <v>0</v>
      </c>
      <c r="N60" s="1">
        <v>0.378</v>
      </c>
      <c r="O60" s="1">
        <v>3.094</v>
      </c>
    </row>
    <row r="61" s="1" customFormat="1" spans="11:15">
      <c r="K61" s="14" t="s">
        <v>68</v>
      </c>
      <c r="L61" s="14">
        <f>COUNTIF(L2:L33,"&lt;2.958")-COUNTIF(L2:L33,"&lt;2.829")</f>
        <v>0</v>
      </c>
      <c r="N61" s="1">
        <v>21</v>
      </c>
      <c r="O61" s="1">
        <v>0.129</v>
      </c>
    </row>
    <row r="62" s="1" customFormat="1" spans="11:12">
      <c r="K62" s="14" t="s">
        <v>69</v>
      </c>
      <c r="L62" s="14">
        <f>COUNTIF(L2:L33,"&lt;3.087")-COUNTIF(L2:L33,"&lt;2.958")</f>
        <v>0</v>
      </c>
    </row>
    <row r="65" spans="14:16">
      <c r="N65">
        <v>0.954</v>
      </c>
      <c r="O65">
        <v>0.378</v>
      </c>
      <c r="P65">
        <v>1.539</v>
      </c>
    </row>
    <row r="66" spans="16:16">
      <c r="P66">
        <v>0.232</v>
      </c>
    </row>
    <row r="69" spans="15:19">
      <c r="O69">
        <v>0.954</v>
      </c>
      <c r="P69">
        <v>0.133</v>
      </c>
      <c r="R69">
        <v>0.378</v>
      </c>
      <c r="S69">
        <v>1.539</v>
      </c>
    </row>
    <row r="70" spans="15:19">
      <c r="O70">
        <v>1.355</v>
      </c>
      <c r="P70">
        <v>0.108</v>
      </c>
      <c r="S70">
        <v>0.29</v>
      </c>
    </row>
    <row r="71" spans="15:16">
      <c r="O71">
        <v>1.72</v>
      </c>
      <c r="P71">
        <v>0.083</v>
      </c>
    </row>
  </sheetData>
  <pageMargins left="0.75" right="0.75" top="1" bottom="1" header="0.5" footer="0.5"/>
  <headerFooter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3"/>
  <sheetViews>
    <sheetView topLeftCell="I46" workbookViewId="0">
      <selection activeCell="I1" sqref="$A1:$XFD72"/>
    </sheetView>
  </sheetViews>
  <sheetFormatPr defaultColWidth="8.88888888888889" defaultRowHeight="14.4"/>
  <cols>
    <col min="11" max="12" width="19.5555555555556" customWidth="1"/>
    <col min="13" max="14" width="12.8888888888889"/>
    <col min="20" max="22" width="12.8888888888889"/>
    <col min="23" max="23" width="18.4444444444444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130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10.5104732513428</v>
      </c>
      <c r="L2" s="9">
        <v>0.40911865234375</v>
      </c>
      <c r="M2">
        <v>0.336616516113281</v>
      </c>
      <c r="N2">
        <v>10.49875831604</v>
      </c>
      <c r="O2">
        <v>9</v>
      </c>
      <c r="P2">
        <v>9</v>
      </c>
      <c r="Q2">
        <v>19</v>
      </c>
      <c r="R2" s="15">
        <v>0.4737</v>
      </c>
      <c r="S2" s="15">
        <f t="shared" ref="S2:S11" si="0">O2/E2</f>
        <v>0.9</v>
      </c>
      <c r="T2">
        <v>4.85090065002441</v>
      </c>
      <c r="U2">
        <v>4.38053035736084</v>
      </c>
      <c r="V2">
        <v>4.3800253868103</v>
      </c>
      <c r="W2" s="11">
        <v>0.000504970550537109</v>
      </c>
      <c r="X2">
        <v>0.470875263214111</v>
      </c>
      <c r="Y2">
        <v>0.470875263214111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pans="1:31">
      <c r="A3" s="5">
        <v>232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9.98714828491211</v>
      </c>
      <c r="L3" s="9">
        <v>0.462333679199219</v>
      </c>
      <c r="M3">
        <v>0.440597534179687</v>
      </c>
      <c r="N3">
        <v>10.3657836914062</v>
      </c>
      <c r="O3">
        <v>9</v>
      </c>
      <c r="P3">
        <v>9</v>
      </c>
      <c r="Q3">
        <v>19</v>
      </c>
      <c r="R3" s="15">
        <v>0.4737</v>
      </c>
      <c r="S3" s="15">
        <f t="shared" si="0"/>
        <v>0.9</v>
      </c>
      <c r="T3">
        <v>4.47909736633301</v>
      </c>
      <c r="U3">
        <v>4.03401613235474</v>
      </c>
      <c r="V3">
        <v>4.06410217285156</v>
      </c>
      <c r="W3" s="11">
        <v>0.0300860404968262</v>
      </c>
      <c r="X3">
        <v>0.414995193481445</v>
      </c>
      <c r="Y3">
        <v>0.414995193481445</v>
      </c>
      <c r="Z3">
        <v>0.9</v>
      </c>
      <c r="AA3">
        <v>1</v>
      </c>
      <c r="AB3">
        <v>0.526315789473684</v>
      </c>
      <c r="AC3">
        <v>0.689655172413793</v>
      </c>
      <c r="AD3">
        <v>0</v>
      </c>
      <c r="AE3">
        <v>0.1</v>
      </c>
    </row>
    <row r="4" spans="1:31">
      <c r="A4" s="5">
        <v>230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9.30318069458008</v>
      </c>
      <c r="L4" s="9">
        <v>0.476203918457031</v>
      </c>
      <c r="M4">
        <v>0.422689437866211</v>
      </c>
      <c r="N4">
        <v>9.27261924743652</v>
      </c>
      <c r="O4">
        <v>8</v>
      </c>
      <c r="P4">
        <v>8</v>
      </c>
      <c r="Q4">
        <v>17</v>
      </c>
      <c r="R4" s="15">
        <v>0.4706</v>
      </c>
      <c r="S4" s="15">
        <f t="shared" si="0"/>
        <v>0.8</v>
      </c>
      <c r="T4">
        <v>3.91389274597168</v>
      </c>
      <c r="U4">
        <v>3.55402135848999</v>
      </c>
      <c r="V4">
        <v>3.55066561698914</v>
      </c>
      <c r="W4" s="11">
        <v>0.00335574150085449</v>
      </c>
      <c r="X4">
        <v>0.363227128982544</v>
      </c>
      <c r="Y4">
        <v>0.363227128982544</v>
      </c>
      <c r="Z4">
        <v>0.8</v>
      </c>
      <c r="AA4">
        <v>0.9</v>
      </c>
      <c r="AB4">
        <v>0.529411764705882</v>
      </c>
      <c r="AC4">
        <v>0.666666666666667</v>
      </c>
      <c r="AD4">
        <v>0.1</v>
      </c>
      <c r="AE4">
        <v>0.1</v>
      </c>
    </row>
    <row r="5" spans="1:31">
      <c r="A5" s="5">
        <v>112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10.0738563537598</v>
      </c>
      <c r="L5" s="9">
        <v>0.529277801513672</v>
      </c>
      <c r="M5">
        <v>0.522300720214844</v>
      </c>
      <c r="N5">
        <v>10.5352840423584</v>
      </c>
      <c r="O5">
        <v>9</v>
      </c>
      <c r="P5">
        <v>9</v>
      </c>
      <c r="Q5">
        <v>19</v>
      </c>
      <c r="R5" s="15">
        <v>0.4737</v>
      </c>
      <c r="S5" s="15">
        <f t="shared" si="0"/>
        <v>0.9</v>
      </c>
      <c r="T5">
        <v>4.54323959350586</v>
      </c>
      <c r="U5">
        <v>4.0840015411377</v>
      </c>
      <c r="V5">
        <v>4.12385272979736</v>
      </c>
      <c r="W5" s="11">
        <v>0.039851188659668</v>
      </c>
      <c r="X5">
        <v>0.419386863708496</v>
      </c>
      <c r="Y5">
        <v>0.419386863708496</v>
      </c>
      <c r="Z5">
        <v>0.9</v>
      </c>
      <c r="AA5">
        <v>1</v>
      </c>
      <c r="AB5">
        <v>0.526315789473684</v>
      </c>
      <c r="AC5">
        <v>0.689655172413793</v>
      </c>
      <c r="AD5">
        <v>0</v>
      </c>
      <c r="AE5">
        <v>0.1</v>
      </c>
    </row>
    <row r="6" s="1" customFormat="1" spans="1:31">
      <c r="A6" s="18">
        <v>68</v>
      </c>
      <c r="B6" s="1">
        <v>20</v>
      </c>
      <c r="C6" s="1">
        <v>0</v>
      </c>
      <c r="D6" s="1">
        <v>10</v>
      </c>
      <c r="E6" s="1">
        <v>10</v>
      </c>
      <c r="F6" s="1">
        <v>10</v>
      </c>
      <c r="G6" s="1">
        <v>0</v>
      </c>
      <c r="H6" s="1">
        <v>10</v>
      </c>
      <c r="I6" s="1">
        <v>0</v>
      </c>
      <c r="J6" s="1">
        <v>1</v>
      </c>
      <c r="K6" s="14">
        <v>9999</v>
      </c>
      <c r="L6" s="14">
        <v>0.482078552246094</v>
      </c>
      <c r="M6" s="1">
        <v>9999</v>
      </c>
      <c r="N6" s="1">
        <v>9999</v>
      </c>
      <c r="O6" s="1">
        <v>10</v>
      </c>
      <c r="P6" s="1">
        <v>10</v>
      </c>
      <c r="Q6" s="1">
        <v>20</v>
      </c>
      <c r="R6" s="19">
        <v>0.5</v>
      </c>
      <c r="S6" s="19">
        <f t="shared" si="0"/>
        <v>1</v>
      </c>
      <c r="T6" s="1">
        <v>5.22106170654297</v>
      </c>
      <c r="U6" s="1">
        <v>4.79129123687744</v>
      </c>
      <c r="V6" s="1">
        <v>4.7376275062561</v>
      </c>
      <c r="W6" s="14">
        <v>0.0536637306213379</v>
      </c>
      <c r="X6" s="1">
        <v>0.483434200286865</v>
      </c>
      <c r="Y6" s="1">
        <v>0.483434200286865</v>
      </c>
      <c r="Z6" s="1">
        <v>1</v>
      </c>
      <c r="AA6" s="1">
        <v>1</v>
      </c>
      <c r="AB6" s="1">
        <v>0.5</v>
      </c>
      <c r="AC6" s="1">
        <v>0.666666666666667</v>
      </c>
      <c r="AD6" s="1">
        <v>0</v>
      </c>
      <c r="AE6" s="1">
        <v>0</v>
      </c>
    </row>
    <row r="7" spans="1:31">
      <c r="A7" s="5">
        <v>164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10.7130126953125</v>
      </c>
      <c r="L7" s="9">
        <v>0.37877082824707</v>
      </c>
      <c r="M7">
        <v>0.366233825683594</v>
      </c>
      <c r="N7">
        <v>11.3571090698242</v>
      </c>
      <c r="O7">
        <v>9</v>
      </c>
      <c r="P7">
        <v>9</v>
      </c>
      <c r="Q7">
        <v>18</v>
      </c>
      <c r="R7" s="15">
        <v>0.5</v>
      </c>
      <c r="S7" s="15">
        <f t="shared" si="0"/>
        <v>0.9</v>
      </c>
      <c r="T7">
        <v>4.90811347961426</v>
      </c>
      <c r="U7">
        <v>4.40915727615356</v>
      </c>
      <c r="V7">
        <v>4.46663904190063</v>
      </c>
      <c r="W7" s="11">
        <v>0.0574817657470703</v>
      </c>
      <c r="X7">
        <v>0.441474437713623</v>
      </c>
      <c r="Y7">
        <v>0.441474437713623</v>
      </c>
      <c r="Z7">
        <v>0.9</v>
      </c>
      <c r="AA7">
        <v>0.9</v>
      </c>
      <c r="AB7">
        <v>0.5</v>
      </c>
      <c r="AC7">
        <v>0.642857142857143</v>
      </c>
      <c r="AD7">
        <v>0.1</v>
      </c>
      <c r="AE7">
        <v>0</v>
      </c>
    </row>
    <row r="8" s="20" customFormat="1" spans="1:31">
      <c r="A8" s="21">
        <v>185</v>
      </c>
      <c r="B8" s="20">
        <v>20</v>
      </c>
      <c r="C8" s="20">
        <v>0</v>
      </c>
      <c r="D8" s="20">
        <v>10</v>
      </c>
      <c r="E8" s="20">
        <v>10</v>
      </c>
      <c r="F8" s="20">
        <v>10</v>
      </c>
      <c r="G8" s="20">
        <v>0</v>
      </c>
      <c r="H8" s="20">
        <v>10</v>
      </c>
      <c r="I8" s="20">
        <v>0</v>
      </c>
      <c r="J8" s="20">
        <v>1</v>
      </c>
      <c r="K8" s="22">
        <v>9999</v>
      </c>
      <c r="L8" s="22">
        <v>0.746330261230469</v>
      </c>
      <c r="M8" s="20">
        <v>9999</v>
      </c>
      <c r="N8" s="20">
        <v>9999</v>
      </c>
      <c r="O8" s="20">
        <v>8</v>
      </c>
      <c r="P8" s="20">
        <v>8</v>
      </c>
      <c r="Q8" s="20">
        <v>17</v>
      </c>
      <c r="R8" s="23">
        <v>0.4706</v>
      </c>
      <c r="S8" s="23">
        <f t="shared" si="0"/>
        <v>0.8</v>
      </c>
      <c r="T8" s="20">
        <v>4.6588134765625</v>
      </c>
      <c r="U8" s="20">
        <v>4.31870889663696</v>
      </c>
      <c r="V8" s="20">
        <v>4.19972944259644</v>
      </c>
      <c r="W8" s="22">
        <v>0.118979454040527</v>
      </c>
      <c r="X8" s="20">
        <v>0.459084033966065</v>
      </c>
      <c r="Y8" s="20">
        <v>0.459084033966065</v>
      </c>
      <c r="Z8" s="20">
        <v>0.8</v>
      </c>
      <c r="AA8" s="20">
        <v>0.9</v>
      </c>
      <c r="AB8" s="20">
        <v>0.529411764705882</v>
      </c>
      <c r="AC8" s="20">
        <v>0.666666666666667</v>
      </c>
      <c r="AD8" s="20">
        <v>0.1</v>
      </c>
      <c r="AE8" s="20">
        <v>0.1</v>
      </c>
    </row>
    <row r="9" spans="1:31">
      <c r="A9" s="18">
        <v>51</v>
      </c>
      <c r="B9" s="1">
        <v>20</v>
      </c>
      <c r="C9" s="1">
        <v>0</v>
      </c>
      <c r="D9" s="1">
        <v>10</v>
      </c>
      <c r="E9" s="1">
        <v>10</v>
      </c>
      <c r="F9" s="1">
        <v>10</v>
      </c>
      <c r="G9" s="1">
        <v>0</v>
      </c>
      <c r="H9" s="1">
        <v>10</v>
      </c>
      <c r="I9" s="1">
        <v>0</v>
      </c>
      <c r="J9" s="1">
        <v>1</v>
      </c>
      <c r="K9" s="14">
        <v>9999</v>
      </c>
      <c r="L9" s="14">
        <v>0.763280868530273</v>
      </c>
      <c r="M9" s="1">
        <v>9999</v>
      </c>
      <c r="N9" s="1">
        <v>9999</v>
      </c>
      <c r="O9" s="1">
        <v>8</v>
      </c>
      <c r="P9" s="1">
        <v>8</v>
      </c>
      <c r="Q9" s="1">
        <v>18</v>
      </c>
      <c r="R9" s="19">
        <v>0.4444</v>
      </c>
      <c r="S9" s="19">
        <f t="shared" si="0"/>
        <v>0.8</v>
      </c>
      <c r="T9" s="1">
        <v>4.22702026367187</v>
      </c>
      <c r="U9" s="1">
        <v>3.92570948600769</v>
      </c>
      <c r="V9" s="1">
        <v>3.81870722770691</v>
      </c>
      <c r="W9" s="14">
        <v>0.107002258300781</v>
      </c>
      <c r="X9" s="1">
        <v>0.408313035964966</v>
      </c>
      <c r="Y9" s="1">
        <v>0.408313035964966</v>
      </c>
      <c r="Z9" s="1">
        <v>0.8</v>
      </c>
      <c r="AA9" s="1">
        <v>1</v>
      </c>
      <c r="AB9" s="1">
        <v>0.555555555555556</v>
      </c>
      <c r="AC9" s="1">
        <v>0.714285714285714</v>
      </c>
      <c r="AD9" s="1">
        <v>0</v>
      </c>
      <c r="AE9" s="1">
        <v>0.2</v>
      </c>
    </row>
    <row r="10" spans="1:31">
      <c r="A10" s="5">
        <v>155</v>
      </c>
      <c r="B10">
        <v>18</v>
      </c>
      <c r="C10">
        <v>2</v>
      </c>
      <c r="D10">
        <v>10</v>
      </c>
      <c r="E10">
        <v>10</v>
      </c>
      <c r="F10">
        <v>10</v>
      </c>
      <c r="G10">
        <v>0</v>
      </c>
      <c r="H10">
        <v>8</v>
      </c>
      <c r="I10">
        <v>2</v>
      </c>
      <c r="J10">
        <v>0.9</v>
      </c>
      <c r="K10" s="4">
        <v>6.76684951782227</v>
      </c>
      <c r="L10" s="9">
        <v>0.678230285644531</v>
      </c>
      <c r="M10">
        <v>0.774417877197266</v>
      </c>
      <c r="N10">
        <v>8.09170532226562</v>
      </c>
      <c r="O10">
        <v>8</v>
      </c>
      <c r="P10">
        <v>8</v>
      </c>
      <c r="Q10">
        <v>17</v>
      </c>
      <c r="R10" s="15">
        <v>0.4706</v>
      </c>
      <c r="S10" s="15">
        <f t="shared" si="0"/>
        <v>0.8</v>
      </c>
      <c r="T10">
        <v>3.89630317687988</v>
      </c>
      <c r="U10">
        <v>3.45246338844299</v>
      </c>
      <c r="V10">
        <v>3.55084538459778</v>
      </c>
      <c r="W10" s="11">
        <v>0.0983819961547852</v>
      </c>
      <c r="X10">
        <v>0.345457792282104</v>
      </c>
      <c r="Y10">
        <v>0.345457792282104</v>
      </c>
      <c r="Z10">
        <v>0.8</v>
      </c>
      <c r="AA10">
        <v>0.9</v>
      </c>
      <c r="AB10">
        <v>0.529411764705882</v>
      </c>
      <c r="AC10">
        <v>0.666666666666667</v>
      </c>
      <c r="AD10">
        <v>0.1</v>
      </c>
      <c r="AE10">
        <v>0.1</v>
      </c>
    </row>
    <row r="11" customFormat="1" spans="1:31">
      <c r="A11" s="5">
        <v>41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11.0247116088867</v>
      </c>
      <c r="L11" s="9">
        <v>0.829212188720703</v>
      </c>
      <c r="M11">
        <v>0.615507125854492</v>
      </c>
      <c r="N11">
        <v>9.19135475158691</v>
      </c>
      <c r="O11">
        <v>7</v>
      </c>
      <c r="P11">
        <v>7</v>
      </c>
      <c r="Q11">
        <v>17</v>
      </c>
      <c r="R11" s="15">
        <v>0.4118</v>
      </c>
      <c r="S11" s="15">
        <f t="shared" si="0"/>
        <v>0.7</v>
      </c>
      <c r="T11">
        <v>4.78162574768066</v>
      </c>
      <c r="U11">
        <v>4.41128349304199</v>
      </c>
      <c r="V11">
        <v>4.25963163375854</v>
      </c>
      <c r="W11" s="11">
        <v>0.151651859283447</v>
      </c>
      <c r="X11">
        <v>0.521994113922119</v>
      </c>
      <c r="Y11">
        <v>0.521994113922119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spans="1:31">
      <c r="A12" s="5">
        <v>53</v>
      </c>
      <c r="B12">
        <v>20</v>
      </c>
      <c r="C12">
        <v>0</v>
      </c>
      <c r="D12">
        <v>10</v>
      </c>
      <c r="E12">
        <v>10</v>
      </c>
      <c r="F12">
        <v>10</v>
      </c>
      <c r="G12">
        <v>0</v>
      </c>
      <c r="H12">
        <v>10</v>
      </c>
      <c r="I12">
        <v>0</v>
      </c>
      <c r="J12">
        <v>1</v>
      </c>
      <c r="K12" s="4">
        <v>9999</v>
      </c>
      <c r="L12" s="9">
        <v>0.862852096557617</v>
      </c>
      <c r="M12">
        <v>9999</v>
      </c>
      <c r="N12">
        <v>9999</v>
      </c>
      <c r="O12">
        <v>6</v>
      </c>
      <c r="P12">
        <v>6</v>
      </c>
      <c r="Q12">
        <v>15</v>
      </c>
      <c r="R12" s="15">
        <v>0.4</v>
      </c>
      <c r="S12" s="15">
        <f t="shared" ref="S12:S29" si="1">O12/E12</f>
        <v>0.6</v>
      </c>
      <c r="T12">
        <v>4.4928092956543</v>
      </c>
      <c r="U12">
        <v>4.20266008377075</v>
      </c>
      <c r="V12">
        <v>4.01789474487305</v>
      </c>
      <c r="W12" s="11">
        <v>0.184765338897705</v>
      </c>
      <c r="X12">
        <v>0.47491455078125</v>
      </c>
      <c r="Y12">
        <v>0.47491455078125</v>
      </c>
      <c r="Z12">
        <v>0.6</v>
      </c>
      <c r="AA12">
        <v>0.9</v>
      </c>
      <c r="AB12">
        <v>0.6</v>
      </c>
      <c r="AC12">
        <v>0.72</v>
      </c>
      <c r="AD12">
        <v>0.1</v>
      </c>
      <c r="AE12">
        <v>0.3</v>
      </c>
    </row>
    <row r="13" s="20" customFormat="1" spans="1:31">
      <c r="A13" s="21">
        <v>138</v>
      </c>
      <c r="B13" s="20">
        <v>18</v>
      </c>
      <c r="C13" s="20">
        <v>2</v>
      </c>
      <c r="D13" s="20">
        <v>10</v>
      </c>
      <c r="E13" s="20">
        <v>10</v>
      </c>
      <c r="F13" s="20">
        <v>9</v>
      </c>
      <c r="G13" s="20">
        <v>1</v>
      </c>
      <c r="H13" s="20">
        <v>9</v>
      </c>
      <c r="I13" s="20">
        <v>1</v>
      </c>
      <c r="J13" s="20">
        <v>0.9</v>
      </c>
      <c r="K13" s="22">
        <v>9.2657299041748</v>
      </c>
      <c r="L13" s="22">
        <v>0.671237945556641</v>
      </c>
      <c r="M13" s="20">
        <v>0.846797943115234</v>
      </c>
      <c r="N13" s="20">
        <v>11.3050632476807</v>
      </c>
      <c r="O13" s="20">
        <v>9</v>
      </c>
      <c r="P13" s="20">
        <v>9</v>
      </c>
      <c r="Q13" s="20">
        <v>16</v>
      </c>
      <c r="R13" s="23">
        <v>0.5625</v>
      </c>
      <c r="S13" s="23">
        <f t="shared" si="1"/>
        <v>0.9</v>
      </c>
      <c r="T13" s="20">
        <v>4.41386222839355</v>
      </c>
      <c r="U13" s="20">
        <v>3.87005400657654</v>
      </c>
      <c r="V13" s="20">
        <v>4.11690664291382</v>
      </c>
      <c r="W13" s="22">
        <v>0.24685263633728</v>
      </c>
      <c r="X13" s="20">
        <v>0.296955585479736</v>
      </c>
      <c r="Y13" s="20">
        <v>0.296955585479736</v>
      </c>
      <c r="Z13" s="20">
        <v>0.9</v>
      </c>
      <c r="AA13" s="20">
        <v>0.7</v>
      </c>
      <c r="AB13" s="20">
        <v>0.4375</v>
      </c>
      <c r="AC13" s="20">
        <v>0.538461538461539</v>
      </c>
      <c r="AD13" s="20">
        <v>0.3</v>
      </c>
      <c r="AE13" s="20">
        <v>-0.2</v>
      </c>
    </row>
    <row r="14" spans="1:31">
      <c r="A14" s="5">
        <v>171</v>
      </c>
      <c r="B14">
        <v>19</v>
      </c>
      <c r="C14">
        <v>1</v>
      </c>
      <c r="D14">
        <v>10</v>
      </c>
      <c r="E14">
        <v>10</v>
      </c>
      <c r="F14">
        <v>10</v>
      </c>
      <c r="G14">
        <v>0</v>
      </c>
      <c r="H14">
        <v>9</v>
      </c>
      <c r="I14">
        <v>1</v>
      </c>
      <c r="J14">
        <v>0.95</v>
      </c>
      <c r="K14" s="4">
        <v>10.2781219482422</v>
      </c>
      <c r="L14" s="9">
        <v>1.05501174926758</v>
      </c>
      <c r="M14">
        <v>0.912380218505859</v>
      </c>
      <c r="N14">
        <v>8.82160949707031</v>
      </c>
      <c r="O14">
        <v>6</v>
      </c>
      <c r="P14">
        <v>6</v>
      </c>
      <c r="Q14">
        <v>15</v>
      </c>
      <c r="R14" s="15">
        <v>0.4</v>
      </c>
      <c r="S14" s="15">
        <f t="shared" si="1"/>
        <v>0.6</v>
      </c>
      <c r="T14">
        <v>4.19645118713379</v>
      </c>
      <c r="U14">
        <v>3.87713885307312</v>
      </c>
      <c r="V14">
        <v>3.7418053150177</v>
      </c>
      <c r="W14" s="11">
        <v>0.13533353805542</v>
      </c>
      <c r="X14">
        <v>0.454645872116089</v>
      </c>
      <c r="Y14">
        <v>0.454645872116089</v>
      </c>
      <c r="Z14">
        <v>0.6</v>
      </c>
      <c r="AA14">
        <v>0.9</v>
      </c>
      <c r="AB14">
        <v>0.6</v>
      </c>
      <c r="AC14">
        <v>0.72</v>
      </c>
      <c r="AD14">
        <v>0.1</v>
      </c>
      <c r="AE14">
        <v>0.3</v>
      </c>
    </row>
    <row r="15" customFormat="1" spans="1:31">
      <c r="A15" s="5">
        <v>61</v>
      </c>
      <c r="B15">
        <v>19</v>
      </c>
      <c r="C15">
        <v>1</v>
      </c>
      <c r="D15">
        <v>10</v>
      </c>
      <c r="E15">
        <v>10</v>
      </c>
      <c r="F15">
        <v>10</v>
      </c>
      <c r="G15">
        <v>0</v>
      </c>
      <c r="H15">
        <v>9</v>
      </c>
      <c r="I15">
        <v>1</v>
      </c>
      <c r="J15">
        <v>0.95</v>
      </c>
      <c r="K15" s="4">
        <v>10.6257991790772</v>
      </c>
      <c r="L15" s="9">
        <v>1.14323806762695</v>
      </c>
      <c r="M15">
        <v>0.99237060546875</v>
      </c>
      <c r="N15">
        <v>9.02749633789062</v>
      </c>
      <c r="O15">
        <v>5</v>
      </c>
      <c r="P15">
        <v>5</v>
      </c>
      <c r="Q15">
        <v>14</v>
      </c>
      <c r="R15" s="15">
        <v>0.3571</v>
      </c>
      <c r="S15" s="15">
        <f t="shared" si="1"/>
        <v>0.5</v>
      </c>
      <c r="T15">
        <v>3.97028923034668</v>
      </c>
      <c r="U15">
        <v>3.67376279830933</v>
      </c>
      <c r="V15">
        <v>3.51807713508606</v>
      </c>
      <c r="W15" s="11">
        <v>0.155685663223267</v>
      </c>
      <c r="X15">
        <v>0.45221209526062</v>
      </c>
      <c r="Y15">
        <v>0.45221209526062</v>
      </c>
      <c r="Z15">
        <v>0.5</v>
      </c>
      <c r="AA15">
        <v>0.9</v>
      </c>
      <c r="AB15">
        <v>0.642857142857143</v>
      </c>
      <c r="AC15">
        <v>0.75</v>
      </c>
      <c r="AD15">
        <v>0.1</v>
      </c>
      <c r="AE15">
        <v>0.4</v>
      </c>
    </row>
    <row r="16" spans="1:31">
      <c r="A16" s="5">
        <v>72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10.280424118042</v>
      </c>
      <c r="L16" s="9">
        <v>1.19344139099121</v>
      </c>
      <c r="M16">
        <v>1.01746940612793</v>
      </c>
      <c r="N16">
        <v>8.33690643310547</v>
      </c>
      <c r="O16">
        <v>7</v>
      </c>
      <c r="P16">
        <v>7</v>
      </c>
      <c r="Q16">
        <v>15</v>
      </c>
      <c r="R16" s="15">
        <v>0.4667</v>
      </c>
      <c r="S16" s="15">
        <f t="shared" si="1"/>
        <v>0.7</v>
      </c>
      <c r="T16">
        <v>4.19150733947754</v>
      </c>
      <c r="U16">
        <v>3.89750242233276</v>
      </c>
      <c r="V16">
        <v>3.73928308486938</v>
      </c>
      <c r="W16" s="11">
        <v>0.158219337463379</v>
      </c>
      <c r="X16">
        <v>0.452224254608154</v>
      </c>
      <c r="Y16">
        <v>0.452224254608154</v>
      </c>
      <c r="Z16">
        <v>0.7</v>
      </c>
      <c r="AA16">
        <v>0.8</v>
      </c>
      <c r="AB16">
        <v>0.533333333333333</v>
      </c>
      <c r="AC16">
        <v>0.64</v>
      </c>
      <c r="AD16">
        <v>0.2</v>
      </c>
      <c r="AE16">
        <v>0.1</v>
      </c>
    </row>
    <row r="17" spans="1:31">
      <c r="A17" s="5">
        <v>142</v>
      </c>
      <c r="B17">
        <v>20</v>
      </c>
      <c r="C17">
        <v>0</v>
      </c>
      <c r="D17">
        <v>10</v>
      </c>
      <c r="E17">
        <v>10</v>
      </c>
      <c r="F17">
        <v>10</v>
      </c>
      <c r="G17">
        <v>0</v>
      </c>
      <c r="H17">
        <v>10</v>
      </c>
      <c r="I17">
        <v>0</v>
      </c>
      <c r="J17">
        <v>1</v>
      </c>
      <c r="K17" s="4">
        <v>9999</v>
      </c>
      <c r="L17" s="9">
        <v>1.2095832824707</v>
      </c>
      <c r="M17">
        <v>9999</v>
      </c>
      <c r="N17">
        <v>9999</v>
      </c>
      <c r="O17">
        <v>8</v>
      </c>
      <c r="P17">
        <v>8</v>
      </c>
      <c r="Q17">
        <v>18</v>
      </c>
      <c r="R17" s="15">
        <v>0.4444</v>
      </c>
      <c r="S17" s="15">
        <f t="shared" si="1"/>
        <v>0.8</v>
      </c>
      <c r="T17">
        <v>4.09828186035156</v>
      </c>
      <c r="U17">
        <v>3.84790658950806</v>
      </c>
      <c r="V17">
        <v>3.66571497917175</v>
      </c>
      <c r="W17" s="11">
        <v>0.182191610336304</v>
      </c>
      <c r="X17">
        <v>0.43256688117981</v>
      </c>
      <c r="Y17">
        <v>0.43256688117981</v>
      </c>
      <c r="Z17">
        <v>0.8</v>
      </c>
      <c r="AA17">
        <v>1</v>
      </c>
      <c r="AB17">
        <v>0.555555555555556</v>
      </c>
      <c r="AC17">
        <v>0.714285714285714</v>
      </c>
      <c r="AD17">
        <v>0</v>
      </c>
      <c r="AE17">
        <v>0.2</v>
      </c>
    </row>
    <row r="18" spans="1:31">
      <c r="A18" s="5">
        <v>106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11.0809917449951</v>
      </c>
      <c r="L18" s="9">
        <v>1.19580459594727</v>
      </c>
      <c r="M18">
        <v>0.999795913696289</v>
      </c>
      <c r="N18">
        <v>9.0234489440918</v>
      </c>
      <c r="O18">
        <v>6</v>
      </c>
      <c r="P18">
        <v>6</v>
      </c>
      <c r="Q18">
        <v>16</v>
      </c>
      <c r="R18" s="15">
        <v>0.375</v>
      </c>
      <c r="S18" s="15">
        <f t="shared" si="1"/>
        <v>0.6</v>
      </c>
      <c r="T18">
        <v>4.2790470123291</v>
      </c>
      <c r="U18">
        <v>3.97639465332031</v>
      </c>
      <c r="V18">
        <v>3.77619099617004</v>
      </c>
      <c r="W18" s="11">
        <v>0.200203657150269</v>
      </c>
      <c r="X18">
        <v>0.502856016159058</v>
      </c>
      <c r="Y18">
        <v>0.502856016159058</v>
      </c>
      <c r="Z18">
        <v>0.6</v>
      </c>
      <c r="AA18">
        <v>1</v>
      </c>
      <c r="AB18">
        <v>0.625</v>
      </c>
      <c r="AC18">
        <v>0.769230769230769</v>
      </c>
      <c r="AD18">
        <v>0</v>
      </c>
      <c r="AE18">
        <v>0.4</v>
      </c>
    </row>
    <row r="19" s="20" customFormat="1" spans="1:31">
      <c r="A19" s="21">
        <v>244</v>
      </c>
      <c r="B19" s="20">
        <v>19</v>
      </c>
      <c r="C19" s="20">
        <v>1</v>
      </c>
      <c r="D19" s="20">
        <v>10</v>
      </c>
      <c r="E19" s="20">
        <v>10</v>
      </c>
      <c r="F19" s="20">
        <v>10</v>
      </c>
      <c r="G19" s="20">
        <v>0</v>
      </c>
      <c r="H19" s="20">
        <v>9</v>
      </c>
      <c r="I19" s="20">
        <v>1</v>
      </c>
      <c r="J19" s="20">
        <v>0.95</v>
      </c>
      <c r="K19" s="22">
        <v>10.961576461792</v>
      </c>
      <c r="L19" s="22">
        <v>1.18642616271973</v>
      </c>
      <c r="M19" s="20">
        <v>0.954240798950195</v>
      </c>
      <c r="N19" s="20">
        <v>8.53941345214844</v>
      </c>
      <c r="O19" s="20">
        <v>6</v>
      </c>
      <c r="P19" s="20">
        <v>6</v>
      </c>
      <c r="Q19" s="20">
        <v>15</v>
      </c>
      <c r="R19" s="23">
        <v>0.4</v>
      </c>
      <c r="S19" s="23">
        <f t="shared" si="1"/>
        <v>0.6</v>
      </c>
      <c r="T19" s="20">
        <v>4.47538566589355</v>
      </c>
      <c r="U19" s="20">
        <v>4.16669654846191</v>
      </c>
      <c r="V19" s="20">
        <v>3.9568190574646</v>
      </c>
      <c r="W19" s="22">
        <v>0.209877490997315</v>
      </c>
      <c r="X19" s="20">
        <v>0.518566608428955</v>
      </c>
      <c r="Y19" s="20">
        <v>0.518566608428955</v>
      </c>
      <c r="Z19" s="20">
        <v>0.6</v>
      </c>
      <c r="AA19" s="20">
        <v>0.9</v>
      </c>
      <c r="AB19" s="20">
        <v>0.6</v>
      </c>
      <c r="AC19" s="20">
        <v>0.72</v>
      </c>
      <c r="AD19" s="20">
        <v>0.1</v>
      </c>
      <c r="AE19" s="20">
        <v>0.3</v>
      </c>
    </row>
    <row r="20" spans="1:31">
      <c r="A20" s="5">
        <v>184</v>
      </c>
      <c r="B20">
        <v>18</v>
      </c>
      <c r="C20">
        <v>2</v>
      </c>
      <c r="D20">
        <v>10</v>
      </c>
      <c r="E20">
        <v>10</v>
      </c>
      <c r="F20">
        <v>10</v>
      </c>
      <c r="G20">
        <v>0</v>
      </c>
      <c r="H20">
        <v>8</v>
      </c>
      <c r="I20">
        <v>2</v>
      </c>
      <c r="J20">
        <v>0.9</v>
      </c>
      <c r="K20" s="4">
        <v>9.12904357910156</v>
      </c>
      <c r="L20" s="9">
        <v>1.41546249389648</v>
      </c>
      <c r="M20">
        <v>0.940845489501953</v>
      </c>
      <c r="N20">
        <v>7.26885604858398</v>
      </c>
      <c r="O20">
        <v>7</v>
      </c>
      <c r="P20">
        <v>7</v>
      </c>
      <c r="Q20">
        <v>17</v>
      </c>
      <c r="R20" s="15">
        <v>0.4118</v>
      </c>
      <c r="S20" s="15">
        <f t="shared" si="1"/>
        <v>0.7</v>
      </c>
      <c r="T20">
        <v>4.52567481994629</v>
      </c>
      <c r="U20">
        <v>4.13904047012329</v>
      </c>
      <c r="V20">
        <v>3.9648551940918</v>
      </c>
      <c r="W20" s="11">
        <v>0.174185276031494</v>
      </c>
      <c r="X20">
        <v>0.560819625854492</v>
      </c>
      <c r="Y20">
        <v>0.560819625854492</v>
      </c>
      <c r="Z20">
        <v>0.7</v>
      </c>
      <c r="AA20">
        <v>1</v>
      </c>
      <c r="AB20">
        <v>0.588235294117647</v>
      </c>
      <c r="AC20">
        <v>0.740740740740741</v>
      </c>
      <c r="AD20">
        <v>0</v>
      </c>
      <c r="AE20">
        <v>0.3</v>
      </c>
    </row>
    <row r="21" spans="1:31">
      <c r="A21" s="5">
        <v>10</v>
      </c>
      <c r="B21">
        <v>18</v>
      </c>
      <c r="C21">
        <v>2</v>
      </c>
      <c r="D21">
        <v>10</v>
      </c>
      <c r="E21">
        <v>10</v>
      </c>
      <c r="F21">
        <v>10</v>
      </c>
      <c r="G21">
        <v>0</v>
      </c>
      <c r="H21">
        <v>8</v>
      </c>
      <c r="I21">
        <v>2</v>
      </c>
      <c r="J21">
        <v>0.9</v>
      </c>
      <c r="K21" s="4">
        <v>7.72553634643555</v>
      </c>
      <c r="L21" s="9">
        <v>1.43349266052246</v>
      </c>
      <c r="M21">
        <v>0.988012313842773</v>
      </c>
      <c r="N21">
        <v>5.63763999938965</v>
      </c>
      <c r="O21">
        <v>6</v>
      </c>
      <c r="P21">
        <v>6</v>
      </c>
      <c r="Q21">
        <v>16</v>
      </c>
      <c r="R21" s="15">
        <v>0.375</v>
      </c>
      <c r="S21" s="15">
        <f t="shared" si="1"/>
        <v>0.6</v>
      </c>
      <c r="T21">
        <v>4.04101181030273</v>
      </c>
      <c r="U21">
        <v>3.72482323646545</v>
      </c>
      <c r="V21">
        <v>3.54834985733032</v>
      </c>
      <c r="W21" s="11">
        <v>0.176473379135132</v>
      </c>
      <c r="X21">
        <v>0.492661952972412</v>
      </c>
      <c r="Y21">
        <v>0.492661952972412</v>
      </c>
      <c r="Z21">
        <v>0.6</v>
      </c>
      <c r="AA21">
        <v>1</v>
      </c>
      <c r="AB21">
        <v>0.625</v>
      </c>
      <c r="AC21">
        <v>0.769230769230769</v>
      </c>
      <c r="AD21">
        <v>0</v>
      </c>
      <c r="AE21">
        <v>0.4</v>
      </c>
    </row>
    <row r="22" spans="1:31">
      <c r="A22" s="5">
        <v>113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10.1873531341553</v>
      </c>
      <c r="L22" s="9">
        <v>1.50032997131348</v>
      </c>
      <c r="M22">
        <v>1.36506271362305</v>
      </c>
      <c r="N22">
        <v>8.29955863952637</v>
      </c>
      <c r="O22">
        <v>7</v>
      </c>
      <c r="P22">
        <v>7</v>
      </c>
      <c r="Q22">
        <v>17</v>
      </c>
      <c r="R22" s="15">
        <v>0.4118</v>
      </c>
      <c r="S22" s="15">
        <f t="shared" si="1"/>
        <v>0.7</v>
      </c>
      <c r="T22">
        <v>3.49669647216797</v>
      </c>
      <c r="U22">
        <v>3.27293419837952</v>
      </c>
      <c r="V22">
        <v>3.09587931632996</v>
      </c>
      <c r="W22" s="11">
        <v>0.17705488204956</v>
      </c>
      <c r="X22">
        <v>0.400817155838013</v>
      </c>
      <c r="Y22">
        <v>0.400817155838013</v>
      </c>
      <c r="Z22">
        <v>0.7</v>
      </c>
      <c r="AA22">
        <v>1</v>
      </c>
      <c r="AB22">
        <v>0.588235294117647</v>
      </c>
      <c r="AC22">
        <v>0.740740740740741</v>
      </c>
      <c r="AD22">
        <v>0</v>
      </c>
      <c r="AE22">
        <v>0.3</v>
      </c>
    </row>
    <row r="23" customFormat="1" spans="1:31">
      <c r="A23" s="5">
        <v>202</v>
      </c>
      <c r="B23">
        <v>20</v>
      </c>
      <c r="C23">
        <v>0</v>
      </c>
      <c r="D23">
        <v>10</v>
      </c>
      <c r="E23">
        <v>10</v>
      </c>
      <c r="F23">
        <v>10</v>
      </c>
      <c r="G23">
        <v>0</v>
      </c>
      <c r="H23">
        <v>10</v>
      </c>
      <c r="I23">
        <v>0</v>
      </c>
      <c r="J23">
        <v>1</v>
      </c>
      <c r="K23" s="4">
        <v>9999</v>
      </c>
      <c r="L23" s="9">
        <v>1.37958717346191</v>
      </c>
      <c r="M23">
        <v>9999</v>
      </c>
      <c r="N23">
        <v>9999</v>
      </c>
      <c r="O23">
        <v>9</v>
      </c>
      <c r="P23">
        <v>9</v>
      </c>
      <c r="Q23">
        <v>19</v>
      </c>
      <c r="R23" s="15">
        <v>0.4737</v>
      </c>
      <c r="S23" s="15">
        <f t="shared" si="1"/>
        <v>0.9</v>
      </c>
      <c r="T23">
        <v>4.12523078918457</v>
      </c>
      <c r="U23">
        <v>3.87245631217956</v>
      </c>
      <c r="V23">
        <v>3.69013977050781</v>
      </c>
      <c r="W23" s="11">
        <v>0.182316541671753</v>
      </c>
      <c r="X23">
        <v>0.435091018676758</v>
      </c>
      <c r="Y23">
        <v>0.435091018676758</v>
      </c>
      <c r="Z23">
        <v>0.9</v>
      </c>
      <c r="AA23">
        <v>1</v>
      </c>
      <c r="AB23">
        <v>0.526315789473684</v>
      </c>
      <c r="AC23">
        <v>0.689655172413793</v>
      </c>
      <c r="AD23">
        <v>0</v>
      </c>
      <c r="AE23">
        <v>0.1</v>
      </c>
    </row>
    <row r="24" spans="1:31">
      <c r="A24" s="18">
        <v>1</v>
      </c>
      <c r="B24" s="1">
        <v>20</v>
      </c>
      <c r="C24" s="1">
        <v>0</v>
      </c>
      <c r="D24" s="1">
        <v>10</v>
      </c>
      <c r="E24" s="1">
        <v>10</v>
      </c>
      <c r="F24" s="1">
        <v>10</v>
      </c>
      <c r="G24" s="1">
        <v>0</v>
      </c>
      <c r="H24" s="1">
        <v>10</v>
      </c>
      <c r="I24" s="1">
        <v>0</v>
      </c>
      <c r="J24" s="1">
        <v>1</v>
      </c>
      <c r="K24" s="14">
        <v>9999</v>
      </c>
      <c r="L24" s="14">
        <v>1.51507186889648</v>
      </c>
      <c r="M24" s="1">
        <v>9999</v>
      </c>
      <c r="N24" s="1">
        <v>9999</v>
      </c>
      <c r="O24" s="1">
        <v>10</v>
      </c>
      <c r="P24" s="1">
        <v>10</v>
      </c>
      <c r="Q24" s="1">
        <v>20</v>
      </c>
      <c r="R24" s="19">
        <v>0.5</v>
      </c>
      <c r="S24" s="19">
        <f t="shared" si="1"/>
        <v>1</v>
      </c>
      <c r="T24" s="1">
        <v>4.64654541015625</v>
      </c>
      <c r="U24" s="1">
        <v>4.34903001785278</v>
      </c>
      <c r="V24" s="1">
        <v>4.14905261993408</v>
      </c>
      <c r="W24" s="14">
        <v>0.199977397918701</v>
      </c>
      <c r="X24" s="1">
        <v>0.497492790222168</v>
      </c>
      <c r="Y24" s="1">
        <v>0.497492790222168</v>
      </c>
      <c r="Z24" s="1">
        <v>1</v>
      </c>
      <c r="AA24" s="1">
        <v>1</v>
      </c>
      <c r="AB24" s="1">
        <v>0.5</v>
      </c>
      <c r="AC24" s="1">
        <v>0.666666666666667</v>
      </c>
      <c r="AD24" s="1">
        <v>0</v>
      </c>
      <c r="AE24" s="1">
        <v>0</v>
      </c>
    </row>
    <row r="25" s="1" customFormat="1" spans="1:31">
      <c r="A25" s="5">
        <v>156</v>
      </c>
      <c r="B25">
        <v>20</v>
      </c>
      <c r="C25">
        <v>0</v>
      </c>
      <c r="D25">
        <v>10</v>
      </c>
      <c r="E25">
        <v>10</v>
      </c>
      <c r="F25">
        <v>10</v>
      </c>
      <c r="G25">
        <v>0</v>
      </c>
      <c r="H25">
        <v>10</v>
      </c>
      <c r="I25">
        <v>0</v>
      </c>
      <c r="J25">
        <v>1</v>
      </c>
      <c r="K25" s="4">
        <v>9999</v>
      </c>
      <c r="L25" s="9">
        <v>1.41717147827148</v>
      </c>
      <c r="M25">
        <v>9999</v>
      </c>
      <c r="N25">
        <v>9999</v>
      </c>
      <c r="O25">
        <v>9</v>
      </c>
      <c r="P25">
        <v>9</v>
      </c>
      <c r="Q25">
        <v>19</v>
      </c>
      <c r="R25" s="15">
        <v>0.4737</v>
      </c>
      <c r="S25" s="15">
        <f t="shared" si="1"/>
        <v>0.9</v>
      </c>
      <c r="T25">
        <v>4.48095321655273</v>
      </c>
      <c r="U25">
        <v>4.20376634597778</v>
      </c>
      <c r="V25">
        <v>3.99703979492187</v>
      </c>
      <c r="W25" s="11">
        <v>0.206726551055908</v>
      </c>
      <c r="X25">
        <v>0.483913421630859</v>
      </c>
      <c r="Y25">
        <v>0.483913421630859</v>
      </c>
      <c r="Z25">
        <v>0.9</v>
      </c>
      <c r="AA25">
        <v>1</v>
      </c>
      <c r="AB25">
        <v>0.526315789473684</v>
      </c>
      <c r="AC25">
        <v>0.689655172413793</v>
      </c>
      <c r="AD25">
        <v>0</v>
      </c>
      <c r="AE25">
        <v>0.1</v>
      </c>
    </row>
    <row r="26" s="4" customFormat="1" spans="11:31">
      <c r="K26" s="12" t="s">
        <v>29</v>
      </c>
      <c r="L26" s="9">
        <f>AVERAGE(L2:L25)</f>
        <v>0.955564498901367</v>
      </c>
      <c r="W26" s="11">
        <f t="shared" ref="W26:AE26" si="2">AVERAGE(W2:W25)</f>
        <v>0.135450929403305</v>
      </c>
      <c r="Z26" s="4">
        <f t="shared" si="2"/>
        <v>0.775</v>
      </c>
      <c r="AA26" s="4">
        <f t="shared" si="2"/>
        <v>0.945833333333333</v>
      </c>
      <c r="AB26" s="4">
        <f t="shared" si="2"/>
        <v>0.552471737964191</v>
      </c>
      <c r="AC26" s="4">
        <f t="shared" si="2"/>
        <v>0.695924294415674</v>
      </c>
      <c r="AD26" s="4">
        <f t="shared" si="2"/>
        <v>0.0541666666666667</v>
      </c>
      <c r="AE26" s="4">
        <f t="shared" si="2"/>
        <v>0.170833333333333</v>
      </c>
    </row>
    <row r="27" s="4" customFormat="1" spans="11:31">
      <c r="K27" s="13" t="s">
        <v>30</v>
      </c>
      <c r="L27" s="9">
        <f>MAX(L2:L25)</f>
        <v>1.51507186889648</v>
      </c>
      <c r="O27" s="4" t="s">
        <v>70</v>
      </c>
      <c r="W27" s="11">
        <f t="shared" ref="W27:AE27" si="3">MAX(W2:W25)</f>
        <v>0.24685263633728</v>
      </c>
      <c r="Z27" s="4">
        <f t="shared" si="3"/>
        <v>1</v>
      </c>
      <c r="AA27" s="4">
        <f t="shared" si="3"/>
        <v>1</v>
      </c>
      <c r="AB27" s="4">
        <f t="shared" si="3"/>
        <v>0.642857142857143</v>
      </c>
      <c r="AC27" s="4">
        <f t="shared" si="3"/>
        <v>0.769230769230769</v>
      </c>
      <c r="AD27" s="4">
        <f t="shared" si="3"/>
        <v>0.3</v>
      </c>
      <c r="AE27" s="4">
        <f t="shared" si="3"/>
        <v>0.4</v>
      </c>
    </row>
    <row r="28" s="4" customFormat="1" spans="12:31">
      <c r="L28" s="9">
        <f>MIN(L2:L25)</f>
        <v>0.37877082824707</v>
      </c>
      <c r="O28" s="4">
        <v>0.2</v>
      </c>
      <c r="P28" s="4">
        <v>-160</v>
      </c>
      <c r="Q28" s="4">
        <v>640</v>
      </c>
      <c r="R28" s="4">
        <v>32</v>
      </c>
      <c r="W28" s="11">
        <f t="shared" ref="W28:AE28" si="4">MIN(W2:W25)</f>
        <v>0.000504970550537109</v>
      </c>
      <c r="Z28" s="4">
        <f t="shared" si="4"/>
        <v>0.5</v>
      </c>
      <c r="AA28" s="4">
        <f t="shared" si="4"/>
        <v>0.7</v>
      </c>
      <c r="AB28" s="4">
        <f t="shared" si="4"/>
        <v>0.4375</v>
      </c>
      <c r="AC28" s="4">
        <f t="shared" si="4"/>
        <v>0.538461538461539</v>
      </c>
      <c r="AD28" s="4">
        <f t="shared" si="4"/>
        <v>0</v>
      </c>
      <c r="AE28" s="4">
        <f t="shared" si="4"/>
        <v>-0.2</v>
      </c>
    </row>
    <row r="29" spans="11:23">
      <c r="K29" s="4"/>
      <c r="L29" s="9"/>
      <c r="M29">
        <v>0.194</v>
      </c>
      <c r="O29" s="4">
        <v>0.4</v>
      </c>
      <c r="P29" s="4">
        <v>-320</v>
      </c>
      <c r="Q29" s="4">
        <v>480</v>
      </c>
      <c r="R29" s="4">
        <v>24</v>
      </c>
      <c r="W29" s="11"/>
    </row>
    <row r="30" spans="11:23">
      <c r="K30" s="4"/>
      <c r="L30" s="9"/>
      <c r="M30">
        <v>0.129</v>
      </c>
      <c r="O30" s="4">
        <v>0.45</v>
      </c>
      <c r="P30" s="4">
        <v>-360</v>
      </c>
      <c r="Q30" s="4">
        <v>440</v>
      </c>
      <c r="R30" s="4">
        <v>22</v>
      </c>
      <c r="W30" s="11"/>
    </row>
    <row r="31" spans="11:23">
      <c r="K31" s="4"/>
      <c r="L31" s="9"/>
      <c r="O31" s="4">
        <v>0.49</v>
      </c>
      <c r="P31" s="4">
        <v>-392</v>
      </c>
      <c r="Q31" s="4">
        <v>408</v>
      </c>
      <c r="R31" s="4">
        <v>20.4</v>
      </c>
      <c r="W31" s="11"/>
    </row>
    <row r="32" spans="11:23">
      <c r="K32" s="4" t="s">
        <v>31</v>
      </c>
      <c r="L32" s="4" t="s">
        <v>32</v>
      </c>
      <c r="O32" s="1"/>
      <c r="P32" s="14">
        <v>-380</v>
      </c>
      <c r="Q32" s="14">
        <v>420</v>
      </c>
      <c r="R32" s="14">
        <v>21</v>
      </c>
      <c r="W32" s="11"/>
    </row>
    <row r="33" spans="11:23">
      <c r="K33" s="4"/>
      <c r="L33" s="4"/>
      <c r="W33" s="11"/>
    </row>
    <row r="34" s="20" customFormat="1" spans="11:23">
      <c r="K34" s="22" t="s">
        <v>90</v>
      </c>
      <c r="L34" s="22">
        <f>COUNTIF(L2:L25,"&lt;0.668")-COUNTIF(L2:L25,"&lt;0.378")</f>
        <v>6</v>
      </c>
      <c r="M34" s="22">
        <v>6</v>
      </c>
      <c r="W34" s="22"/>
    </row>
    <row r="35" s="1" customFormat="1" spans="11:23">
      <c r="K35" s="14" t="s">
        <v>91</v>
      </c>
      <c r="L35" s="14">
        <f>COUNTIF(L2:L25,"&lt;0.958")-COUNTIF(L2:L25,"&lt;0.668")</f>
        <v>6</v>
      </c>
      <c r="M35" s="14">
        <v>6</v>
      </c>
      <c r="W35" s="14"/>
    </row>
    <row r="36" s="1" customFormat="1" spans="11:23">
      <c r="K36" s="14" t="s">
        <v>92</v>
      </c>
      <c r="L36" s="14">
        <f>COUNTIF(L2:L25,"&lt;1.248")-COUNTIF(L2:L25,"&lt;0.958")</f>
        <v>6</v>
      </c>
      <c r="M36" s="14">
        <v>6</v>
      </c>
      <c r="W36" s="14"/>
    </row>
    <row r="37" s="20" customFormat="1" spans="11:23">
      <c r="K37" s="22" t="s">
        <v>93</v>
      </c>
      <c r="L37" s="22">
        <f>COUNTIF(L2:L25,"&lt;1.538")-COUNTIF(L2:L25,"&lt;1.248")</f>
        <v>6</v>
      </c>
      <c r="M37" s="22">
        <v>6</v>
      </c>
      <c r="W37" s="22"/>
    </row>
    <row r="38" s="1" customFormat="1" spans="11:23">
      <c r="K38" s="14" t="s">
        <v>53</v>
      </c>
      <c r="L38" s="14">
        <v>0</v>
      </c>
      <c r="W38" s="14"/>
    </row>
    <row r="39" s="1" customFormat="1" spans="11:23">
      <c r="K39" s="14" t="s">
        <v>54</v>
      </c>
      <c r="L39" s="14">
        <v>0</v>
      </c>
      <c r="W39" s="14"/>
    </row>
    <row r="40" s="1" customFormat="1" spans="11:23">
      <c r="K40" s="14" t="s">
        <v>55</v>
      </c>
      <c r="L40" s="14">
        <v>0</v>
      </c>
      <c r="W40" s="14"/>
    </row>
    <row r="41" s="1" customFormat="1" spans="11:23">
      <c r="K41" s="14" t="s">
        <v>56</v>
      </c>
      <c r="L41" s="14">
        <v>0</v>
      </c>
      <c r="W41" s="14"/>
    </row>
    <row r="42" s="1" customFormat="1" spans="11:23">
      <c r="K42" s="14" t="s">
        <v>57</v>
      </c>
      <c r="L42" s="14">
        <v>0</v>
      </c>
      <c r="W42" s="14"/>
    </row>
    <row r="43" s="1" customFormat="1" spans="11:23">
      <c r="K43" s="14" t="s">
        <v>58</v>
      </c>
      <c r="L43" s="14">
        <f>COUNTIF(L2:L25,"&lt;1.668")-COUNTIF(L2:L25,"&lt;1.539")</f>
        <v>0</v>
      </c>
      <c r="W43" s="14"/>
    </row>
    <row r="44" s="1" customFormat="1" spans="11:23">
      <c r="K44" s="14" t="s">
        <v>59</v>
      </c>
      <c r="L44" s="14">
        <f>COUNTIF(L2:L25,"&lt;1.797")-COUNTIF(L2:L25,"&lt;1.668")</f>
        <v>0</v>
      </c>
      <c r="W44" s="14"/>
    </row>
    <row r="45" s="1" customFormat="1" spans="11:23">
      <c r="K45" s="14" t="s">
        <v>60</v>
      </c>
      <c r="L45" s="14">
        <f>COUNTIF(L2:L25,"&lt;1.926")-COUNTIF(L2:L25,"&lt;1.797")</f>
        <v>0</v>
      </c>
      <c r="W45" s="14"/>
    </row>
    <row r="46" s="1" customFormat="1" spans="11:23">
      <c r="K46" s="14" t="s">
        <v>61</v>
      </c>
      <c r="L46" s="14">
        <f>COUNTIF(L2:L25,"&lt;2.055")-COUNTIF(L2:L25,"&lt;1.926")</f>
        <v>0</v>
      </c>
      <c r="W46" s="14"/>
    </row>
    <row r="47" s="1" customFormat="1" spans="11:23">
      <c r="K47" s="14" t="s">
        <v>62</v>
      </c>
      <c r="L47" s="14">
        <f>COUNTIF(L2:L25,"&lt;2.184")-COUNTIF(L2:L25,"&lt;2.055")</f>
        <v>0</v>
      </c>
      <c r="W47" s="14"/>
    </row>
    <row r="48" s="1" customFormat="1" spans="11:23">
      <c r="K48" s="14" t="s">
        <v>63</v>
      </c>
      <c r="L48" s="14">
        <f>COUNTIF(L2:L25,"&lt;2.313")-COUNTIF(L2:L25,"&lt;2.184")</f>
        <v>0</v>
      </c>
      <c r="W48" s="14"/>
    </row>
    <row r="49" s="1" customFormat="1" spans="11:23">
      <c r="K49" s="14" t="s">
        <v>64</v>
      </c>
      <c r="L49" s="14">
        <f>COUNTIF(L2:L25,"&lt;2.442")-COUNTIF(L2:L25,"&lt;2.313")</f>
        <v>0</v>
      </c>
      <c r="W49" s="14"/>
    </row>
    <row r="50" s="1" customFormat="1" spans="11:12">
      <c r="K50" s="14" t="s">
        <v>65</v>
      </c>
      <c r="L50" s="14">
        <f>COUNTIF(L2:L25,"&lt;2.571")-COUNTIF(L2:L25,"&lt;2.442")</f>
        <v>0</v>
      </c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s="1" customFormat="1" spans="11:15">
      <c r="K52" s="14" t="s">
        <v>67</v>
      </c>
      <c r="L52" s="14">
        <f>COUNTIF(L2:L25,"&lt;2.829")-COUNTIF(L2:L25,"&lt;2.7")</f>
        <v>0</v>
      </c>
      <c r="N52" s="1">
        <v>0.378</v>
      </c>
      <c r="O52" s="1">
        <v>3.094</v>
      </c>
    </row>
    <row r="53" s="1" customFormat="1" spans="11:15">
      <c r="K53" s="14" t="s">
        <v>68</v>
      </c>
      <c r="L53" s="14">
        <f>COUNTIF(L2:L25,"&lt;2.958")-COUNTIF(L2:L25,"&lt;2.829")</f>
        <v>0</v>
      </c>
      <c r="N53" s="1">
        <v>21</v>
      </c>
      <c r="O53" s="1">
        <v>0.129</v>
      </c>
    </row>
    <row r="54" s="1" customFormat="1" spans="11:12">
      <c r="K54" s="14" t="s">
        <v>69</v>
      </c>
      <c r="L54" s="14">
        <f>COUNTIF(L2:L25,"&lt;3.087")-COUNTIF(L2:L25,"&lt;2.958")</f>
        <v>0</v>
      </c>
    </row>
    <row r="57" spans="14:16">
      <c r="N57">
        <v>0.954</v>
      </c>
      <c r="O57">
        <v>0.378</v>
      </c>
      <c r="P57">
        <v>1.539</v>
      </c>
    </row>
    <row r="58" spans="16:16">
      <c r="P58">
        <v>0.232</v>
      </c>
    </row>
    <row r="61" spans="15:19">
      <c r="O61">
        <v>0.954</v>
      </c>
      <c r="P61">
        <v>0.133</v>
      </c>
      <c r="R61">
        <v>0.378</v>
      </c>
      <c r="S61">
        <v>1.539</v>
      </c>
    </row>
    <row r="62" spans="15:19">
      <c r="O62">
        <v>1.355</v>
      </c>
      <c r="P62">
        <v>0.108</v>
      </c>
      <c r="S62">
        <v>0.29</v>
      </c>
    </row>
    <row r="63" spans="15:16">
      <c r="O63">
        <v>1.72</v>
      </c>
      <c r="P63">
        <v>0.083</v>
      </c>
    </row>
  </sheetData>
  <pageMargins left="0.75" right="0.75" top="1" bottom="1" header="0.5" footer="0.5"/>
  <headerFooter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1"/>
  <sheetViews>
    <sheetView topLeftCell="I10" workbookViewId="0">
      <selection activeCell="O25" sqref="O25:R30"/>
    </sheetView>
  </sheetViews>
  <sheetFormatPr defaultColWidth="8.88888888888889" defaultRowHeight="14.4"/>
  <cols>
    <col min="11" max="12" width="19.4444444444444" customWidth="1"/>
    <col min="13" max="14" width="12.8888888888889"/>
    <col min="20" max="22" width="12.8888888888889"/>
    <col min="23" max="23" width="21.3333333333333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130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10.5104732513428</v>
      </c>
      <c r="L2" s="9">
        <v>0.40911865234375</v>
      </c>
      <c r="M2">
        <v>0.336616516113281</v>
      </c>
      <c r="N2">
        <v>10.49875831604</v>
      </c>
      <c r="O2">
        <v>9</v>
      </c>
      <c r="P2">
        <v>9</v>
      </c>
      <c r="Q2">
        <v>19</v>
      </c>
      <c r="R2" s="15">
        <v>0.4737</v>
      </c>
      <c r="S2" s="15">
        <f t="shared" ref="S2:S11" si="0">O2/E2</f>
        <v>0.9</v>
      </c>
      <c r="T2">
        <v>4.85090065002441</v>
      </c>
      <c r="U2">
        <v>4.38053035736084</v>
      </c>
      <c r="V2">
        <v>4.3800253868103</v>
      </c>
      <c r="W2" s="11">
        <v>0.000504970550537109</v>
      </c>
      <c r="X2">
        <v>0.470875263214111</v>
      </c>
      <c r="Y2">
        <v>0.470875263214111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pans="1:31">
      <c r="A3" s="5">
        <v>232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9.98714828491211</v>
      </c>
      <c r="L3" s="9">
        <v>0.462333679199219</v>
      </c>
      <c r="M3">
        <v>0.440597534179687</v>
      </c>
      <c r="N3">
        <v>10.3657836914062</v>
      </c>
      <c r="O3">
        <v>9</v>
      </c>
      <c r="P3">
        <v>9</v>
      </c>
      <c r="Q3">
        <v>19</v>
      </c>
      <c r="R3" s="15">
        <v>0.4737</v>
      </c>
      <c r="S3" s="15">
        <f t="shared" si="0"/>
        <v>0.9</v>
      </c>
      <c r="T3">
        <v>4.47909736633301</v>
      </c>
      <c r="U3">
        <v>4.03401613235474</v>
      </c>
      <c r="V3">
        <v>4.06410217285156</v>
      </c>
      <c r="W3" s="11">
        <v>0.0300860404968262</v>
      </c>
      <c r="X3">
        <v>0.414995193481445</v>
      </c>
      <c r="Y3">
        <v>0.414995193481445</v>
      </c>
      <c r="Z3">
        <v>0.9</v>
      </c>
      <c r="AA3">
        <v>1</v>
      </c>
      <c r="AB3">
        <v>0.526315789473684</v>
      </c>
      <c r="AC3">
        <v>0.689655172413793</v>
      </c>
      <c r="AD3">
        <v>0</v>
      </c>
      <c r="AE3">
        <v>0.1</v>
      </c>
    </row>
    <row r="4" spans="1:31">
      <c r="A4" s="5">
        <v>230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9.30318069458008</v>
      </c>
      <c r="L4" s="9">
        <v>0.476203918457031</v>
      </c>
      <c r="M4">
        <v>0.422689437866211</v>
      </c>
      <c r="N4">
        <v>9.27261924743652</v>
      </c>
      <c r="O4">
        <v>8</v>
      </c>
      <c r="P4">
        <v>8</v>
      </c>
      <c r="Q4">
        <v>17</v>
      </c>
      <c r="R4" s="15">
        <v>0.4706</v>
      </c>
      <c r="S4" s="15">
        <f t="shared" si="0"/>
        <v>0.8</v>
      </c>
      <c r="T4">
        <v>3.91389274597168</v>
      </c>
      <c r="U4">
        <v>3.55402135848999</v>
      </c>
      <c r="V4">
        <v>3.55066561698914</v>
      </c>
      <c r="W4" s="11">
        <v>0.00335574150085449</v>
      </c>
      <c r="X4">
        <v>0.363227128982544</v>
      </c>
      <c r="Y4">
        <v>0.363227128982544</v>
      </c>
      <c r="Z4">
        <v>0.8</v>
      </c>
      <c r="AA4">
        <v>0.9</v>
      </c>
      <c r="AB4">
        <v>0.529411764705882</v>
      </c>
      <c r="AC4">
        <v>0.666666666666667</v>
      </c>
      <c r="AD4">
        <v>0.1</v>
      </c>
      <c r="AE4">
        <v>0.1</v>
      </c>
    </row>
    <row r="5" spans="1:31">
      <c r="A5" s="5">
        <v>112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10.0738563537598</v>
      </c>
      <c r="L5" s="9">
        <v>0.529277801513672</v>
      </c>
      <c r="M5">
        <v>0.522300720214844</v>
      </c>
      <c r="N5">
        <v>10.5352840423584</v>
      </c>
      <c r="O5">
        <v>9</v>
      </c>
      <c r="P5">
        <v>9</v>
      </c>
      <c r="Q5">
        <v>19</v>
      </c>
      <c r="R5" s="15">
        <v>0.4737</v>
      </c>
      <c r="S5" s="15">
        <f t="shared" si="0"/>
        <v>0.9</v>
      </c>
      <c r="T5">
        <v>4.54323959350586</v>
      </c>
      <c r="U5">
        <v>4.0840015411377</v>
      </c>
      <c r="V5">
        <v>4.12385272979736</v>
      </c>
      <c r="W5" s="11">
        <v>0.039851188659668</v>
      </c>
      <c r="X5">
        <v>0.419386863708496</v>
      </c>
      <c r="Y5">
        <v>0.419386863708496</v>
      </c>
      <c r="Z5">
        <v>0.9</v>
      </c>
      <c r="AA5">
        <v>1</v>
      </c>
      <c r="AB5">
        <v>0.526315789473684</v>
      </c>
      <c r="AC5">
        <v>0.689655172413793</v>
      </c>
      <c r="AD5">
        <v>0</v>
      </c>
      <c r="AE5">
        <v>0.1</v>
      </c>
    </row>
    <row r="6" s="1" customFormat="1" spans="1:31">
      <c r="A6" s="18">
        <v>68</v>
      </c>
      <c r="B6" s="1">
        <v>20</v>
      </c>
      <c r="C6" s="1">
        <v>0</v>
      </c>
      <c r="D6" s="1">
        <v>10</v>
      </c>
      <c r="E6" s="1">
        <v>10</v>
      </c>
      <c r="F6" s="1">
        <v>10</v>
      </c>
      <c r="G6" s="1">
        <v>0</v>
      </c>
      <c r="H6" s="1">
        <v>10</v>
      </c>
      <c r="I6" s="1">
        <v>0</v>
      </c>
      <c r="J6" s="1">
        <v>1</v>
      </c>
      <c r="K6" s="14">
        <v>9999</v>
      </c>
      <c r="L6" s="14">
        <v>0.482078552246094</v>
      </c>
      <c r="M6" s="1">
        <v>9999</v>
      </c>
      <c r="N6" s="1">
        <v>9999</v>
      </c>
      <c r="O6" s="1">
        <v>10</v>
      </c>
      <c r="P6" s="1">
        <v>10</v>
      </c>
      <c r="Q6" s="1">
        <v>20</v>
      </c>
      <c r="R6" s="19">
        <v>0.5</v>
      </c>
      <c r="S6" s="19">
        <f t="shared" si="0"/>
        <v>1</v>
      </c>
      <c r="T6" s="1">
        <v>5.22106170654297</v>
      </c>
      <c r="U6" s="1">
        <v>4.79129123687744</v>
      </c>
      <c r="V6" s="1">
        <v>4.7376275062561</v>
      </c>
      <c r="W6" s="14">
        <v>0.0536637306213379</v>
      </c>
      <c r="X6" s="1">
        <v>0.483434200286865</v>
      </c>
      <c r="Y6" s="1">
        <v>0.483434200286865</v>
      </c>
      <c r="Z6" s="1">
        <v>1</v>
      </c>
      <c r="AA6" s="1">
        <v>1</v>
      </c>
      <c r="AB6" s="1">
        <v>0.5</v>
      </c>
      <c r="AC6" s="1">
        <v>0.666666666666667</v>
      </c>
      <c r="AD6" s="1">
        <v>0</v>
      </c>
      <c r="AE6" s="1">
        <v>0</v>
      </c>
    </row>
    <row r="7" spans="1:31">
      <c r="A7" s="5">
        <v>164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10.7130126953125</v>
      </c>
      <c r="L7" s="9">
        <v>0.37877082824707</v>
      </c>
      <c r="M7">
        <v>0.366233825683594</v>
      </c>
      <c r="N7">
        <v>11.3571090698242</v>
      </c>
      <c r="O7">
        <v>9</v>
      </c>
      <c r="P7">
        <v>9</v>
      </c>
      <c r="Q7">
        <v>18</v>
      </c>
      <c r="R7" s="15">
        <v>0.5</v>
      </c>
      <c r="S7" s="15">
        <f t="shared" si="0"/>
        <v>0.9</v>
      </c>
      <c r="T7">
        <v>4.90811347961426</v>
      </c>
      <c r="U7">
        <v>4.40915727615356</v>
      </c>
      <c r="V7">
        <v>4.46663904190063</v>
      </c>
      <c r="W7" s="11">
        <v>0.0574817657470703</v>
      </c>
      <c r="X7">
        <v>0.441474437713623</v>
      </c>
      <c r="Y7">
        <v>0.441474437713623</v>
      </c>
      <c r="Z7">
        <v>0.9</v>
      </c>
      <c r="AA7">
        <v>0.9</v>
      </c>
      <c r="AB7">
        <v>0.5</v>
      </c>
      <c r="AC7">
        <v>0.642857142857143</v>
      </c>
      <c r="AD7">
        <v>0.1</v>
      </c>
      <c r="AE7">
        <v>0</v>
      </c>
    </row>
    <row r="8" s="20" customFormat="1" spans="1:31">
      <c r="A8" s="21">
        <v>185</v>
      </c>
      <c r="B8" s="20">
        <v>20</v>
      </c>
      <c r="C8" s="20">
        <v>0</v>
      </c>
      <c r="D8" s="20">
        <v>10</v>
      </c>
      <c r="E8" s="20">
        <v>10</v>
      </c>
      <c r="F8" s="20">
        <v>10</v>
      </c>
      <c r="G8" s="20">
        <v>0</v>
      </c>
      <c r="H8" s="20">
        <v>10</v>
      </c>
      <c r="I8" s="20">
        <v>0</v>
      </c>
      <c r="J8" s="20">
        <v>1</v>
      </c>
      <c r="K8" s="22">
        <v>9999</v>
      </c>
      <c r="L8" s="22">
        <v>0.746330261230469</v>
      </c>
      <c r="M8" s="20">
        <v>9999</v>
      </c>
      <c r="N8" s="20">
        <v>9999</v>
      </c>
      <c r="O8" s="20">
        <v>8</v>
      </c>
      <c r="P8" s="20">
        <v>8</v>
      </c>
      <c r="Q8" s="20">
        <v>17</v>
      </c>
      <c r="R8" s="23">
        <v>0.4706</v>
      </c>
      <c r="S8" s="23">
        <f t="shared" si="0"/>
        <v>0.8</v>
      </c>
      <c r="T8" s="20">
        <v>4.6588134765625</v>
      </c>
      <c r="U8" s="20">
        <v>4.31870889663696</v>
      </c>
      <c r="V8" s="20">
        <v>4.19972944259644</v>
      </c>
      <c r="W8" s="22">
        <v>0.118979454040527</v>
      </c>
      <c r="X8" s="20">
        <v>0.459084033966065</v>
      </c>
      <c r="Y8" s="20">
        <v>0.459084033966065</v>
      </c>
      <c r="Z8" s="20">
        <v>0.8</v>
      </c>
      <c r="AA8" s="20">
        <v>0.9</v>
      </c>
      <c r="AB8" s="20">
        <v>0.529411764705882</v>
      </c>
      <c r="AC8" s="20">
        <v>0.666666666666667</v>
      </c>
      <c r="AD8" s="20">
        <v>0.1</v>
      </c>
      <c r="AE8" s="20">
        <v>0.1</v>
      </c>
    </row>
    <row r="9" spans="1:31">
      <c r="A9" s="18">
        <v>51</v>
      </c>
      <c r="B9" s="1">
        <v>20</v>
      </c>
      <c r="C9" s="1">
        <v>0</v>
      </c>
      <c r="D9" s="1">
        <v>10</v>
      </c>
      <c r="E9" s="1">
        <v>10</v>
      </c>
      <c r="F9" s="1">
        <v>10</v>
      </c>
      <c r="G9" s="1">
        <v>0</v>
      </c>
      <c r="H9" s="1">
        <v>10</v>
      </c>
      <c r="I9" s="1">
        <v>0</v>
      </c>
      <c r="J9" s="1">
        <v>1</v>
      </c>
      <c r="K9" s="14">
        <v>9999</v>
      </c>
      <c r="L9" s="14">
        <v>0.763280868530273</v>
      </c>
      <c r="M9" s="1">
        <v>9999</v>
      </c>
      <c r="N9" s="1">
        <v>9999</v>
      </c>
      <c r="O9" s="1">
        <v>8</v>
      </c>
      <c r="P9" s="1">
        <v>8</v>
      </c>
      <c r="Q9" s="1">
        <v>18</v>
      </c>
      <c r="R9" s="19">
        <v>0.4444</v>
      </c>
      <c r="S9" s="19">
        <f t="shared" si="0"/>
        <v>0.8</v>
      </c>
      <c r="T9" s="1">
        <v>4.22702026367187</v>
      </c>
      <c r="U9" s="1">
        <v>3.92570948600769</v>
      </c>
      <c r="V9" s="1">
        <v>3.81870722770691</v>
      </c>
      <c r="W9" s="14">
        <v>0.107002258300781</v>
      </c>
      <c r="X9" s="1">
        <v>0.408313035964966</v>
      </c>
      <c r="Y9" s="1">
        <v>0.408313035964966</v>
      </c>
      <c r="Z9" s="1">
        <v>0.8</v>
      </c>
      <c r="AA9" s="1">
        <v>1</v>
      </c>
      <c r="AB9" s="1">
        <v>0.555555555555556</v>
      </c>
      <c r="AC9" s="1">
        <v>0.714285714285714</v>
      </c>
      <c r="AD9" s="1">
        <v>0</v>
      </c>
      <c r="AE9" s="1">
        <v>0.2</v>
      </c>
    </row>
    <row r="10" spans="1:31">
      <c r="A10" s="5">
        <v>155</v>
      </c>
      <c r="B10">
        <v>18</v>
      </c>
      <c r="C10">
        <v>2</v>
      </c>
      <c r="D10">
        <v>10</v>
      </c>
      <c r="E10">
        <v>10</v>
      </c>
      <c r="F10">
        <v>10</v>
      </c>
      <c r="G10">
        <v>0</v>
      </c>
      <c r="H10">
        <v>8</v>
      </c>
      <c r="I10">
        <v>2</v>
      </c>
      <c r="J10">
        <v>0.9</v>
      </c>
      <c r="K10" s="4">
        <v>6.76684951782227</v>
      </c>
      <c r="L10" s="9">
        <v>0.678230285644531</v>
      </c>
      <c r="M10">
        <v>0.774417877197266</v>
      </c>
      <c r="N10">
        <v>8.09170532226562</v>
      </c>
      <c r="O10">
        <v>8</v>
      </c>
      <c r="P10">
        <v>8</v>
      </c>
      <c r="Q10">
        <v>17</v>
      </c>
      <c r="R10" s="15">
        <v>0.4706</v>
      </c>
      <c r="S10" s="15">
        <f t="shared" si="0"/>
        <v>0.8</v>
      </c>
      <c r="T10">
        <v>3.89630317687988</v>
      </c>
      <c r="U10">
        <v>3.45246338844299</v>
      </c>
      <c r="V10">
        <v>3.55084538459778</v>
      </c>
      <c r="W10" s="11">
        <v>0.0983819961547852</v>
      </c>
      <c r="X10">
        <v>0.345457792282104</v>
      </c>
      <c r="Y10">
        <v>0.345457792282104</v>
      </c>
      <c r="Z10">
        <v>0.8</v>
      </c>
      <c r="AA10">
        <v>0.9</v>
      </c>
      <c r="AB10">
        <v>0.529411764705882</v>
      </c>
      <c r="AC10">
        <v>0.666666666666667</v>
      </c>
      <c r="AD10">
        <v>0.1</v>
      </c>
      <c r="AE10">
        <v>0.1</v>
      </c>
    </row>
    <row r="11" customFormat="1" spans="1:31">
      <c r="A11" s="5">
        <v>41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11.0247116088867</v>
      </c>
      <c r="L11" s="9">
        <v>0.829212188720703</v>
      </c>
      <c r="M11">
        <v>0.615507125854492</v>
      </c>
      <c r="N11">
        <v>9.19135475158691</v>
      </c>
      <c r="O11">
        <v>7</v>
      </c>
      <c r="P11">
        <v>7</v>
      </c>
      <c r="Q11">
        <v>17</v>
      </c>
      <c r="R11" s="15">
        <v>0.4118</v>
      </c>
      <c r="S11" s="15">
        <f t="shared" si="0"/>
        <v>0.7</v>
      </c>
      <c r="T11">
        <v>4.78162574768066</v>
      </c>
      <c r="U11">
        <v>4.41128349304199</v>
      </c>
      <c r="V11">
        <v>4.25963163375854</v>
      </c>
      <c r="W11" s="11">
        <v>0.151651859283447</v>
      </c>
      <c r="X11">
        <v>0.521994113922119</v>
      </c>
      <c r="Y11">
        <v>0.521994113922119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s="20" customFormat="1" spans="1:31">
      <c r="A12" s="21">
        <v>138</v>
      </c>
      <c r="B12" s="20">
        <v>18</v>
      </c>
      <c r="C12" s="20">
        <v>2</v>
      </c>
      <c r="D12" s="20">
        <v>10</v>
      </c>
      <c r="E12" s="20">
        <v>10</v>
      </c>
      <c r="F12" s="20">
        <v>9</v>
      </c>
      <c r="G12" s="20">
        <v>1</v>
      </c>
      <c r="H12" s="20">
        <v>9</v>
      </c>
      <c r="I12" s="20">
        <v>1</v>
      </c>
      <c r="J12" s="20">
        <v>0.9</v>
      </c>
      <c r="K12" s="22">
        <v>9.2657299041748</v>
      </c>
      <c r="L12" s="22">
        <v>0.671237945556641</v>
      </c>
      <c r="M12" s="20">
        <v>0.846797943115234</v>
      </c>
      <c r="N12" s="20">
        <v>11.3050632476807</v>
      </c>
      <c r="O12" s="20">
        <v>9</v>
      </c>
      <c r="P12" s="20">
        <v>9</v>
      </c>
      <c r="Q12" s="20">
        <v>16</v>
      </c>
      <c r="R12" s="23">
        <v>0.5625</v>
      </c>
      <c r="S12" s="23">
        <f t="shared" ref="S12:S24" si="1">O12/E12</f>
        <v>0.9</v>
      </c>
      <c r="T12" s="20">
        <v>4.41386222839355</v>
      </c>
      <c r="U12" s="20">
        <v>3.87005400657654</v>
      </c>
      <c r="V12" s="20">
        <v>4.11690664291382</v>
      </c>
      <c r="W12" s="22">
        <v>0.24685263633728</v>
      </c>
      <c r="X12" s="20">
        <v>0.296955585479736</v>
      </c>
      <c r="Y12" s="20">
        <v>0.296955585479736</v>
      </c>
      <c r="Z12" s="20">
        <v>0.9</v>
      </c>
      <c r="AA12" s="20">
        <v>0.7</v>
      </c>
      <c r="AB12" s="20">
        <v>0.4375</v>
      </c>
      <c r="AC12" s="20">
        <v>0.538461538461539</v>
      </c>
      <c r="AD12" s="20">
        <v>0.3</v>
      </c>
      <c r="AE12" s="20">
        <v>-0.2</v>
      </c>
    </row>
    <row r="13" customFormat="1" spans="1:31">
      <c r="A13" s="5">
        <v>61</v>
      </c>
      <c r="B13">
        <v>19</v>
      </c>
      <c r="C13">
        <v>1</v>
      </c>
      <c r="D13">
        <v>10</v>
      </c>
      <c r="E13">
        <v>10</v>
      </c>
      <c r="F13">
        <v>10</v>
      </c>
      <c r="G13">
        <v>0</v>
      </c>
      <c r="H13">
        <v>9</v>
      </c>
      <c r="I13">
        <v>1</v>
      </c>
      <c r="J13">
        <v>0.95</v>
      </c>
      <c r="K13" s="4">
        <v>10.6257991790772</v>
      </c>
      <c r="L13" s="9">
        <v>1.14323806762695</v>
      </c>
      <c r="M13">
        <v>0.99237060546875</v>
      </c>
      <c r="N13">
        <v>9.02749633789062</v>
      </c>
      <c r="O13">
        <v>5</v>
      </c>
      <c r="P13">
        <v>5</v>
      </c>
      <c r="Q13">
        <v>14</v>
      </c>
      <c r="R13" s="15">
        <v>0.3571</v>
      </c>
      <c r="S13" s="15">
        <f t="shared" si="1"/>
        <v>0.5</v>
      </c>
      <c r="T13">
        <v>3.97028923034668</v>
      </c>
      <c r="U13">
        <v>3.67376279830933</v>
      </c>
      <c r="V13">
        <v>3.51807713508606</v>
      </c>
      <c r="W13" s="11">
        <v>0.155685663223267</v>
      </c>
      <c r="X13">
        <v>0.45221209526062</v>
      </c>
      <c r="Y13">
        <v>0.45221209526062</v>
      </c>
      <c r="Z13">
        <v>0.5</v>
      </c>
      <c r="AA13">
        <v>0.9</v>
      </c>
      <c r="AB13">
        <v>0.642857142857143</v>
      </c>
      <c r="AC13">
        <v>0.75</v>
      </c>
      <c r="AD13">
        <v>0.1</v>
      </c>
      <c r="AE13">
        <v>0.4</v>
      </c>
    </row>
    <row r="14" spans="1:31">
      <c r="A14" s="5">
        <v>72</v>
      </c>
      <c r="B14">
        <v>19</v>
      </c>
      <c r="C14">
        <v>1</v>
      </c>
      <c r="D14">
        <v>10</v>
      </c>
      <c r="E14">
        <v>10</v>
      </c>
      <c r="F14">
        <v>10</v>
      </c>
      <c r="G14">
        <v>0</v>
      </c>
      <c r="H14">
        <v>9</v>
      </c>
      <c r="I14">
        <v>1</v>
      </c>
      <c r="J14">
        <v>0.95</v>
      </c>
      <c r="K14" s="4">
        <v>10.280424118042</v>
      </c>
      <c r="L14" s="9">
        <v>1.19344139099121</v>
      </c>
      <c r="M14">
        <v>1.01746940612793</v>
      </c>
      <c r="N14">
        <v>8.33690643310547</v>
      </c>
      <c r="O14">
        <v>7</v>
      </c>
      <c r="P14">
        <v>7</v>
      </c>
      <c r="Q14">
        <v>15</v>
      </c>
      <c r="R14" s="15">
        <v>0.4667</v>
      </c>
      <c r="S14" s="15">
        <f t="shared" si="1"/>
        <v>0.7</v>
      </c>
      <c r="T14">
        <v>4.19150733947754</v>
      </c>
      <c r="U14">
        <v>3.89750242233276</v>
      </c>
      <c r="V14">
        <v>3.73928308486938</v>
      </c>
      <c r="W14" s="11">
        <v>0.158219337463379</v>
      </c>
      <c r="X14">
        <v>0.452224254608154</v>
      </c>
      <c r="Y14">
        <v>0.452224254608154</v>
      </c>
      <c r="Z14">
        <v>0.7</v>
      </c>
      <c r="AA14">
        <v>0.8</v>
      </c>
      <c r="AB14">
        <v>0.533333333333333</v>
      </c>
      <c r="AC14">
        <v>0.64</v>
      </c>
      <c r="AD14">
        <v>0.2</v>
      </c>
      <c r="AE14">
        <v>0.1</v>
      </c>
    </row>
    <row r="15" spans="1:31">
      <c r="A15" s="5">
        <v>142</v>
      </c>
      <c r="B15">
        <v>20</v>
      </c>
      <c r="C15">
        <v>0</v>
      </c>
      <c r="D15">
        <v>10</v>
      </c>
      <c r="E15">
        <v>10</v>
      </c>
      <c r="F15">
        <v>10</v>
      </c>
      <c r="G15">
        <v>0</v>
      </c>
      <c r="H15">
        <v>10</v>
      </c>
      <c r="I15">
        <v>0</v>
      </c>
      <c r="J15">
        <v>1</v>
      </c>
      <c r="K15" s="4">
        <v>9999</v>
      </c>
      <c r="L15" s="9">
        <v>1.2095832824707</v>
      </c>
      <c r="M15">
        <v>9999</v>
      </c>
      <c r="N15">
        <v>9999</v>
      </c>
      <c r="O15">
        <v>8</v>
      </c>
      <c r="P15">
        <v>8</v>
      </c>
      <c r="Q15">
        <v>18</v>
      </c>
      <c r="R15" s="15">
        <v>0.4444</v>
      </c>
      <c r="S15" s="15">
        <f t="shared" si="1"/>
        <v>0.8</v>
      </c>
      <c r="T15">
        <v>4.09828186035156</v>
      </c>
      <c r="U15">
        <v>3.84790658950806</v>
      </c>
      <c r="V15">
        <v>3.66571497917175</v>
      </c>
      <c r="W15" s="11">
        <v>0.182191610336304</v>
      </c>
      <c r="X15">
        <v>0.43256688117981</v>
      </c>
      <c r="Y15">
        <v>0.43256688117981</v>
      </c>
      <c r="Z15">
        <v>0.8</v>
      </c>
      <c r="AA15">
        <v>1</v>
      </c>
      <c r="AB15">
        <v>0.555555555555556</v>
      </c>
      <c r="AC15">
        <v>0.714285714285714</v>
      </c>
      <c r="AD15">
        <v>0</v>
      </c>
      <c r="AE15">
        <v>0.2</v>
      </c>
    </row>
    <row r="16" spans="1:31">
      <c r="A16" s="5">
        <v>106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11.0809917449951</v>
      </c>
      <c r="L16" s="9">
        <v>1.19580459594727</v>
      </c>
      <c r="M16">
        <v>0.999795913696289</v>
      </c>
      <c r="N16">
        <v>9.0234489440918</v>
      </c>
      <c r="O16">
        <v>6</v>
      </c>
      <c r="P16">
        <v>6</v>
      </c>
      <c r="Q16">
        <v>16</v>
      </c>
      <c r="R16" s="15">
        <v>0.375</v>
      </c>
      <c r="S16" s="15">
        <f t="shared" si="1"/>
        <v>0.6</v>
      </c>
      <c r="T16">
        <v>4.2790470123291</v>
      </c>
      <c r="U16">
        <v>3.97639465332031</v>
      </c>
      <c r="V16">
        <v>3.77619099617004</v>
      </c>
      <c r="W16" s="11">
        <v>0.200203657150269</v>
      </c>
      <c r="X16">
        <v>0.502856016159058</v>
      </c>
      <c r="Y16">
        <v>0.502856016159058</v>
      </c>
      <c r="Z16">
        <v>0.6</v>
      </c>
      <c r="AA16">
        <v>1</v>
      </c>
      <c r="AB16">
        <v>0.625</v>
      </c>
      <c r="AC16">
        <v>0.769230769230769</v>
      </c>
      <c r="AD16">
        <v>0</v>
      </c>
      <c r="AE16">
        <v>0.4</v>
      </c>
    </row>
    <row r="17" s="20" customFormat="1" spans="1:31">
      <c r="A17" s="21">
        <v>244</v>
      </c>
      <c r="B17" s="20">
        <v>19</v>
      </c>
      <c r="C17" s="20">
        <v>1</v>
      </c>
      <c r="D17" s="20">
        <v>10</v>
      </c>
      <c r="E17" s="20">
        <v>10</v>
      </c>
      <c r="F17" s="20">
        <v>10</v>
      </c>
      <c r="G17" s="20">
        <v>0</v>
      </c>
      <c r="H17" s="20">
        <v>9</v>
      </c>
      <c r="I17" s="20">
        <v>1</v>
      </c>
      <c r="J17" s="20">
        <v>0.95</v>
      </c>
      <c r="K17" s="22">
        <v>10.961576461792</v>
      </c>
      <c r="L17" s="22">
        <v>1.18642616271973</v>
      </c>
      <c r="M17" s="20">
        <v>0.954240798950195</v>
      </c>
      <c r="N17" s="20">
        <v>8.53941345214844</v>
      </c>
      <c r="O17" s="20">
        <v>6</v>
      </c>
      <c r="P17" s="20">
        <v>6</v>
      </c>
      <c r="Q17" s="20">
        <v>15</v>
      </c>
      <c r="R17" s="23">
        <v>0.4</v>
      </c>
      <c r="S17" s="23">
        <f t="shared" si="1"/>
        <v>0.6</v>
      </c>
      <c r="T17" s="20">
        <v>4.47538566589355</v>
      </c>
      <c r="U17" s="20">
        <v>4.16669654846191</v>
      </c>
      <c r="V17" s="20">
        <v>3.9568190574646</v>
      </c>
      <c r="W17" s="22">
        <v>0.209877490997315</v>
      </c>
      <c r="X17" s="20">
        <v>0.518566608428955</v>
      </c>
      <c r="Y17" s="20">
        <v>0.518566608428955</v>
      </c>
      <c r="Z17" s="20">
        <v>0.6</v>
      </c>
      <c r="AA17" s="20">
        <v>0.9</v>
      </c>
      <c r="AB17" s="20">
        <v>0.6</v>
      </c>
      <c r="AC17" s="20">
        <v>0.72</v>
      </c>
      <c r="AD17" s="20">
        <v>0.1</v>
      </c>
      <c r="AE17" s="20">
        <v>0.3</v>
      </c>
    </row>
    <row r="18" spans="1:31">
      <c r="A18" s="5">
        <v>184</v>
      </c>
      <c r="B18">
        <v>18</v>
      </c>
      <c r="C18">
        <v>2</v>
      </c>
      <c r="D18">
        <v>10</v>
      </c>
      <c r="E18">
        <v>10</v>
      </c>
      <c r="F18">
        <v>10</v>
      </c>
      <c r="G18">
        <v>0</v>
      </c>
      <c r="H18">
        <v>8</v>
      </c>
      <c r="I18">
        <v>2</v>
      </c>
      <c r="J18">
        <v>0.9</v>
      </c>
      <c r="K18" s="4">
        <v>9.12904357910156</v>
      </c>
      <c r="L18" s="9">
        <v>1.41546249389648</v>
      </c>
      <c r="M18">
        <v>0.940845489501953</v>
      </c>
      <c r="N18">
        <v>7.26885604858398</v>
      </c>
      <c r="O18">
        <v>7</v>
      </c>
      <c r="P18">
        <v>7</v>
      </c>
      <c r="Q18">
        <v>17</v>
      </c>
      <c r="R18" s="15">
        <v>0.4118</v>
      </c>
      <c r="S18" s="15">
        <f t="shared" si="1"/>
        <v>0.7</v>
      </c>
      <c r="T18">
        <v>4.52567481994629</v>
      </c>
      <c r="U18">
        <v>4.13904047012329</v>
      </c>
      <c r="V18">
        <v>3.9648551940918</v>
      </c>
      <c r="W18" s="11">
        <v>0.174185276031494</v>
      </c>
      <c r="X18">
        <v>0.560819625854492</v>
      </c>
      <c r="Y18">
        <v>0.560819625854492</v>
      </c>
      <c r="Z18">
        <v>0.7</v>
      </c>
      <c r="AA18">
        <v>1</v>
      </c>
      <c r="AB18">
        <v>0.588235294117647</v>
      </c>
      <c r="AC18">
        <v>0.740740740740741</v>
      </c>
      <c r="AD18">
        <v>0</v>
      </c>
      <c r="AE18">
        <v>0.3</v>
      </c>
    </row>
    <row r="19" spans="1:31">
      <c r="A19" s="5">
        <v>10</v>
      </c>
      <c r="B19">
        <v>18</v>
      </c>
      <c r="C19">
        <v>2</v>
      </c>
      <c r="D19">
        <v>10</v>
      </c>
      <c r="E19">
        <v>10</v>
      </c>
      <c r="F19">
        <v>10</v>
      </c>
      <c r="G19">
        <v>0</v>
      </c>
      <c r="H19">
        <v>8</v>
      </c>
      <c r="I19">
        <v>2</v>
      </c>
      <c r="J19">
        <v>0.9</v>
      </c>
      <c r="K19" s="4">
        <v>7.72553634643555</v>
      </c>
      <c r="L19" s="9">
        <v>1.43349266052246</v>
      </c>
      <c r="M19">
        <v>0.988012313842773</v>
      </c>
      <c r="N19">
        <v>5.63763999938965</v>
      </c>
      <c r="O19">
        <v>6</v>
      </c>
      <c r="P19">
        <v>6</v>
      </c>
      <c r="Q19">
        <v>16</v>
      </c>
      <c r="R19" s="15">
        <v>0.375</v>
      </c>
      <c r="S19" s="15">
        <f t="shared" si="1"/>
        <v>0.6</v>
      </c>
      <c r="T19">
        <v>4.04101181030273</v>
      </c>
      <c r="U19">
        <v>3.72482323646545</v>
      </c>
      <c r="V19">
        <v>3.54834985733032</v>
      </c>
      <c r="W19" s="11">
        <v>0.176473379135132</v>
      </c>
      <c r="X19">
        <v>0.492661952972412</v>
      </c>
      <c r="Y19">
        <v>0.492661952972412</v>
      </c>
      <c r="Z19">
        <v>0.6</v>
      </c>
      <c r="AA19">
        <v>1</v>
      </c>
      <c r="AB19">
        <v>0.625</v>
      </c>
      <c r="AC19">
        <v>0.769230769230769</v>
      </c>
      <c r="AD19">
        <v>0</v>
      </c>
      <c r="AE19">
        <v>0.4</v>
      </c>
    </row>
    <row r="20" spans="1:31">
      <c r="A20" s="5">
        <v>113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10.1873531341553</v>
      </c>
      <c r="L20" s="9">
        <v>1.50032997131348</v>
      </c>
      <c r="M20">
        <v>1.36506271362305</v>
      </c>
      <c r="N20">
        <v>8.29955863952637</v>
      </c>
      <c r="O20">
        <v>7</v>
      </c>
      <c r="P20">
        <v>7</v>
      </c>
      <c r="Q20">
        <v>17</v>
      </c>
      <c r="R20" s="15">
        <v>0.4118</v>
      </c>
      <c r="S20" s="15">
        <f t="shared" si="1"/>
        <v>0.7</v>
      </c>
      <c r="T20">
        <v>3.49669647216797</v>
      </c>
      <c r="U20">
        <v>3.27293419837952</v>
      </c>
      <c r="V20">
        <v>3.09587931632996</v>
      </c>
      <c r="W20" s="11">
        <v>0.17705488204956</v>
      </c>
      <c r="X20">
        <v>0.400817155838013</v>
      </c>
      <c r="Y20">
        <v>0.400817155838013</v>
      </c>
      <c r="Z20">
        <v>0.7</v>
      </c>
      <c r="AA20">
        <v>1</v>
      </c>
      <c r="AB20">
        <v>0.588235294117647</v>
      </c>
      <c r="AC20">
        <v>0.740740740740741</v>
      </c>
      <c r="AD20">
        <v>0</v>
      </c>
      <c r="AE20">
        <v>0.3</v>
      </c>
    </row>
    <row r="21" customFormat="1" spans="1:31">
      <c r="A21" s="5">
        <v>202</v>
      </c>
      <c r="B21">
        <v>20</v>
      </c>
      <c r="C21">
        <v>0</v>
      </c>
      <c r="D21">
        <v>10</v>
      </c>
      <c r="E21">
        <v>10</v>
      </c>
      <c r="F21">
        <v>10</v>
      </c>
      <c r="G21">
        <v>0</v>
      </c>
      <c r="H21">
        <v>10</v>
      </c>
      <c r="I21">
        <v>0</v>
      </c>
      <c r="J21">
        <v>1</v>
      </c>
      <c r="K21" s="4">
        <v>9999</v>
      </c>
      <c r="L21" s="9">
        <v>1.37958717346191</v>
      </c>
      <c r="M21">
        <v>9999</v>
      </c>
      <c r="N21">
        <v>9999</v>
      </c>
      <c r="O21">
        <v>9</v>
      </c>
      <c r="P21">
        <v>9</v>
      </c>
      <c r="Q21">
        <v>19</v>
      </c>
      <c r="R21" s="15">
        <v>0.4737</v>
      </c>
      <c r="S21" s="15">
        <f t="shared" si="1"/>
        <v>0.9</v>
      </c>
      <c r="T21">
        <v>4.12523078918457</v>
      </c>
      <c r="U21">
        <v>3.87245631217956</v>
      </c>
      <c r="V21">
        <v>3.69013977050781</v>
      </c>
      <c r="W21" s="11">
        <v>0.182316541671753</v>
      </c>
      <c r="X21">
        <v>0.435091018676758</v>
      </c>
      <c r="Y21">
        <v>0.435091018676758</v>
      </c>
      <c r="Z21">
        <v>0.9</v>
      </c>
      <c r="AA21">
        <v>1</v>
      </c>
      <c r="AB21">
        <v>0.526315789473684</v>
      </c>
      <c r="AC21">
        <v>0.689655172413793</v>
      </c>
      <c r="AD21">
        <v>0</v>
      </c>
      <c r="AE21">
        <v>0.1</v>
      </c>
    </row>
    <row r="22" spans="1:31">
      <c r="A22" s="18">
        <v>1</v>
      </c>
      <c r="B22" s="1">
        <v>20</v>
      </c>
      <c r="C22" s="1">
        <v>0</v>
      </c>
      <c r="D22" s="1">
        <v>10</v>
      </c>
      <c r="E22" s="1">
        <v>10</v>
      </c>
      <c r="F22" s="1">
        <v>10</v>
      </c>
      <c r="G22" s="1">
        <v>0</v>
      </c>
      <c r="H22" s="1">
        <v>10</v>
      </c>
      <c r="I22" s="1">
        <v>0</v>
      </c>
      <c r="J22" s="1">
        <v>1</v>
      </c>
      <c r="K22" s="14">
        <v>9999</v>
      </c>
      <c r="L22" s="14">
        <v>1.51507186889648</v>
      </c>
      <c r="M22" s="1">
        <v>9999</v>
      </c>
      <c r="N22" s="1">
        <v>9999</v>
      </c>
      <c r="O22" s="1">
        <v>10</v>
      </c>
      <c r="P22" s="1">
        <v>10</v>
      </c>
      <c r="Q22" s="1">
        <v>20</v>
      </c>
      <c r="R22" s="19">
        <v>0.5</v>
      </c>
      <c r="S22" s="19">
        <f t="shared" si="1"/>
        <v>1</v>
      </c>
      <c r="T22" s="1">
        <v>4.64654541015625</v>
      </c>
      <c r="U22" s="1">
        <v>4.34903001785278</v>
      </c>
      <c r="V22" s="1">
        <v>4.14905261993408</v>
      </c>
      <c r="W22" s="14">
        <v>0.199977397918701</v>
      </c>
      <c r="X22" s="1">
        <v>0.497492790222168</v>
      </c>
      <c r="Y22" s="1">
        <v>0.497492790222168</v>
      </c>
      <c r="Z22" s="1">
        <v>1</v>
      </c>
      <c r="AA22" s="1">
        <v>1</v>
      </c>
      <c r="AB22" s="1">
        <v>0.5</v>
      </c>
      <c r="AC22" s="1">
        <v>0.666666666666667</v>
      </c>
      <c r="AD22" s="1">
        <v>0</v>
      </c>
      <c r="AE22" s="1">
        <v>0</v>
      </c>
    </row>
    <row r="23" s="1" customFormat="1" spans="1:31">
      <c r="A23" s="5">
        <v>156</v>
      </c>
      <c r="B23">
        <v>20</v>
      </c>
      <c r="C23">
        <v>0</v>
      </c>
      <c r="D23">
        <v>10</v>
      </c>
      <c r="E23">
        <v>10</v>
      </c>
      <c r="F23">
        <v>10</v>
      </c>
      <c r="G23">
        <v>0</v>
      </c>
      <c r="H23">
        <v>10</v>
      </c>
      <c r="I23">
        <v>0</v>
      </c>
      <c r="J23">
        <v>1</v>
      </c>
      <c r="K23" s="4">
        <v>9999</v>
      </c>
      <c r="L23" s="9">
        <v>1.41717147827148</v>
      </c>
      <c r="M23">
        <v>9999</v>
      </c>
      <c r="N23">
        <v>9999</v>
      </c>
      <c r="O23">
        <v>9</v>
      </c>
      <c r="P23">
        <v>9</v>
      </c>
      <c r="Q23">
        <v>19</v>
      </c>
      <c r="R23" s="15">
        <v>0.4737</v>
      </c>
      <c r="S23" s="15">
        <f t="shared" si="1"/>
        <v>0.9</v>
      </c>
      <c r="T23">
        <v>4.48095321655273</v>
      </c>
      <c r="U23">
        <v>4.20376634597778</v>
      </c>
      <c r="V23">
        <v>3.99703979492187</v>
      </c>
      <c r="W23" s="11">
        <v>0.206726551055908</v>
      </c>
      <c r="X23">
        <v>0.483913421630859</v>
      </c>
      <c r="Y23">
        <v>0.483913421630859</v>
      </c>
      <c r="Z23">
        <v>0.9</v>
      </c>
      <c r="AA23">
        <v>1</v>
      </c>
      <c r="AB23">
        <v>0.526315789473684</v>
      </c>
      <c r="AC23">
        <v>0.689655172413793</v>
      </c>
      <c r="AD23">
        <v>0</v>
      </c>
      <c r="AE23">
        <v>0.1</v>
      </c>
    </row>
    <row r="24" s="4" customFormat="1" spans="11:31">
      <c r="K24" s="12" t="s">
        <v>29</v>
      </c>
      <c r="L24" s="9">
        <f>AVERAGE(L2:L23)</f>
        <v>0.9552583694458</v>
      </c>
      <c r="W24" s="11">
        <f t="shared" ref="W24:AE24" si="2">AVERAGE(W2:W23)</f>
        <v>0.133214701305736</v>
      </c>
      <c r="Z24" s="4">
        <f t="shared" si="2"/>
        <v>0.790909090909091</v>
      </c>
      <c r="AA24" s="4">
        <f t="shared" si="2"/>
        <v>0.95</v>
      </c>
      <c r="AB24" s="4">
        <f t="shared" si="2"/>
        <v>0.548150986870027</v>
      </c>
      <c r="AC24" s="4">
        <f t="shared" si="2"/>
        <v>0.693735593908008</v>
      </c>
      <c r="AD24" s="4">
        <f t="shared" si="2"/>
        <v>0.05</v>
      </c>
      <c r="AE24" s="4">
        <f t="shared" si="2"/>
        <v>0.159090909090909</v>
      </c>
    </row>
    <row r="25" s="4" customFormat="1" spans="11:31">
      <c r="K25" s="13" t="s">
        <v>30</v>
      </c>
      <c r="L25" s="9">
        <f>MAX(L2:L23)</f>
        <v>1.51507186889648</v>
      </c>
      <c r="O25" s="4" t="s">
        <v>70</v>
      </c>
      <c r="W25" s="11">
        <f t="shared" ref="W25:AE25" si="3">MAX(W2:W23)</f>
        <v>0.24685263633728</v>
      </c>
      <c r="Z25" s="4">
        <f t="shared" si="3"/>
        <v>1</v>
      </c>
      <c r="AA25" s="4">
        <f t="shared" si="3"/>
        <v>1</v>
      </c>
      <c r="AB25" s="4">
        <f t="shared" si="3"/>
        <v>0.642857142857143</v>
      </c>
      <c r="AC25" s="4">
        <f t="shared" si="3"/>
        <v>0.769230769230769</v>
      </c>
      <c r="AD25" s="4">
        <f t="shared" si="3"/>
        <v>0.3</v>
      </c>
      <c r="AE25" s="4">
        <f t="shared" si="3"/>
        <v>0.4</v>
      </c>
    </row>
    <row r="26" s="4" customFormat="1" spans="12:31">
      <c r="L26" s="9">
        <f>MIN(L2:L23)</f>
        <v>0.37877082824707</v>
      </c>
      <c r="O26" s="4">
        <v>0.2</v>
      </c>
      <c r="P26" s="4">
        <v>-160</v>
      </c>
      <c r="Q26" s="4">
        <v>640</v>
      </c>
      <c r="R26" s="4">
        <v>32</v>
      </c>
      <c r="W26" s="11">
        <f t="shared" ref="W26:AE26" si="4">MIN(W2:W23)</f>
        <v>0.000504970550537109</v>
      </c>
      <c r="Z26" s="4">
        <f t="shared" si="4"/>
        <v>0.5</v>
      </c>
      <c r="AA26" s="4">
        <f t="shared" si="4"/>
        <v>0.7</v>
      </c>
      <c r="AB26" s="4">
        <f t="shared" si="4"/>
        <v>0.4375</v>
      </c>
      <c r="AC26" s="4">
        <f t="shared" si="4"/>
        <v>0.538461538461539</v>
      </c>
      <c r="AD26" s="4">
        <f t="shared" si="4"/>
        <v>0</v>
      </c>
      <c r="AE26" s="4">
        <f t="shared" si="4"/>
        <v>-0.2</v>
      </c>
    </row>
    <row r="27" spans="11:23">
      <c r="K27" s="4"/>
      <c r="L27" s="9"/>
      <c r="M27">
        <v>0.194</v>
      </c>
      <c r="O27" s="4">
        <v>0.4</v>
      </c>
      <c r="P27" s="4">
        <v>-320</v>
      </c>
      <c r="Q27" s="4">
        <v>480</v>
      </c>
      <c r="R27" s="4">
        <v>24</v>
      </c>
      <c r="W27" s="11"/>
    </row>
    <row r="28" spans="11:23">
      <c r="K28" s="4"/>
      <c r="L28" s="9"/>
      <c r="M28">
        <v>0.129</v>
      </c>
      <c r="O28" s="4">
        <v>0.45</v>
      </c>
      <c r="P28" s="4">
        <v>-360</v>
      </c>
      <c r="Q28" s="4">
        <v>440</v>
      </c>
      <c r="R28" s="4">
        <v>22</v>
      </c>
      <c r="W28" s="11"/>
    </row>
    <row r="29" spans="11:23">
      <c r="K29" s="4"/>
      <c r="L29" s="9"/>
      <c r="O29" s="4">
        <v>0.49</v>
      </c>
      <c r="P29" s="4">
        <v>-392</v>
      </c>
      <c r="Q29" s="4">
        <v>408</v>
      </c>
      <c r="R29" s="4">
        <v>20.4</v>
      </c>
      <c r="W29" s="11"/>
    </row>
    <row r="30" spans="11:23">
      <c r="K30" s="4" t="s">
        <v>31</v>
      </c>
      <c r="L30" s="4" t="s">
        <v>32</v>
      </c>
      <c r="O30" s="1"/>
      <c r="P30" s="14">
        <v>-380</v>
      </c>
      <c r="Q30" s="14">
        <v>420</v>
      </c>
      <c r="R30" s="14">
        <v>21</v>
      </c>
      <c r="W30" s="11"/>
    </row>
    <row r="31" spans="11:23">
      <c r="K31" s="4"/>
      <c r="L31" s="4"/>
      <c r="W31" s="11"/>
    </row>
    <row r="32" s="20" customFormat="1" spans="11:23">
      <c r="K32" s="22" t="s">
        <v>95</v>
      </c>
      <c r="L32" s="22">
        <f>COUNTIF(L2:L23,"&lt;0.958")-COUNTIF(L2:L23,"&lt;0.378")</f>
        <v>11</v>
      </c>
      <c r="M32" s="22">
        <v>11</v>
      </c>
      <c r="W32" s="22"/>
    </row>
    <row r="33" s="20" customFormat="1" spans="11:23">
      <c r="K33" s="22" t="s">
        <v>96</v>
      </c>
      <c r="L33" s="22">
        <f>COUNTIF(L2:L23,"&lt;1.538")-COUNTIF(L2:L23,"&lt;0.958")</f>
        <v>11</v>
      </c>
      <c r="M33" s="22">
        <v>11</v>
      </c>
      <c r="W33" s="22"/>
    </row>
    <row r="34" s="1" customFormat="1" spans="11:23">
      <c r="K34" s="14" t="s">
        <v>92</v>
      </c>
      <c r="L34" s="14">
        <v>0</v>
      </c>
      <c r="M34" s="14"/>
      <c r="W34" s="14"/>
    </row>
    <row r="35" s="1" customFormat="1" spans="11:23">
      <c r="K35" s="14" t="s">
        <v>93</v>
      </c>
      <c r="L35" s="14">
        <v>0</v>
      </c>
      <c r="M35" s="14"/>
      <c r="W35" s="14"/>
    </row>
    <row r="36" s="1" customFormat="1" spans="11:23">
      <c r="K36" s="14" t="s">
        <v>53</v>
      </c>
      <c r="L36" s="14">
        <v>0</v>
      </c>
      <c r="W36" s="14"/>
    </row>
    <row r="37" s="1" customFormat="1" spans="11:23">
      <c r="K37" s="14" t="s">
        <v>54</v>
      </c>
      <c r="L37" s="14">
        <v>0</v>
      </c>
      <c r="W37" s="14"/>
    </row>
    <row r="38" s="1" customFormat="1" spans="11:23">
      <c r="K38" s="14" t="s">
        <v>55</v>
      </c>
      <c r="L38" s="14">
        <v>0</v>
      </c>
      <c r="W38" s="14"/>
    </row>
    <row r="39" s="1" customFormat="1" spans="11:23">
      <c r="K39" s="14" t="s">
        <v>56</v>
      </c>
      <c r="L39" s="14">
        <v>0</v>
      </c>
      <c r="W39" s="14"/>
    </row>
    <row r="40" s="1" customFormat="1" spans="11:23">
      <c r="K40" s="14" t="s">
        <v>57</v>
      </c>
      <c r="L40" s="14">
        <v>0</v>
      </c>
      <c r="W40" s="14"/>
    </row>
    <row r="41" s="1" customFormat="1" spans="11:23">
      <c r="K41" s="14" t="s">
        <v>58</v>
      </c>
      <c r="L41" s="14">
        <f>COUNTIF(L2:L23,"&lt;1.668")-COUNTIF(L2:L23,"&lt;1.539")</f>
        <v>0</v>
      </c>
      <c r="W41" s="14"/>
    </row>
    <row r="42" s="1" customFormat="1" spans="11:23">
      <c r="K42" s="14" t="s">
        <v>59</v>
      </c>
      <c r="L42" s="14">
        <f>COUNTIF(L2:L23,"&lt;1.797")-COUNTIF(L2:L23,"&lt;1.668")</f>
        <v>0</v>
      </c>
      <c r="W42" s="14"/>
    </row>
    <row r="43" s="1" customFormat="1" spans="11:23">
      <c r="K43" s="14" t="s">
        <v>60</v>
      </c>
      <c r="L43" s="14">
        <f>COUNTIF(L2:L23,"&lt;1.926")-COUNTIF(L2:L23,"&lt;1.797")</f>
        <v>0</v>
      </c>
      <c r="W43" s="14"/>
    </row>
    <row r="44" s="1" customFormat="1" spans="11:23">
      <c r="K44" s="14" t="s">
        <v>61</v>
      </c>
      <c r="L44" s="14">
        <f>COUNTIF(L2:L23,"&lt;2.055")-COUNTIF(L2:L23,"&lt;1.926")</f>
        <v>0</v>
      </c>
      <c r="W44" s="14"/>
    </row>
    <row r="45" s="1" customFormat="1" spans="11:23">
      <c r="K45" s="14" t="s">
        <v>62</v>
      </c>
      <c r="L45" s="14">
        <f>COUNTIF(L2:L23,"&lt;2.184")-COUNTIF(L2:L23,"&lt;2.055")</f>
        <v>0</v>
      </c>
      <c r="W45" s="14"/>
    </row>
    <row r="46" s="1" customFormat="1" spans="11:23">
      <c r="K46" s="14" t="s">
        <v>63</v>
      </c>
      <c r="L46" s="14">
        <f>COUNTIF(L2:L23,"&lt;2.313")-COUNTIF(L2:L23,"&lt;2.184")</f>
        <v>0</v>
      </c>
      <c r="W46" s="14"/>
    </row>
    <row r="47" s="1" customFormat="1" spans="11:23">
      <c r="K47" s="14" t="s">
        <v>64</v>
      </c>
      <c r="L47" s="14">
        <f>COUNTIF(L2:L23,"&lt;2.442")-COUNTIF(L2:L23,"&lt;2.313")</f>
        <v>0</v>
      </c>
      <c r="W47" s="14"/>
    </row>
    <row r="48" s="1" customFormat="1" spans="11:12">
      <c r="K48" s="14" t="s">
        <v>65</v>
      </c>
      <c r="L48" s="14">
        <f>COUNTIF(L2:L23,"&lt;2.571")-COUNTIF(L2:L23,"&lt;2.442")</f>
        <v>0</v>
      </c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s="1" customFormat="1" spans="11:15">
      <c r="K50" s="14" t="s">
        <v>67</v>
      </c>
      <c r="L50" s="14">
        <f>COUNTIF(L2:L23,"&lt;2.829")-COUNTIF(L2:L23,"&lt;2.7")</f>
        <v>0</v>
      </c>
      <c r="N50" s="1">
        <v>0.378</v>
      </c>
      <c r="O50" s="1">
        <v>3.094</v>
      </c>
    </row>
    <row r="51" s="1" customFormat="1" spans="11:15">
      <c r="K51" s="14" t="s">
        <v>68</v>
      </c>
      <c r="L51" s="14">
        <f>COUNTIF(L2:L23,"&lt;2.958")-COUNTIF(L2:L23,"&lt;2.829")</f>
        <v>0</v>
      </c>
      <c r="N51" s="1">
        <v>21</v>
      </c>
      <c r="O51" s="1">
        <v>0.129</v>
      </c>
    </row>
    <row r="52" s="1" customFormat="1" spans="11:12">
      <c r="K52" s="14" t="s">
        <v>69</v>
      </c>
      <c r="L52" s="14">
        <f>COUNTIF(L2:L23,"&lt;3.087")-COUNTIF(L2:L23,"&lt;2.958")</f>
        <v>0</v>
      </c>
    </row>
    <row r="55" spans="14:16">
      <c r="N55">
        <v>0.954</v>
      </c>
      <c r="O55">
        <v>0.378</v>
      </c>
      <c r="P55">
        <v>1.539</v>
      </c>
    </row>
    <row r="56" spans="16:16">
      <c r="P56">
        <v>0.232</v>
      </c>
    </row>
    <row r="59" spans="15:19">
      <c r="O59">
        <v>0.954</v>
      </c>
      <c r="P59">
        <v>0.133</v>
      </c>
      <c r="R59">
        <v>0.378</v>
      </c>
      <c r="S59">
        <v>1.539</v>
      </c>
    </row>
    <row r="60" spans="15:19">
      <c r="O60">
        <v>1.355</v>
      </c>
      <c r="P60">
        <v>0.108</v>
      </c>
      <c r="S60">
        <v>0.29</v>
      </c>
    </row>
    <row r="61" spans="15:16">
      <c r="O61">
        <v>1.72</v>
      </c>
      <c r="P61">
        <v>0.083</v>
      </c>
    </row>
  </sheetData>
  <pageMargins left="0.75" right="0.75" top="1" bottom="1" header="0.5" footer="0.5"/>
  <headerFooter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6"/>
  <sheetViews>
    <sheetView topLeftCell="H7" workbookViewId="0">
      <selection activeCell="H19" sqref="$A19:$XFD19"/>
    </sheetView>
  </sheetViews>
  <sheetFormatPr defaultColWidth="8.88888888888889" defaultRowHeight="14.4"/>
  <cols>
    <col min="11" max="12" width="20" customWidth="1"/>
    <col min="23" max="23" width="21.2222222222222" customWidth="1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185</v>
      </c>
      <c r="B2">
        <v>20</v>
      </c>
      <c r="C2">
        <v>0</v>
      </c>
      <c r="D2">
        <v>10</v>
      </c>
      <c r="E2">
        <v>10</v>
      </c>
      <c r="F2">
        <v>10</v>
      </c>
      <c r="G2">
        <v>0</v>
      </c>
      <c r="H2">
        <v>10</v>
      </c>
      <c r="I2">
        <v>0</v>
      </c>
      <c r="J2">
        <v>1</v>
      </c>
      <c r="K2" s="4">
        <v>9999</v>
      </c>
      <c r="L2" s="9">
        <v>0.746330261230469</v>
      </c>
      <c r="M2">
        <v>9999</v>
      </c>
      <c r="N2">
        <v>9999</v>
      </c>
      <c r="O2">
        <v>8</v>
      </c>
      <c r="P2">
        <v>8</v>
      </c>
      <c r="Q2">
        <v>17</v>
      </c>
      <c r="R2" s="15">
        <v>0.4706</v>
      </c>
      <c r="S2" s="15">
        <f t="shared" ref="S2:S22" si="0">O2/E2</f>
        <v>0.8</v>
      </c>
      <c r="T2">
        <v>4.6588134765625</v>
      </c>
      <c r="U2">
        <v>4.31870889663696</v>
      </c>
      <c r="V2">
        <v>4.19972944259644</v>
      </c>
      <c r="W2" s="11">
        <v>0.118979454040527</v>
      </c>
      <c r="X2">
        <v>0.459084033966065</v>
      </c>
      <c r="Y2">
        <v>0.459084033966065</v>
      </c>
      <c r="Z2">
        <v>0.8</v>
      </c>
      <c r="AA2">
        <v>0.9</v>
      </c>
      <c r="AB2">
        <v>0.529411764705882</v>
      </c>
      <c r="AC2">
        <v>0.666666666666667</v>
      </c>
      <c r="AD2">
        <v>0.1</v>
      </c>
      <c r="AE2">
        <v>0.1</v>
      </c>
    </row>
    <row r="3" spans="1:31">
      <c r="A3" s="5">
        <v>138</v>
      </c>
      <c r="B3">
        <v>18</v>
      </c>
      <c r="C3">
        <v>2</v>
      </c>
      <c r="D3">
        <v>10</v>
      </c>
      <c r="E3">
        <v>10</v>
      </c>
      <c r="F3">
        <v>9</v>
      </c>
      <c r="G3">
        <v>1</v>
      </c>
      <c r="H3">
        <v>9</v>
      </c>
      <c r="I3">
        <v>1</v>
      </c>
      <c r="J3">
        <v>0.9</v>
      </c>
      <c r="K3" s="4">
        <v>9.2657299041748</v>
      </c>
      <c r="L3" s="9">
        <v>0.671237945556641</v>
      </c>
      <c r="M3">
        <v>0.846797943115234</v>
      </c>
      <c r="N3">
        <v>11.3050632476807</v>
      </c>
      <c r="O3">
        <v>9</v>
      </c>
      <c r="P3">
        <v>9</v>
      </c>
      <c r="Q3">
        <v>16</v>
      </c>
      <c r="R3" s="15">
        <v>0.5625</v>
      </c>
      <c r="S3" s="15">
        <f t="shared" si="0"/>
        <v>0.9</v>
      </c>
      <c r="T3">
        <v>4.41386222839355</v>
      </c>
      <c r="U3">
        <v>3.87005400657654</v>
      </c>
      <c r="V3">
        <v>4.11690664291382</v>
      </c>
      <c r="W3" s="11">
        <v>0.24685263633728</v>
      </c>
      <c r="X3">
        <v>0.296955585479736</v>
      </c>
      <c r="Y3">
        <v>0.296955585479736</v>
      </c>
      <c r="Z3">
        <v>0.9</v>
      </c>
      <c r="AA3">
        <v>0.7</v>
      </c>
      <c r="AB3">
        <v>0.4375</v>
      </c>
      <c r="AC3">
        <v>0.538461538461539</v>
      </c>
      <c r="AD3">
        <v>0.3</v>
      </c>
      <c r="AE3">
        <v>-0.2</v>
      </c>
    </row>
    <row r="4" s="1" customFormat="1" spans="1:31">
      <c r="A4" s="18">
        <v>51</v>
      </c>
      <c r="B4" s="1">
        <v>20</v>
      </c>
      <c r="C4" s="1">
        <v>0</v>
      </c>
      <c r="D4" s="1">
        <v>10</v>
      </c>
      <c r="E4" s="1">
        <v>10</v>
      </c>
      <c r="F4" s="1">
        <v>10</v>
      </c>
      <c r="G4" s="1">
        <v>0</v>
      </c>
      <c r="H4" s="1">
        <v>10</v>
      </c>
      <c r="I4" s="1">
        <v>0</v>
      </c>
      <c r="J4" s="1">
        <v>1</v>
      </c>
      <c r="K4" s="14">
        <v>9999</v>
      </c>
      <c r="L4" s="14">
        <v>0.763280868530273</v>
      </c>
      <c r="M4" s="1">
        <v>9999</v>
      </c>
      <c r="N4" s="1">
        <v>9999</v>
      </c>
      <c r="O4" s="1">
        <v>8</v>
      </c>
      <c r="P4" s="1">
        <v>8</v>
      </c>
      <c r="Q4" s="1">
        <v>18</v>
      </c>
      <c r="R4" s="19">
        <v>0.4444</v>
      </c>
      <c r="S4" s="19">
        <f t="shared" si="0"/>
        <v>0.8</v>
      </c>
      <c r="T4" s="1">
        <v>4.22702026367187</v>
      </c>
      <c r="U4" s="1">
        <v>3.92570948600769</v>
      </c>
      <c r="V4" s="1">
        <v>3.81870722770691</v>
      </c>
      <c r="W4" s="14">
        <v>0.107002258300781</v>
      </c>
      <c r="X4" s="1">
        <v>0.408313035964966</v>
      </c>
      <c r="Y4" s="1">
        <v>0.408313035964966</v>
      </c>
      <c r="Z4" s="1">
        <v>0.8</v>
      </c>
      <c r="AA4" s="1">
        <v>1</v>
      </c>
      <c r="AB4" s="1">
        <v>0.555555555555556</v>
      </c>
      <c r="AC4" s="1">
        <v>0.714285714285714</v>
      </c>
      <c r="AD4" s="1">
        <v>0</v>
      </c>
      <c r="AE4" s="1">
        <v>0.2</v>
      </c>
    </row>
    <row r="5" spans="1:31">
      <c r="A5" s="5">
        <v>69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10.0285949707031</v>
      </c>
      <c r="L5" s="9">
        <v>0.747514724731445</v>
      </c>
      <c r="M5">
        <v>0.625762939453125</v>
      </c>
      <c r="N5">
        <v>9.09481048583984</v>
      </c>
      <c r="O5">
        <v>6</v>
      </c>
      <c r="P5">
        <v>6</v>
      </c>
      <c r="Q5">
        <v>14</v>
      </c>
      <c r="R5" s="15">
        <v>0.4286</v>
      </c>
      <c r="S5" s="15">
        <f t="shared" si="0"/>
        <v>0.6</v>
      </c>
      <c r="T5">
        <v>3.83040618896484</v>
      </c>
      <c r="U5">
        <v>3.52026915550232</v>
      </c>
      <c r="V5">
        <v>3.42554235458374</v>
      </c>
      <c r="W5" s="11">
        <v>0.0947268009185791</v>
      </c>
      <c r="X5">
        <v>0.404863834381104</v>
      </c>
      <c r="Y5">
        <v>0.404863834381104</v>
      </c>
      <c r="Z5">
        <v>0.6</v>
      </c>
      <c r="AA5">
        <v>0.8</v>
      </c>
      <c r="AB5">
        <v>0.571428571428571</v>
      </c>
      <c r="AC5">
        <v>0.666666666666667</v>
      </c>
      <c r="AD5">
        <v>0.2</v>
      </c>
      <c r="AE5">
        <v>0.2</v>
      </c>
    </row>
    <row r="6" spans="1:31">
      <c r="A6" s="5">
        <v>155</v>
      </c>
      <c r="B6">
        <v>18</v>
      </c>
      <c r="C6">
        <v>2</v>
      </c>
      <c r="D6">
        <v>10</v>
      </c>
      <c r="E6">
        <v>10</v>
      </c>
      <c r="F6">
        <v>10</v>
      </c>
      <c r="G6">
        <v>0</v>
      </c>
      <c r="H6">
        <v>8</v>
      </c>
      <c r="I6">
        <v>2</v>
      </c>
      <c r="J6">
        <v>0.9</v>
      </c>
      <c r="K6" s="4">
        <v>6.76684951782227</v>
      </c>
      <c r="L6" s="9">
        <v>0.678230285644531</v>
      </c>
      <c r="M6">
        <v>0.774417877197266</v>
      </c>
      <c r="N6">
        <v>8.09170532226562</v>
      </c>
      <c r="O6">
        <v>8</v>
      </c>
      <c r="P6">
        <v>8</v>
      </c>
      <c r="Q6">
        <v>17</v>
      </c>
      <c r="R6" s="15">
        <v>0.4706</v>
      </c>
      <c r="S6" s="15">
        <f t="shared" si="0"/>
        <v>0.8</v>
      </c>
      <c r="T6">
        <v>3.89630317687988</v>
      </c>
      <c r="U6">
        <v>3.45246338844299</v>
      </c>
      <c r="V6">
        <v>3.55084538459778</v>
      </c>
      <c r="W6" s="11">
        <v>0.0983819961547852</v>
      </c>
      <c r="X6">
        <v>0.345457792282104</v>
      </c>
      <c r="Y6">
        <v>0.345457792282104</v>
      </c>
      <c r="Z6">
        <v>0.8</v>
      </c>
      <c r="AA6">
        <v>0.9</v>
      </c>
      <c r="AB6">
        <v>0.529411764705882</v>
      </c>
      <c r="AC6">
        <v>0.666666666666667</v>
      </c>
      <c r="AD6">
        <v>0.1</v>
      </c>
      <c r="AE6">
        <v>0.1</v>
      </c>
    </row>
    <row r="7" customFormat="1" spans="1:31">
      <c r="A7" s="5">
        <v>16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10.8333683013916</v>
      </c>
      <c r="L7" s="9">
        <v>0.657564163208008</v>
      </c>
      <c r="M7">
        <v>0.505702972412109</v>
      </c>
      <c r="N7">
        <v>9.78784370422363</v>
      </c>
      <c r="O7">
        <v>7</v>
      </c>
      <c r="P7">
        <v>7</v>
      </c>
      <c r="Q7">
        <v>17</v>
      </c>
      <c r="R7" s="15">
        <v>0.4118</v>
      </c>
      <c r="S7" s="15">
        <f t="shared" si="0"/>
        <v>0.7</v>
      </c>
      <c r="T7">
        <v>4.57226943969727</v>
      </c>
      <c r="U7">
        <v>4.18453979492187</v>
      </c>
      <c r="V7">
        <v>4.08214998245239</v>
      </c>
      <c r="W7" s="11">
        <v>0.102389812469482</v>
      </c>
      <c r="X7">
        <v>0.490119457244873</v>
      </c>
      <c r="Y7">
        <v>0.490119457244873</v>
      </c>
      <c r="Z7">
        <v>0.7</v>
      </c>
      <c r="AA7">
        <v>1</v>
      </c>
      <c r="AB7">
        <v>0.588235294117647</v>
      </c>
      <c r="AC7">
        <v>0.740740740740741</v>
      </c>
      <c r="AD7">
        <v>0</v>
      </c>
      <c r="AE7">
        <v>0.3</v>
      </c>
    </row>
    <row r="8" s="20" customFormat="1" spans="1:31">
      <c r="A8" s="21">
        <v>138</v>
      </c>
      <c r="B8" s="20">
        <v>18</v>
      </c>
      <c r="C8" s="20">
        <v>2</v>
      </c>
      <c r="D8" s="20">
        <v>10</v>
      </c>
      <c r="E8" s="20">
        <v>10</v>
      </c>
      <c r="F8" s="20">
        <v>9</v>
      </c>
      <c r="G8" s="20">
        <v>1</v>
      </c>
      <c r="H8" s="20">
        <v>9</v>
      </c>
      <c r="I8" s="20">
        <v>1</v>
      </c>
      <c r="J8" s="20">
        <v>0.9</v>
      </c>
      <c r="K8" s="22">
        <v>9.2657299041748</v>
      </c>
      <c r="L8" s="22">
        <v>0.671237945556641</v>
      </c>
      <c r="M8" s="20">
        <v>0.846797943115234</v>
      </c>
      <c r="N8" s="20">
        <v>11.3050632476807</v>
      </c>
      <c r="O8" s="20">
        <v>9</v>
      </c>
      <c r="P8" s="20">
        <v>9</v>
      </c>
      <c r="Q8" s="20">
        <v>16</v>
      </c>
      <c r="R8" s="23">
        <v>0.5625</v>
      </c>
      <c r="S8" s="23">
        <f t="shared" si="0"/>
        <v>0.9</v>
      </c>
      <c r="T8" s="20">
        <v>4.41386222839355</v>
      </c>
      <c r="U8" s="20">
        <v>3.87005400657654</v>
      </c>
      <c r="V8" s="20">
        <v>4.11690664291382</v>
      </c>
      <c r="W8" s="22">
        <v>0.24685263633728</v>
      </c>
      <c r="X8" s="20">
        <v>0.296955585479736</v>
      </c>
      <c r="Y8" s="20">
        <v>0.296955585479736</v>
      </c>
      <c r="Z8" s="20">
        <v>0.9</v>
      </c>
      <c r="AA8" s="20">
        <v>0.7</v>
      </c>
      <c r="AB8" s="20">
        <v>0.4375</v>
      </c>
      <c r="AC8" s="20">
        <v>0.538461538461539</v>
      </c>
      <c r="AD8" s="20">
        <v>0.3</v>
      </c>
      <c r="AE8" s="20">
        <v>-0.2</v>
      </c>
    </row>
    <row r="9" spans="1:31">
      <c r="A9" s="5">
        <v>169</v>
      </c>
      <c r="B9">
        <v>18</v>
      </c>
      <c r="C9">
        <v>2</v>
      </c>
      <c r="D9">
        <v>10</v>
      </c>
      <c r="E9">
        <v>10</v>
      </c>
      <c r="F9">
        <v>10</v>
      </c>
      <c r="G9">
        <v>0</v>
      </c>
      <c r="H9">
        <v>8</v>
      </c>
      <c r="I9">
        <v>2</v>
      </c>
      <c r="J9">
        <v>0.9</v>
      </c>
      <c r="K9" s="4">
        <v>7.6954174041748</v>
      </c>
      <c r="L9" s="9">
        <v>1.09090614318848</v>
      </c>
      <c r="M9">
        <v>0.735584259033203</v>
      </c>
      <c r="N9">
        <v>6.4790153503418</v>
      </c>
      <c r="O9">
        <v>7</v>
      </c>
      <c r="P9">
        <v>7</v>
      </c>
      <c r="Q9">
        <v>16</v>
      </c>
      <c r="R9" s="15">
        <v>0.4375</v>
      </c>
      <c r="S9" s="15">
        <f t="shared" si="0"/>
        <v>0.7</v>
      </c>
      <c r="T9">
        <v>4.10009765625</v>
      </c>
      <c r="U9">
        <v>3.75949907302856</v>
      </c>
      <c r="V9">
        <v>3.65631031990051</v>
      </c>
      <c r="W9" s="11">
        <v>0.103188753128052</v>
      </c>
      <c r="X9">
        <v>0.443787336349487</v>
      </c>
      <c r="Y9">
        <v>0.443787336349487</v>
      </c>
      <c r="Z9">
        <v>0.7</v>
      </c>
      <c r="AA9">
        <v>0.9</v>
      </c>
      <c r="AB9">
        <v>0.5625</v>
      </c>
      <c r="AC9">
        <v>0.692307692307692</v>
      </c>
      <c r="AD9">
        <v>0.1</v>
      </c>
      <c r="AE9">
        <v>0.2</v>
      </c>
    </row>
    <row r="10" spans="1:31">
      <c r="A10" s="5">
        <v>53</v>
      </c>
      <c r="B10">
        <v>20</v>
      </c>
      <c r="C10">
        <v>0</v>
      </c>
      <c r="D10">
        <v>10</v>
      </c>
      <c r="E10">
        <v>10</v>
      </c>
      <c r="F10">
        <v>10</v>
      </c>
      <c r="G10">
        <v>0</v>
      </c>
      <c r="H10">
        <v>10</v>
      </c>
      <c r="I10">
        <v>0</v>
      </c>
      <c r="J10">
        <v>1</v>
      </c>
      <c r="K10" s="4">
        <v>9999</v>
      </c>
      <c r="L10" s="9">
        <v>0.862852096557617</v>
      </c>
      <c r="M10">
        <v>9999</v>
      </c>
      <c r="N10">
        <v>9999</v>
      </c>
      <c r="O10">
        <v>6</v>
      </c>
      <c r="P10">
        <v>6</v>
      </c>
      <c r="Q10">
        <v>15</v>
      </c>
      <c r="R10" s="15">
        <v>0.4</v>
      </c>
      <c r="S10" s="15">
        <f t="shared" si="0"/>
        <v>0.6</v>
      </c>
      <c r="T10">
        <v>4.4928092956543</v>
      </c>
      <c r="U10">
        <v>4.20266008377075</v>
      </c>
      <c r="V10">
        <v>4.01789474487305</v>
      </c>
      <c r="W10" s="11">
        <v>0.184765338897705</v>
      </c>
      <c r="X10">
        <v>0.47491455078125</v>
      </c>
      <c r="Y10">
        <v>0.47491455078125</v>
      </c>
      <c r="Z10">
        <v>0.6</v>
      </c>
      <c r="AA10">
        <v>0.9</v>
      </c>
      <c r="AB10">
        <v>0.6</v>
      </c>
      <c r="AC10">
        <v>0.72</v>
      </c>
      <c r="AD10">
        <v>0.1</v>
      </c>
      <c r="AE10">
        <v>0.3</v>
      </c>
    </row>
    <row r="11" customFormat="1" spans="1:31">
      <c r="A11" s="5">
        <v>204</v>
      </c>
      <c r="B11">
        <v>20</v>
      </c>
      <c r="C11">
        <v>0</v>
      </c>
      <c r="D11">
        <v>10</v>
      </c>
      <c r="E11">
        <v>10</v>
      </c>
      <c r="F11">
        <v>10</v>
      </c>
      <c r="G11">
        <v>0</v>
      </c>
      <c r="H11">
        <v>10</v>
      </c>
      <c r="I11">
        <v>0</v>
      </c>
      <c r="J11">
        <v>1</v>
      </c>
      <c r="K11" s="4">
        <v>9999</v>
      </c>
      <c r="L11" s="9">
        <v>0.93437385559082</v>
      </c>
      <c r="M11">
        <v>9999</v>
      </c>
      <c r="N11">
        <v>9999</v>
      </c>
      <c r="O11">
        <v>7</v>
      </c>
      <c r="P11">
        <v>7</v>
      </c>
      <c r="Q11">
        <v>17</v>
      </c>
      <c r="R11" s="15">
        <v>0.4118</v>
      </c>
      <c r="S11" s="15">
        <f t="shared" si="0"/>
        <v>0.7</v>
      </c>
      <c r="T11">
        <v>4.56262969970703</v>
      </c>
      <c r="U11">
        <v>4.25880813598633</v>
      </c>
      <c r="V11">
        <v>4.08786678314209</v>
      </c>
      <c r="W11" s="11">
        <v>0.170941352844238</v>
      </c>
      <c r="X11">
        <v>0.474762916564941</v>
      </c>
      <c r="Y11">
        <v>0.474762916564941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spans="1:31">
      <c r="A12" s="5">
        <v>203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10.604118347168</v>
      </c>
      <c r="L12" s="9">
        <v>0.825384140014648</v>
      </c>
      <c r="M12">
        <v>0.658525466918945</v>
      </c>
      <c r="N12">
        <v>9.19667816162109</v>
      </c>
      <c r="O12">
        <v>7</v>
      </c>
      <c r="P12">
        <v>7</v>
      </c>
      <c r="Q12">
        <v>17</v>
      </c>
      <c r="R12" s="15">
        <v>0.4118</v>
      </c>
      <c r="S12" s="15">
        <f t="shared" si="0"/>
        <v>0.7</v>
      </c>
      <c r="T12">
        <v>4.44564056396484</v>
      </c>
      <c r="U12">
        <v>4.09128665924072</v>
      </c>
      <c r="V12">
        <v>3.97912359237671</v>
      </c>
      <c r="W12" s="11">
        <v>0.112163066864014</v>
      </c>
      <c r="X12">
        <v>0.466516971588135</v>
      </c>
      <c r="Y12">
        <v>0.466516971588135</v>
      </c>
      <c r="Z12">
        <v>0.7</v>
      </c>
      <c r="AA12">
        <v>1</v>
      </c>
      <c r="AB12">
        <v>0.588235294117647</v>
      </c>
      <c r="AC12">
        <v>0.740740740740741</v>
      </c>
      <c r="AD12">
        <v>0</v>
      </c>
      <c r="AE12">
        <v>0.3</v>
      </c>
    </row>
    <row r="13" spans="1:31">
      <c r="A13" s="5">
        <v>65</v>
      </c>
      <c r="B13">
        <v>20</v>
      </c>
      <c r="C13">
        <v>0</v>
      </c>
      <c r="D13">
        <v>10</v>
      </c>
      <c r="E13">
        <v>10</v>
      </c>
      <c r="F13">
        <v>10</v>
      </c>
      <c r="G13">
        <v>0</v>
      </c>
      <c r="H13">
        <v>10</v>
      </c>
      <c r="I13">
        <v>0</v>
      </c>
      <c r="J13">
        <v>1</v>
      </c>
      <c r="K13" s="4">
        <v>9999</v>
      </c>
      <c r="L13" s="9">
        <v>0.853315353393555</v>
      </c>
      <c r="M13">
        <v>9999</v>
      </c>
      <c r="N13">
        <v>9999</v>
      </c>
      <c r="O13">
        <v>8</v>
      </c>
      <c r="P13">
        <v>8</v>
      </c>
      <c r="Q13">
        <v>18</v>
      </c>
      <c r="R13" s="15">
        <v>0.4444</v>
      </c>
      <c r="S13" s="15">
        <f t="shared" si="0"/>
        <v>0.8</v>
      </c>
      <c r="T13">
        <v>4.04557800292969</v>
      </c>
      <c r="U13">
        <v>3.75337839126587</v>
      </c>
      <c r="V13">
        <v>3.66607904434204</v>
      </c>
      <c r="W13" s="11">
        <v>0.0872993469238281</v>
      </c>
      <c r="X13">
        <v>0.379498958587646</v>
      </c>
      <c r="Y13">
        <v>0.379498958587646</v>
      </c>
      <c r="Z13">
        <v>0.8</v>
      </c>
      <c r="AA13">
        <v>1</v>
      </c>
      <c r="AB13">
        <v>0.555555555555556</v>
      </c>
      <c r="AC13">
        <v>0.714285714285714</v>
      </c>
      <c r="AD13">
        <v>0</v>
      </c>
      <c r="AE13">
        <v>0.2</v>
      </c>
    </row>
    <row r="14" spans="1:31">
      <c r="A14" s="5">
        <v>204</v>
      </c>
      <c r="B14">
        <v>20</v>
      </c>
      <c r="C14">
        <v>0</v>
      </c>
      <c r="D14">
        <v>10</v>
      </c>
      <c r="E14">
        <v>10</v>
      </c>
      <c r="F14">
        <v>10</v>
      </c>
      <c r="G14">
        <v>0</v>
      </c>
      <c r="H14">
        <v>10</v>
      </c>
      <c r="I14">
        <v>0</v>
      </c>
      <c r="J14">
        <v>1</v>
      </c>
      <c r="K14" s="4">
        <v>9999</v>
      </c>
      <c r="L14" s="9">
        <v>0.93437385559082</v>
      </c>
      <c r="M14">
        <v>9999</v>
      </c>
      <c r="N14">
        <v>9999</v>
      </c>
      <c r="O14">
        <v>7</v>
      </c>
      <c r="P14">
        <v>7</v>
      </c>
      <c r="Q14">
        <v>17</v>
      </c>
      <c r="R14" s="15">
        <v>0.4118</v>
      </c>
      <c r="S14" s="15">
        <f t="shared" si="0"/>
        <v>0.7</v>
      </c>
      <c r="T14">
        <v>4.56262969970703</v>
      </c>
      <c r="U14">
        <v>4.25880813598633</v>
      </c>
      <c r="V14">
        <v>4.08786678314209</v>
      </c>
      <c r="W14" s="11">
        <v>0.170941352844238</v>
      </c>
      <c r="X14">
        <v>0.474762916564941</v>
      </c>
      <c r="Y14">
        <v>0.474762916564941</v>
      </c>
      <c r="Z14">
        <v>0.7</v>
      </c>
      <c r="AA14">
        <v>1</v>
      </c>
      <c r="AB14">
        <v>0.588235294117647</v>
      </c>
      <c r="AC14">
        <v>0.740740740740741</v>
      </c>
      <c r="AD14">
        <v>0</v>
      </c>
      <c r="AE14">
        <v>0.3</v>
      </c>
    </row>
    <row r="15" s="20" customFormat="1" spans="1:31">
      <c r="A15" s="21">
        <v>131</v>
      </c>
      <c r="B15" s="20">
        <v>20</v>
      </c>
      <c r="C15" s="20">
        <v>0</v>
      </c>
      <c r="D15" s="20">
        <v>10</v>
      </c>
      <c r="E15" s="20">
        <v>10</v>
      </c>
      <c r="F15" s="20">
        <v>10</v>
      </c>
      <c r="G15" s="20">
        <v>0</v>
      </c>
      <c r="H15" s="20">
        <v>10</v>
      </c>
      <c r="I15" s="20">
        <v>0</v>
      </c>
      <c r="J15" s="20">
        <v>1</v>
      </c>
      <c r="K15" s="22">
        <v>9999</v>
      </c>
      <c r="L15" s="22">
        <v>0.845144271850586</v>
      </c>
      <c r="M15" s="20">
        <v>9999</v>
      </c>
      <c r="N15" s="20">
        <v>9999</v>
      </c>
      <c r="O15" s="20">
        <v>10</v>
      </c>
      <c r="P15" s="20">
        <v>10</v>
      </c>
      <c r="Q15" s="20">
        <v>20</v>
      </c>
      <c r="R15" s="23">
        <v>0.5</v>
      </c>
      <c r="S15" s="23">
        <f t="shared" si="0"/>
        <v>1</v>
      </c>
      <c r="T15" s="20">
        <v>3.98444747924805</v>
      </c>
      <c r="U15" s="20">
        <v>3.69888305664062</v>
      </c>
      <c r="V15" s="20">
        <v>3.61066937446594</v>
      </c>
      <c r="W15" s="22">
        <v>0.0882136821746826</v>
      </c>
      <c r="X15" s="20">
        <v>0.373778104782104</v>
      </c>
      <c r="Y15" s="20">
        <v>0.373778104782104</v>
      </c>
      <c r="Z15" s="20">
        <v>1</v>
      </c>
      <c r="AA15" s="20">
        <v>1</v>
      </c>
      <c r="AB15" s="20">
        <v>0.5</v>
      </c>
      <c r="AC15" s="20">
        <v>0.666666666666667</v>
      </c>
      <c r="AD15" s="20">
        <v>0</v>
      </c>
      <c r="AE15" s="20">
        <v>0</v>
      </c>
    </row>
    <row r="16" spans="1:31">
      <c r="A16" s="5">
        <v>142</v>
      </c>
      <c r="B16">
        <v>20</v>
      </c>
      <c r="C16">
        <v>0</v>
      </c>
      <c r="D16">
        <v>10</v>
      </c>
      <c r="E16">
        <v>10</v>
      </c>
      <c r="F16">
        <v>10</v>
      </c>
      <c r="G16">
        <v>0</v>
      </c>
      <c r="H16">
        <v>10</v>
      </c>
      <c r="I16">
        <v>0</v>
      </c>
      <c r="J16">
        <v>1</v>
      </c>
      <c r="K16" s="4">
        <v>9999</v>
      </c>
      <c r="L16" s="9">
        <v>1.2095832824707</v>
      </c>
      <c r="M16">
        <v>9999</v>
      </c>
      <c r="N16">
        <v>9999</v>
      </c>
      <c r="O16">
        <v>8</v>
      </c>
      <c r="P16">
        <v>8</v>
      </c>
      <c r="Q16">
        <v>18</v>
      </c>
      <c r="R16" s="15">
        <v>0.4444</v>
      </c>
      <c r="S16" s="15">
        <f t="shared" si="0"/>
        <v>0.8</v>
      </c>
      <c r="T16">
        <v>4.09828186035156</v>
      </c>
      <c r="U16">
        <v>3.84790658950806</v>
      </c>
      <c r="V16">
        <v>3.66571497917175</v>
      </c>
      <c r="W16" s="11">
        <v>0.182191610336304</v>
      </c>
      <c r="X16">
        <v>0.43256688117981</v>
      </c>
      <c r="Y16">
        <v>0.43256688117981</v>
      </c>
      <c r="Z16">
        <v>0.8</v>
      </c>
      <c r="AA16">
        <v>1</v>
      </c>
      <c r="AB16">
        <v>0.555555555555556</v>
      </c>
      <c r="AC16">
        <v>0.714285714285714</v>
      </c>
      <c r="AD16">
        <v>0</v>
      </c>
      <c r="AE16">
        <v>0.2</v>
      </c>
    </row>
    <row r="17" spans="1:31">
      <c r="A17" s="5">
        <v>106</v>
      </c>
      <c r="B17">
        <v>19</v>
      </c>
      <c r="C17">
        <v>1</v>
      </c>
      <c r="D17">
        <v>10</v>
      </c>
      <c r="E17">
        <v>10</v>
      </c>
      <c r="F17">
        <v>10</v>
      </c>
      <c r="G17">
        <v>0</v>
      </c>
      <c r="H17">
        <v>9</v>
      </c>
      <c r="I17">
        <v>1</v>
      </c>
      <c r="J17">
        <v>0.95</v>
      </c>
      <c r="K17" s="4">
        <v>11.0809917449951</v>
      </c>
      <c r="L17" s="9">
        <v>1.19580459594727</v>
      </c>
      <c r="M17">
        <v>0.999795913696289</v>
      </c>
      <c r="N17">
        <v>9.0234489440918</v>
      </c>
      <c r="O17">
        <v>6</v>
      </c>
      <c r="P17">
        <v>6</v>
      </c>
      <c r="Q17">
        <v>16</v>
      </c>
      <c r="R17" s="15">
        <v>0.375</v>
      </c>
      <c r="S17" s="15">
        <f t="shared" si="0"/>
        <v>0.6</v>
      </c>
      <c r="T17">
        <v>4.2790470123291</v>
      </c>
      <c r="U17">
        <v>3.97639465332031</v>
      </c>
      <c r="V17">
        <v>3.77619099617004</v>
      </c>
      <c r="W17" s="11">
        <v>0.200203657150269</v>
      </c>
      <c r="X17">
        <v>0.502856016159058</v>
      </c>
      <c r="Y17">
        <v>0.502856016159058</v>
      </c>
      <c r="Z17">
        <v>0.6</v>
      </c>
      <c r="AA17">
        <v>1</v>
      </c>
      <c r="AB17">
        <v>0.625</v>
      </c>
      <c r="AC17">
        <v>0.769230769230769</v>
      </c>
      <c r="AD17">
        <v>0</v>
      </c>
      <c r="AE17">
        <v>0.4</v>
      </c>
    </row>
    <row r="18" spans="1:31">
      <c r="A18" s="5">
        <v>50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9.89748001098633</v>
      </c>
      <c r="L18" s="9">
        <v>1.23304557800293</v>
      </c>
      <c r="M18">
        <v>1.13738632202148</v>
      </c>
      <c r="N18">
        <v>8.67059707641602</v>
      </c>
      <c r="O18">
        <v>7</v>
      </c>
      <c r="P18">
        <v>7</v>
      </c>
      <c r="Q18">
        <v>17</v>
      </c>
      <c r="R18" s="15">
        <v>0.4118</v>
      </c>
      <c r="S18" s="15">
        <f t="shared" si="0"/>
        <v>0.7</v>
      </c>
      <c r="T18">
        <v>3.56963539123535</v>
      </c>
      <c r="U18">
        <v>3.30868244171143</v>
      </c>
      <c r="V18">
        <v>3.18236184120178</v>
      </c>
      <c r="W18" s="11">
        <v>0.126320600509644</v>
      </c>
      <c r="X18">
        <v>0.387273550033569</v>
      </c>
      <c r="Y18">
        <v>0.387273550033569</v>
      </c>
      <c r="Z18">
        <v>0.7</v>
      </c>
      <c r="AA18">
        <v>1</v>
      </c>
      <c r="AB18">
        <v>0.588235294117647</v>
      </c>
      <c r="AC18">
        <v>0.740740740740741</v>
      </c>
      <c r="AD18">
        <v>0</v>
      </c>
      <c r="AE18">
        <v>0.3</v>
      </c>
    </row>
    <row r="19" spans="1:31">
      <c r="A19" s="5">
        <v>201</v>
      </c>
      <c r="B19">
        <v>19</v>
      </c>
      <c r="C19">
        <v>1</v>
      </c>
      <c r="D19">
        <v>10</v>
      </c>
      <c r="E19">
        <v>10</v>
      </c>
      <c r="F19">
        <v>10</v>
      </c>
      <c r="G19">
        <v>0</v>
      </c>
      <c r="H19">
        <v>9</v>
      </c>
      <c r="I19">
        <v>1</v>
      </c>
      <c r="J19">
        <v>0.95</v>
      </c>
      <c r="K19" s="4">
        <v>10.1663208007812</v>
      </c>
      <c r="L19" s="9">
        <v>1.26898002624512</v>
      </c>
      <c r="M19">
        <v>1.13109588623047</v>
      </c>
      <c r="N19">
        <v>8.50712966918945</v>
      </c>
      <c r="O19">
        <v>4</v>
      </c>
      <c r="P19">
        <v>4</v>
      </c>
      <c r="Q19">
        <v>13</v>
      </c>
      <c r="R19" s="15">
        <v>0.3077</v>
      </c>
      <c r="S19" s="15">
        <f t="shared" si="0"/>
        <v>0.4</v>
      </c>
      <c r="T19">
        <v>3.54694366455078</v>
      </c>
      <c r="U19">
        <v>3.30650043487549</v>
      </c>
      <c r="V19">
        <v>3.14219617843628</v>
      </c>
      <c r="W19" s="11">
        <v>0.164304256439209</v>
      </c>
      <c r="X19">
        <v>0.404747486114502</v>
      </c>
      <c r="Y19">
        <v>0.404747486114502</v>
      </c>
      <c r="Z19">
        <v>0.4</v>
      </c>
      <c r="AA19">
        <v>0.9</v>
      </c>
      <c r="AB19">
        <v>0.692307692307692</v>
      </c>
      <c r="AC19">
        <v>0.782608695652174</v>
      </c>
      <c r="AD19">
        <v>0.1</v>
      </c>
      <c r="AE19">
        <v>0.5</v>
      </c>
    </row>
    <row r="20" spans="1:31">
      <c r="A20" s="5">
        <v>226</v>
      </c>
      <c r="B20">
        <v>17</v>
      </c>
      <c r="C20">
        <v>3</v>
      </c>
      <c r="D20">
        <v>10</v>
      </c>
      <c r="E20">
        <v>10</v>
      </c>
      <c r="F20">
        <v>10</v>
      </c>
      <c r="G20">
        <v>0</v>
      </c>
      <c r="H20">
        <v>7</v>
      </c>
      <c r="I20">
        <v>3</v>
      </c>
      <c r="J20">
        <v>0.85</v>
      </c>
      <c r="K20" s="4">
        <v>6.30370903015137</v>
      </c>
      <c r="L20" s="9">
        <v>1.27000999450684</v>
      </c>
      <c r="M20">
        <v>1.00218772888184</v>
      </c>
      <c r="N20">
        <v>6.29825973510742</v>
      </c>
      <c r="O20">
        <v>7</v>
      </c>
      <c r="P20">
        <v>7</v>
      </c>
      <c r="Q20">
        <v>17</v>
      </c>
      <c r="R20" s="15">
        <v>0.4118</v>
      </c>
      <c r="S20" s="15">
        <f t="shared" si="0"/>
        <v>0.7</v>
      </c>
      <c r="T20">
        <v>3.48395156860352</v>
      </c>
      <c r="U20">
        <v>3.09846258163452</v>
      </c>
      <c r="V20">
        <v>3.09269952774048</v>
      </c>
      <c r="W20" s="11">
        <v>0.00576305389404297</v>
      </c>
      <c r="X20">
        <v>0.391252040863037</v>
      </c>
      <c r="Y20">
        <v>0.391252040863037</v>
      </c>
      <c r="Z20">
        <v>0.7</v>
      </c>
      <c r="AA20">
        <v>1</v>
      </c>
      <c r="AB20">
        <v>0.588235294117647</v>
      </c>
      <c r="AC20">
        <v>0.740740740740741</v>
      </c>
      <c r="AD20">
        <v>0</v>
      </c>
      <c r="AE20">
        <v>0.3</v>
      </c>
    </row>
    <row r="21" spans="1:31">
      <c r="A21" s="5">
        <v>18</v>
      </c>
      <c r="B21">
        <v>17</v>
      </c>
      <c r="C21">
        <v>3</v>
      </c>
      <c r="D21">
        <v>10</v>
      </c>
      <c r="E21">
        <v>10</v>
      </c>
      <c r="F21">
        <v>9</v>
      </c>
      <c r="G21">
        <v>1</v>
      </c>
      <c r="H21">
        <v>8</v>
      </c>
      <c r="I21">
        <v>2</v>
      </c>
      <c r="J21">
        <v>0.85</v>
      </c>
      <c r="K21" s="4">
        <v>9.04955291748047</v>
      </c>
      <c r="L21" s="9">
        <v>1.21954345703125</v>
      </c>
      <c r="M21">
        <v>0.910530090332031</v>
      </c>
      <c r="N21">
        <v>8.24246215820312</v>
      </c>
      <c r="O21">
        <v>6</v>
      </c>
      <c r="P21">
        <v>6</v>
      </c>
      <c r="Q21">
        <v>15</v>
      </c>
      <c r="R21" s="15">
        <v>0.4</v>
      </c>
      <c r="S21" s="15">
        <f t="shared" si="0"/>
        <v>0.6</v>
      </c>
      <c r="T21">
        <v>3.25093460083008</v>
      </c>
      <c r="U21">
        <v>2.92154550552368</v>
      </c>
      <c r="V21">
        <v>2.91307401657104</v>
      </c>
      <c r="W21" s="11">
        <v>0.00847148895263672</v>
      </c>
      <c r="X21">
        <v>0.337860584259033</v>
      </c>
      <c r="Y21">
        <v>0.337860584259033</v>
      </c>
      <c r="Z21">
        <v>0.6</v>
      </c>
      <c r="AA21">
        <v>0.9</v>
      </c>
      <c r="AB21">
        <v>0.6</v>
      </c>
      <c r="AC21">
        <v>0.72</v>
      </c>
      <c r="AD21">
        <v>0.1</v>
      </c>
      <c r="AE21">
        <v>0.3</v>
      </c>
    </row>
    <row r="22" spans="1:31">
      <c r="A22" s="5">
        <v>202</v>
      </c>
      <c r="B22">
        <v>20</v>
      </c>
      <c r="C22">
        <v>0</v>
      </c>
      <c r="D22">
        <v>10</v>
      </c>
      <c r="E22">
        <v>10</v>
      </c>
      <c r="F22">
        <v>10</v>
      </c>
      <c r="G22">
        <v>0</v>
      </c>
      <c r="H22">
        <v>10</v>
      </c>
      <c r="I22">
        <v>0</v>
      </c>
      <c r="J22">
        <v>1</v>
      </c>
      <c r="K22" s="4">
        <v>9999</v>
      </c>
      <c r="L22" s="9">
        <v>1.37958717346191</v>
      </c>
      <c r="M22">
        <v>9999</v>
      </c>
      <c r="N22">
        <v>9999</v>
      </c>
      <c r="O22">
        <v>9</v>
      </c>
      <c r="P22">
        <v>9</v>
      </c>
      <c r="Q22">
        <v>19</v>
      </c>
      <c r="R22" s="15">
        <v>0.4737</v>
      </c>
      <c r="S22" s="15">
        <f t="shared" si="0"/>
        <v>0.9</v>
      </c>
      <c r="T22">
        <v>4.12523078918457</v>
      </c>
      <c r="U22">
        <v>3.87245631217956</v>
      </c>
      <c r="V22">
        <v>3.69013977050781</v>
      </c>
      <c r="W22" s="11">
        <v>0.182316541671753</v>
      </c>
      <c r="X22">
        <v>0.435091018676758</v>
      </c>
      <c r="Y22">
        <v>0.435091018676758</v>
      </c>
      <c r="Z22">
        <v>0.9</v>
      </c>
      <c r="AA22">
        <v>1</v>
      </c>
      <c r="AB22">
        <v>0.526315789473684</v>
      </c>
      <c r="AC22">
        <v>0.689655172413793</v>
      </c>
      <c r="AD22">
        <v>0</v>
      </c>
      <c r="AE22">
        <v>0.1</v>
      </c>
    </row>
    <row r="23" s="4" customFormat="1" spans="11:31">
      <c r="K23" s="12" t="s">
        <v>29</v>
      </c>
      <c r="L23" s="9">
        <f>AVERAGE(L2:L22)</f>
        <v>0.955157143729074</v>
      </c>
      <c r="W23" s="11">
        <f t="shared" ref="W23:AE23" si="1">AVERAGE(W2:W22)</f>
        <v>0.133441414151873</v>
      </c>
      <c r="Z23" s="4">
        <f t="shared" si="1"/>
        <v>0.733333333333333</v>
      </c>
      <c r="AA23" s="4">
        <f t="shared" si="1"/>
        <v>0.933333333333333</v>
      </c>
      <c r="AB23" s="4">
        <f t="shared" si="1"/>
        <v>0.562259714952108</v>
      </c>
      <c r="AC23" s="4">
        <f t="shared" si="1"/>
        <v>0.700223507642655</v>
      </c>
      <c r="AD23" s="4">
        <f t="shared" si="1"/>
        <v>0.0666666666666667</v>
      </c>
      <c r="AE23" s="4">
        <f t="shared" si="1"/>
        <v>0.2</v>
      </c>
    </row>
    <row r="24" s="4" customFormat="1" spans="11:31">
      <c r="K24" s="13" t="s">
        <v>30</v>
      </c>
      <c r="L24" s="9">
        <f>MAX(L2:L22)</f>
        <v>1.37958717346191</v>
      </c>
      <c r="P24" s="4" t="s">
        <v>70</v>
      </c>
      <c r="W24" s="11">
        <f t="shared" ref="W24:AE24" si="2">MAX(W2:W22)</f>
        <v>0.24685263633728</v>
      </c>
      <c r="Z24" s="4">
        <f t="shared" si="2"/>
        <v>1</v>
      </c>
      <c r="AA24" s="4">
        <f t="shared" si="2"/>
        <v>1</v>
      </c>
      <c r="AB24" s="4">
        <f t="shared" si="2"/>
        <v>0.692307692307692</v>
      </c>
      <c r="AC24" s="4">
        <f t="shared" si="2"/>
        <v>0.782608695652174</v>
      </c>
      <c r="AD24" s="4">
        <f t="shared" si="2"/>
        <v>0.3</v>
      </c>
      <c r="AE24" s="4">
        <f t="shared" si="2"/>
        <v>0.5</v>
      </c>
    </row>
    <row r="25" s="4" customFormat="1" spans="12:31">
      <c r="L25" s="9">
        <f>MIN(L2:L22)</f>
        <v>0.657564163208008</v>
      </c>
      <c r="P25" s="4">
        <v>0.2</v>
      </c>
      <c r="Q25" s="4">
        <v>-160</v>
      </c>
      <c r="R25" s="4">
        <v>640</v>
      </c>
      <c r="S25" s="4">
        <v>32</v>
      </c>
      <c r="W25" s="11">
        <f t="shared" ref="W25:AE25" si="3">MIN(W2:W22)</f>
        <v>0.00576305389404297</v>
      </c>
      <c r="Z25" s="4">
        <f t="shared" si="3"/>
        <v>0.4</v>
      </c>
      <c r="AA25" s="4">
        <f t="shared" si="3"/>
        <v>0.7</v>
      </c>
      <c r="AB25" s="4">
        <f t="shared" si="3"/>
        <v>0.4375</v>
      </c>
      <c r="AC25" s="4">
        <f t="shared" si="3"/>
        <v>0.538461538461539</v>
      </c>
      <c r="AD25" s="4">
        <f t="shared" si="3"/>
        <v>0</v>
      </c>
      <c r="AE25" s="4">
        <f t="shared" si="3"/>
        <v>-0.2</v>
      </c>
    </row>
    <row r="26" spans="11:23">
      <c r="K26" s="4"/>
      <c r="L26" s="9"/>
      <c r="M26">
        <v>0.194</v>
      </c>
      <c r="P26" s="4">
        <v>0.4</v>
      </c>
      <c r="Q26" s="4">
        <v>-320</v>
      </c>
      <c r="R26" s="4">
        <v>480</v>
      </c>
      <c r="S26" s="4">
        <v>24</v>
      </c>
      <c r="W26" s="11"/>
    </row>
    <row r="27" spans="11:23">
      <c r="K27" s="4"/>
      <c r="L27" s="9"/>
      <c r="M27">
        <v>0.129</v>
      </c>
      <c r="P27" s="4">
        <v>0.45</v>
      </c>
      <c r="Q27" s="4">
        <v>-360</v>
      </c>
      <c r="R27" s="4">
        <v>440</v>
      </c>
      <c r="S27" s="4">
        <v>22</v>
      </c>
      <c r="W27" s="11"/>
    </row>
    <row r="28" spans="11:23">
      <c r="K28" s="4"/>
      <c r="L28" s="9"/>
      <c r="P28" s="4">
        <v>0.49</v>
      </c>
      <c r="Q28" s="4">
        <v>-392</v>
      </c>
      <c r="R28" s="4">
        <v>408</v>
      </c>
      <c r="S28" s="4">
        <v>20.4</v>
      </c>
      <c r="W28" s="11"/>
    </row>
    <row r="29" spans="11:23">
      <c r="K29" s="4" t="s">
        <v>31</v>
      </c>
      <c r="L29" s="4" t="s">
        <v>32</v>
      </c>
      <c r="P29" s="1"/>
      <c r="Q29" s="14">
        <v>-380</v>
      </c>
      <c r="R29" s="14">
        <v>420</v>
      </c>
      <c r="S29" s="14">
        <v>21</v>
      </c>
      <c r="W29" s="11"/>
    </row>
    <row r="30" spans="11:23">
      <c r="K30" s="4"/>
      <c r="L30" s="4"/>
      <c r="W30" s="11"/>
    </row>
    <row r="31" s="20" customFormat="1" spans="11:23">
      <c r="K31" s="22" t="s">
        <v>97</v>
      </c>
      <c r="L31" s="22">
        <f>COUNTIF(L2:L22,"&lt;0.765")-COUNTIF(L2:L22,"&lt;0.378")</f>
        <v>7</v>
      </c>
      <c r="M31" s="22">
        <v>7</v>
      </c>
      <c r="W31" s="22"/>
    </row>
    <row r="32" s="1" customFormat="1" spans="11:23">
      <c r="K32" s="14" t="s">
        <v>87</v>
      </c>
      <c r="L32" s="14">
        <f>COUNTIF(L2:L22,"&lt;1.152")-COUNTIF(L2:L22,"&lt;0.765")</f>
        <v>7</v>
      </c>
      <c r="M32" s="14">
        <v>7</v>
      </c>
      <c r="W32" s="14"/>
    </row>
    <row r="33" s="20" customFormat="1" spans="11:23">
      <c r="K33" s="22" t="s">
        <v>88</v>
      </c>
      <c r="L33" s="22">
        <f>COUNTIF(L2:L22,"&lt;1.539")-COUNTIF(L2:L22,"&lt;1.152")</f>
        <v>7</v>
      </c>
      <c r="M33" s="22">
        <v>7</v>
      </c>
      <c r="W33" s="22"/>
    </row>
    <row r="34" s="1" customFormat="1" spans="11:23">
      <c r="K34" s="14" t="s">
        <v>52</v>
      </c>
      <c r="L34" s="14">
        <v>0</v>
      </c>
      <c r="W34" s="14"/>
    </row>
    <row r="35" s="1" customFormat="1" spans="11:23">
      <c r="K35" s="14" t="s">
        <v>53</v>
      </c>
      <c r="L35" s="14">
        <v>0</v>
      </c>
      <c r="W35" s="14"/>
    </row>
    <row r="36" s="1" customFormat="1" spans="11:23">
      <c r="K36" s="14" t="s">
        <v>54</v>
      </c>
      <c r="L36" s="14">
        <v>0</v>
      </c>
      <c r="W36" s="14"/>
    </row>
    <row r="37" s="1" customFormat="1" spans="11:23">
      <c r="K37" s="14" t="s">
        <v>55</v>
      </c>
      <c r="L37" s="14">
        <v>0</v>
      </c>
      <c r="W37" s="14"/>
    </row>
    <row r="38" s="1" customFormat="1" spans="11:23">
      <c r="K38" s="14" t="s">
        <v>56</v>
      </c>
      <c r="L38" s="14">
        <v>0</v>
      </c>
      <c r="W38" s="14"/>
    </row>
    <row r="39" s="1" customFormat="1" spans="11:23">
      <c r="K39" s="14" t="s">
        <v>57</v>
      </c>
      <c r="L39" s="14">
        <v>0</v>
      </c>
      <c r="W39" s="14"/>
    </row>
    <row r="40" s="1" customFormat="1" spans="11:23">
      <c r="K40" s="14" t="s">
        <v>58</v>
      </c>
      <c r="L40" s="14">
        <f>COUNTIF(L2:L22,"&lt;1.668")-COUNTIF(L2:L22,"&lt;1.539")</f>
        <v>0</v>
      </c>
      <c r="W40" s="14"/>
    </row>
    <row r="41" s="1" customFormat="1" spans="11:23">
      <c r="K41" s="14" t="s">
        <v>59</v>
      </c>
      <c r="L41" s="14">
        <f>COUNTIF(L2:L22,"&lt;1.797")-COUNTIF(L2:L22,"&lt;1.668")</f>
        <v>0</v>
      </c>
      <c r="W41" s="14"/>
    </row>
    <row r="42" s="1" customFormat="1" spans="11:23">
      <c r="K42" s="14" t="s">
        <v>60</v>
      </c>
      <c r="L42" s="14">
        <f>COUNTIF(L2:L22,"&lt;1.926")-COUNTIF(L2:L22,"&lt;1.797")</f>
        <v>0</v>
      </c>
      <c r="W42" s="14"/>
    </row>
    <row r="43" s="1" customFormat="1" spans="11:23">
      <c r="K43" s="14" t="s">
        <v>61</v>
      </c>
      <c r="L43" s="14">
        <f>COUNTIF(L2:L22,"&lt;2.055")-COUNTIF(L2:L22,"&lt;1.926")</f>
        <v>0</v>
      </c>
      <c r="W43" s="14"/>
    </row>
    <row r="44" s="1" customFormat="1" spans="11:23">
      <c r="K44" s="14" t="s">
        <v>62</v>
      </c>
      <c r="L44" s="14">
        <f>COUNTIF(L2:L22,"&lt;2.184")-COUNTIF(L2:L22,"&lt;2.055")</f>
        <v>0</v>
      </c>
      <c r="W44" s="14"/>
    </row>
    <row r="45" s="1" customFormat="1" spans="11:23">
      <c r="K45" s="14" t="s">
        <v>63</v>
      </c>
      <c r="L45" s="14">
        <f>COUNTIF(L2:L22,"&lt;2.313")-COUNTIF(L2:L22,"&lt;2.184")</f>
        <v>0</v>
      </c>
      <c r="W45" s="14"/>
    </row>
    <row r="46" s="1" customFormat="1" spans="11:23">
      <c r="K46" s="14" t="s">
        <v>64</v>
      </c>
      <c r="L46" s="14">
        <f>COUNTIF(L2:L22,"&lt;2.442")-COUNTIF(L2:L22,"&lt;2.313")</f>
        <v>0</v>
      </c>
      <c r="W46" s="14"/>
    </row>
    <row r="47" s="1" customFormat="1" spans="11:12">
      <c r="K47" s="14" t="s">
        <v>65</v>
      </c>
      <c r="L47" s="14">
        <f>COUNTIF(L2:L22,"&lt;2.571")-COUNTIF(L2:L22,"&lt;2.442")</f>
        <v>0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s="1" customFormat="1" spans="11:15">
      <c r="K49" s="14" t="s">
        <v>67</v>
      </c>
      <c r="L49" s="14">
        <f>COUNTIF(L2:L22,"&lt;2.829")-COUNTIF(L2:L22,"&lt;2.7")</f>
        <v>0</v>
      </c>
      <c r="N49" s="1">
        <v>0.378</v>
      </c>
      <c r="O49" s="1">
        <v>3.094</v>
      </c>
    </row>
    <row r="50" s="1" customFormat="1" spans="11:15">
      <c r="K50" s="14" t="s">
        <v>68</v>
      </c>
      <c r="L50" s="14">
        <f>COUNTIF(L2:L22,"&lt;2.958")-COUNTIF(L2:L22,"&lt;2.829")</f>
        <v>0</v>
      </c>
      <c r="N50" s="1">
        <v>21</v>
      </c>
      <c r="O50" s="1">
        <v>0.129</v>
      </c>
    </row>
    <row r="51" s="1" customFormat="1" spans="11:12">
      <c r="K51" s="14" t="s">
        <v>69</v>
      </c>
      <c r="L51" s="14">
        <f>COUNTIF(L2:L22,"&lt;3.087")-COUNTIF(L2:L22,"&lt;2.958")</f>
        <v>0</v>
      </c>
    </row>
    <row r="54" spans="14:16">
      <c r="N54">
        <v>0.954</v>
      </c>
      <c r="O54">
        <v>0.378</v>
      </c>
      <c r="P54">
        <v>1.539</v>
      </c>
    </row>
    <row r="55" spans="16:16">
      <c r="P55">
        <v>0.232</v>
      </c>
    </row>
    <row r="56" spans="16:16">
      <c r="P56">
        <v>0.387</v>
      </c>
    </row>
  </sheetData>
  <pageMargins left="0.75" right="0.75" top="1" bottom="1" header="0.5" footer="0.5"/>
  <headerFooter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2"/>
  <sheetViews>
    <sheetView topLeftCell="J43" workbookViewId="0">
      <selection activeCell="P77" sqref="P77"/>
    </sheetView>
  </sheetViews>
  <sheetFormatPr defaultColWidth="8.88888888888889" defaultRowHeight="14.4"/>
  <cols>
    <col min="11" max="12" width="19.6666666666667" customWidth="1"/>
    <col min="13" max="14" width="12.8888888888889"/>
    <col min="20" max="22" width="12.8888888888889"/>
    <col min="23" max="23" width="22.2222222222222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138</v>
      </c>
      <c r="B2">
        <v>18</v>
      </c>
      <c r="C2">
        <v>2</v>
      </c>
      <c r="D2">
        <v>10</v>
      </c>
      <c r="E2">
        <v>10</v>
      </c>
      <c r="F2">
        <v>9</v>
      </c>
      <c r="G2">
        <v>1</v>
      </c>
      <c r="H2">
        <v>9</v>
      </c>
      <c r="I2">
        <v>1</v>
      </c>
      <c r="J2">
        <v>0.9</v>
      </c>
      <c r="K2" s="4">
        <v>9.2657299041748</v>
      </c>
      <c r="L2" s="9">
        <v>0.671237945556641</v>
      </c>
      <c r="M2">
        <v>0.846797943115234</v>
      </c>
      <c r="N2">
        <v>11.3050632476807</v>
      </c>
      <c r="O2">
        <v>9</v>
      </c>
      <c r="P2">
        <v>9</v>
      </c>
      <c r="Q2">
        <v>16</v>
      </c>
      <c r="R2" s="15">
        <v>0.5625</v>
      </c>
      <c r="S2" s="15">
        <f>O2/E2</f>
        <v>0.9</v>
      </c>
      <c r="T2">
        <v>4.41386222839355</v>
      </c>
      <c r="U2">
        <v>3.87005400657654</v>
      </c>
      <c r="V2">
        <v>4.11690664291382</v>
      </c>
      <c r="W2" s="11">
        <v>0.24685263633728</v>
      </c>
      <c r="X2">
        <v>0.296955585479736</v>
      </c>
      <c r="Y2">
        <v>0.296955585479736</v>
      </c>
      <c r="Z2">
        <v>0.9</v>
      </c>
      <c r="AA2">
        <v>0.7</v>
      </c>
      <c r="AB2">
        <v>0.4375</v>
      </c>
      <c r="AC2">
        <v>0.538461538461539</v>
      </c>
      <c r="AD2">
        <v>0.3</v>
      </c>
      <c r="AE2">
        <v>-0.2</v>
      </c>
    </row>
    <row r="3" spans="1:31">
      <c r="A3" s="5">
        <v>185</v>
      </c>
      <c r="B3">
        <v>20</v>
      </c>
      <c r="C3">
        <v>0</v>
      </c>
      <c r="D3">
        <v>10</v>
      </c>
      <c r="E3">
        <v>10</v>
      </c>
      <c r="F3">
        <v>10</v>
      </c>
      <c r="G3">
        <v>0</v>
      </c>
      <c r="H3">
        <v>10</v>
      </c>
      <c r="I3">
        <v>0</v>
      </c>
      <c r="J3">
        <v>1</v>
      </c>
      <c r="K3" s="4">
        <v>9999</v>
      </c>
      <c r="L3" s="9">
        <v>0.746330261230469</v>
      </c>
      <c r="M3">
        <v>9999</v>
      </c>
      <c r="N3">
        <v>9999</v>
      </c>
      <c r="O3">
        <v>8</v>
      </c>
      <c r="P3">
        <v>8</v>
      </c>
      <c r="Q3">
        <v>17</v>
      </c>
      <c r="R3" s="15">
        <v>0.4706</v>
      </c>
      <c r="S3" s="15">
        <f>O3/E3</f>
        <v>0.8</v>
      </c>
      <c r="T3">
        <v>4.6588134765625</v>
      </c>
      <c r="U3">
        <v>4.31870889663696</v>
      </c>
      <c r="V3">
        <v>4.19972944259644</v>
      </c>
      <c r="W3" s="11">
        <v>0.118979454040527</v>
      </c>
      <c r="X3">
        <v>0.459084033966065</v>
      </c>
      <c r="Y3">
        <v>0.459084033966065</v>
      </c>
      <c r="Z3">
        <v>0.8</v>
      </c>
      <c r="AA3">
        <v>0.9</v>
      </c>
      <c r="AB3">
        <v>0.529411764705882</v>
      </c>
      <c r="AC3">
        <v>0.666666666666667</v>
      </c>
      <c r="AD3">
        <v>0.1</v>
      </c>
      <c r="AE3">
        <v>0.1</v>
      </c>
    </row>
    <row r="4" s="1" customFormat="1" spans="1:31">
      <c r="A4" s="18">
        <v>51</v>
      </c>
      <c r="B4" s="1">
        <v>20</v>
      </c>
      <c r="C4" s="1">
        <v>0</v>
      </c>
      <c r="D4" s="1">
        <v>10</v>
      </c>
      <c r="E4" s="1">
        <v>10</v>
      </c>
      <c r="F4" s="1">
        <v>10</v>
      </c>
      <c r="G4" s="1">
        <v>0</v>
      </c>
      <c r="H4" s="1">
        <v>10</v>
      </c>
      <c r="I4" s="1">
        <v>0</v>
      </c>
      <c r="J4" s="1">
        <v>1</v>
      </c>
      <c r="K4" s="14">
        <v>9999</v>
      </c>
      <c r="L4" s="14">
        <v>0.763280868530273</v>
      </c>
      <c r="M4" s="1">
        <v>9999</v>
      </c>
      <c r="N4" s="1">
        <v>9999</v>
      </c>
      <c r="O4" s="1">
        <v>8</v>
      </c>
      <c r="P4" s="1">
        <v>8</v>
      </c>
      <c r="Q4" s="1">
        <v>18</v>
      </c>
      <c r="R4" s="19">
        <v>0.4444</v>
      </c>
      <c r="S4" s="19">
        <f>O4/E4</f>
        <v>0.8</v>
      </c>
      <c r="T4" s="1">
        <v>4.22702026367187</v>
      </c>
      <c r="U4" s="1">
        <v>3.92570948600769</v>
      </c>
      <c r="V4" s="1">
        <v>3.81870722770691</v>
      </c>
      <c r="W4" s="14">
        <v>0.107002258300781</v>
      </c>
      <c r="X4" s="1">
        <v>0.408313035964966</v>
      </c>
      <c r="Y4" s="1">
        <v>0.408313035964966</v>
      </c>
      <c r="Z4" s="1">
        <v>0.8</v>
      </c>
      <c r="AA4" s="1">
        <v>1</v>
      </c>
      <c r="AB4" s="1">
        <v>0.555555555555556</v>
      </c>
      <c r="AC4" s="1">
        <v>0.714285714285714</v>
      </c>
      <c r="AD4" s="1">
        <v>0</v>
      </c>
      <c r="AE4" s="1">
        <v>0.2</v>
      </c>
    </row>
    <row r="5" spans="1:31">
      <c r="A5" s="5">
        <v>16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10.8333683013916</v>
      </c>
      <c r="L5" s="9">
        <v>0.657564163208008</v>
      </c>
      <c r="M5">
        <v>0.505702972412109</v>
      </c>
      <c r="N5">
        <v>9.78784370422363</v>
      </c>
      <c r="O5">
        <v>7</v>
      </c>
      <c r="P5">
        <v>7</v>
      </c>
      <c r="Q5">
        <v>17</v>
      </c>
      <c r="R5" s="15">
        <v>0.4118</v>
      </c>
      <c r="S5" s="15">
        <f>O5/E5</f>
        <v>0.7</v>
      </c>
      <c r="T5">
        <v>4.57226943969727</v>
      </c>
      <c r="U5">
        <v>4.18453979492187</v>
      </c>
      <c r="V5">
        <v>4.08214998245239</v>
      </c>
      <c r="W5" s="11">
        <v>0.102389812469482</v>
      </c>
      <c r="X5">
        <v>0.490119457244873</v>
      </c>
      <c r="Y5">
        <v>0.490119457244873</v>
      </c>
      <c r="Z5">
        <v>0.7</v>
      </c>
      <c r="AA5">
        <v>1</v>
      </c>
      <c r="AB5">
        <v>0.588235294117647</v>
      </c>
      <c r="AC5">
        <v>0.740740740740741</v>
      </c>
      <c r="AD5">
        <v>0</v>
      </c>
      <c r="AE5">
        <v>0.3</v>
      </c>
    </row>
    <row r="6" spans="1:31">
      <c r="A6" s="5">
        <v>69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10.0285949707031</v>
      </c>
      <c r="L6" s="9">
        <v>0.747514724731445</v>
      </c>
      <c r="M6">
        <v>0.625762939453125</v>
      </c>
      <c r="N6">
        <v>9.09481048583984</v>
      </c>
      <c r="O6">
        <v>6</v>
      </c>
      <c r="P6">
        <v>6</v>
      </c>
      <c r="Q6">
        <v>14</v>
      </c>
      <c r="R6" s="15">
        <v>0.4286</v>
      </c>
      <c r="S6" s="15">
        <f t="shared" ref="S6:S29" si="0">O6/E6</f>
        <v>0.6</v>
      </c>
      <c r="T6">
        <v>3.83040618896484</v>
      </c>
      <c r="U6">
        <v>3.52026915550232</v>
      </c>
      <c r="V6">
        <v>3.42554235458374</v>
      </c>
      <c r="W6" s="11">
        <v>0.0947268009185791</v>
      </c>
      <c r="X6">
        <v>0.404863834381104</v>
      </c>
      <c r="Y6">
        <v>0.404863834381104</v>
      </c>
      <c r="Z6">
        <v>0.6</v>
      </c>
      <c r="AA6">
        <v>0.8</v>
      </c>
      <c r="AB6">
        <v>0.571428571428571</v>
      </c>
      <c r="AC6">
        <v>0.666666666666667</v>
      </c>
      <c r="AD6">
        <v>0.2</v>
      </c>
      <c r="AE6">
        <v>0.2</v>
      </c>
    </row>
    <row r="7" spans="1:31">
      <c r="A7" s="5">
        <v>180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10.7439308166504</v>
      </c>
      <c r="L7" s="9">
        <v>0.757331848144531</v>
      </c>
      <c r="M7">
        <v>0.634435653686523</v>
      </c>
      <c r="N7">
        <v>9.8673038482666</v>
      </c>
      <c r="O7">
        <v>7</v>
      </c>
      <c r="P7">
        <v>7</v>
      </c>
      <c r="Q7">
        <v>17</v>
      </c>
      <c r="R7" s="15">
        <v>0.4118</v>
      </c>
      <c r="S7" s="15">
        <f t="shared" si="0"/>
        <v>0.7</v>
      </c>
      <c r="T7">
        <v>4.50893974304199</v>
      </c>
      <c r="U7">
        <v>4.11934566497803</v>
      </c>
      <c r="V7">
        <v>4.03300619125366</v>
      </c>
      <c r="W7" s="11">
        <v>0.0863394737243652</v>
      </c>
      <c r="X7">
        <v>0.47593355178833</v>
      </c>
      <c r="Y7">
        <v>0.47593355178833</v>
      </c>
      <c r="Z7">
        <v>0.7</v>
      </c>
      <c r="AA7">
        <v>1</v>
      </c>
      <c r="AB7">
        <v>0.588235294117647</v>
      </c>
      <c r="AC7">
        <v>0.740740740740741</v>
      </c>
      <c r="AD7">
        <v>0</v>
      </c>
      <c r="AE7">
        <v>0.3</v>
      </c>
    </row>
    <row r="8" spans="1:31">
      <c r="A8" s="5">
        <v>128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9.73309898376465</v>
      </c>
      <c r="L8" s="9">
        <v>0.717172622680664</v>
      </c>
      <c r="M8">
        <v>0.580852508544922</v>
      </c>
      <c r="N8">
        <v>8.65452194213867</v>
      </c>
      <c r="O8">
        <v>6</v>
      </c>
      <c r="P8">
        <v>6</v>
      </c>
      <c r="Q8">
        <v>14</v>
      </c>
      <c r="R8" s="15">
        <v>0.4286</v>
      </c>
      <c r="S8" s="15">
        <f t="shared" si="0"/>
        <v>0.6</v>
      </c>
      <c r="T8">
        <v>4.21047019958496</v>
      </c>
      <c r="U8">
        <v>3.87132596969604</v>
      </c>
      <c r="V8">
        <v>3.78663492202759</v>
      </c>
      <c r="W8" s="11">
        <v>0.084691047668457</v>
      </c>
      <c r="X8">
        <v>0.423835277557373</v>
      </c>
      <c r="Y8">
        <v>0.423835277557373</v>
      </c>
      <c r="Z8">
        <v>0.6</v>
      </c>
      <c r="AA8">
        <v>0.8</v>
      </c>
      <c r="AB8">
        <v>0.571428571428571</v>
      </c>
      <c r="AC8">
        <v>0.666666666666667</v>
      </c>
      <c r="AD8">
        <v>0.2</v>
      </c>
      <c r="AE8">
        <v>0.2</v>
      </c>
    </row>
    <row r="9" spans="1:31">
      <c r="A9" s="5">
        <v>175</v>
      </c>
      <c r="B9">
        <v>20</v>
      </c>
      <c r="C9">
        <v>0</v>
      </c>
      <c r="D9">
        <v>10</v>
      </c>
      <c r="E9">
        <v>10</v>
      </c>
      <c r="F9">
        <v>10</v>
      </c>
      <c r="G9">
        <v>0</v>
      </c>
      <c r="H9">
        <v>10</v>
      </c>
      <c r="I9">
        <v>0</v>
      </c>
      <c r="J9">
        <v>1</v>
      </c>
      <c r="K9" s="4">
        <v>9999</v>
      </c>
      <c r="L9" s="9">
        <v>0.729522705078125</v>
      </c>
      <c r="M9">
        <v>9999</v>
      </c>
      <c r="N9">
        <v>9999</v>
      </c>
      <c r="O9">
        <v>9</v>
      </c>
      <c r="P9">
        <v>9</v>
      </c>
      <c r="Q9">
        <v>18</v>
      </c>
      <c r="R9" s="15">
        <v>0.5</v>
      </c>
      <c r="S9" s="15">
        <f t="shared" si="0"/>
        <v>0.9</v>
      </c>
      <c r="T9">
        <v>4.20437049865723</v>
      </c>
      <c r="U9">
        <v>3.89416456222534</v>
      </c>
      <c r="V9">
        <v>3.80965113639831</v>
      </c>
      <c r="W9" s="11">
        <v>0.0845134258270264</v>
      </c>
      <c r="X9">
        <v>0.394719362258911</v>
      </c>
      <c r="Y9">
        <v>0.394719362258911</v>
      </c>
      <c r="Z9">
        <v>0.9</v>
      </c>
      <c r="AA9">
        <v>0.9</v>
      </c>
      <c r="AB9">
        <v>0.5</v>
      </c>
      <c r="AC9">
        <v>0.642857142857143</v>
      </c>
      <c r="AD9">
        <v>0.1</v>
      </c>
      <c r="AE9">
        <v>0</v>
      </c>
    </row>
    <row r="10" spans="1:31">
      <c r="A10" s="5">
        <v>22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11.74973487854</v>
      </c>
      <c r="L10" s="9">
        <v>0.573421478271484</v>
      </c>
      <c r="M10">
        <v>0.409221649169922</v>
      </c>
      <c r="N10">
        <v>10.7761573791504</v>
      </c>
      <c r="O10">
        <v>8</v>
      </c>
      <c r="P10">
        <v>8</v>
      </c>
      <c r="Q10">
        <v>18</v>
      </c>
      <c r="R10" s="15">
        <v>0.4444</v>
      </c>
      <c r="S10" s="15">
        <f t="shared" si="0"/>
        <v>0.8</v>
      </c>
      <c r="T10">
        <v>5.33336067199707</v>
      </c>
      <c r="U10">
        <v>4.85945892333984</v>
      </c>
      <c r="V10">
        <v>4.77616167068481</v>
      </c>
      <c r="W10" s="11">
        <v>0.0832972526550293</v>
      </c>
      <c r="X10">
        <v>0.557199001312256</v>
      </c>
      <c r="Y10">
        <v>0.557199001312256</v>
      </c>
      <c r="Z10">
        <v>0.8</v>
      </c>
      <c r="AA10">
        <v>1</v>
      </c>
      <c r="AB10">
        <v>0.555555555555556</v>
      </c>
      <c r="AC10">
        <v>0.714285714285714</v>
      </c>
      <c r="AD10">
        <v>0</v>
      </c>
      <c r="AE10">
        <v>0.2</v>
      </c>
    </row>
    <row r="11" s="20" customFormat="1" spans="1:31">
      <c r="A11" s="21">
        <v>210</v>
      </c>
      <c r="B11" s="20">
        <v>19</v>
      </c>
      <c r="C11" s="20">
        <v>1</v>
      </c>
      <c r="D11" s="20">
        <v>10</v>
      </c>
      <c r="E11" s="20">
        <v>10</v>
      </c>
      <c r="F11" s="20">
        <v>10</v>
      </c>
      <c r="G11" s="20">
        <v>0</v>
      </c>
      <c r="H11" s="20">
        <v>9</v>
      </c>
      <c r="I11" s="20">
        <v>1</v>
      </c>
      <c r="J11" s="20">
        <v>0.95</v>
      </c>
      <c r="K11" s="22">
        <v>9.86070442199707</v>
      </c>
      <c r="L11" s="22">
        <v>0.746892929077148</v>
      </c>
      <c r="M11" s="20">
        <v>0.638494491577148</v>
      </c>
      <c r="N11" s="20">
        <v>9.04244613647461</v>
      </c>
      <c r="O11" s="20">
        <v>8</v>
      </c>
      <c r="P11" s="20">
        <v>8</v>
      </c>
      <c r="Q11" s="20">
        <v>18</v>
      </c>
      <c r="R11" s="23">
        <v>0.4444</v>
      </c>
      <c r="S11" s="23">
        <f t="shared" si="0"/>
        <v>0.8</v>
      </c>
      <c r="T11" s="20">
        <v>3.79890632629394</v>
      </c>
      <c r="U11" s="20">
        <v>3.4881284236908</v>
      </c>
      <c r="V11" s="20">
        <v>3.40635061264038</v>
      </c>
      <c r="W11" s="22">
        <v>0.081777811050415</v>
      </c>
      <c r="X11" s="20">
        <v>0.392555713653565</v>
      </c>
      <c r="Y11" s="20">
        <v>0.392555713653565</v>
      </c>
      <c r="Z11" s="20">
        <v>0.8</v>
      </c>
      <c r="AA11" s="20">
        <v>1</v>
      </c>
      <c r="AB11" s="20">
        <v>0.555555555555556</v>
      </c>
      <c r="AC11" s="20">
        <v>0.714285714285714</v>
      </c>
      <c r="AD11" s="20">
        <v>0</v>
      </c>
      <c r="AE11" s="20">
        <v>0.2</v>
      </c>
    </row>
    <row r="12" spans="1:31">
      <c r="A12" s="5">
        <v>61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10.6257991790772</v>
      </c>
      <c r="L12" s="9">
        <v>1.14323806762695</v>
      </c>
      <c r="M12">
        <v>0.99237060546875</v>
      </c>
      <c r="N12">
        <v>9.02749633789062</v>
      </c>
      <c r="O12">
        <v>5</v>
      </c>
      <c r="P12">
        <v>5</v>
      </c>
      <c r="Q12">
        <v>14</v>
      </c>
      <c r="R12" s="15">
        <v>0.3571</v>
      </c>
      <c r="S12" s="15">
        <f t="shared" si="0"/>
        <v>0.5</v>
      </c>
      <c r="T12">
        <v>3.97028923034668</v>
      </c>
      <c r="U12">
        <v>3.67376279830933</v>
      </c>
      <c r="V12">
        <v>3.51807713508606</v>
      </c>
      <c r="W12" s="11">
        <v>0.155685663223267</v>
      </c>
      <c r="X12">
        <v>0.45221209526062</v>
      </c>
      <c r="Y12">
        <v>0.45221209526062</v>
      </c>
      <c r="Z12">
        <v>0.5</v>
      </c>
      <c r="AA12">
        <v>0.9</v>
      </c>
      <c r="AB12">
        <v>0.642857142857143</v>
      </c>
      <c r="AC12">
        <v>0.75</v>
      </c>
      <c r="AD12">
        <v>0.1</v>
      </c>
      <c r="AE12">
        <v>0.4</v>
      </c>
    </row>
    <row r="13" spans="1:31">
      <c r="A13" s="5">
        <v>85</v>
      </c>
      <c r="B13">
        <v>19</v>
      </c>
      <c r="C13">
        <v>1</v>
      </c>
      <c r="D13">
        <v>10</v>
      </c>
      <c r="E13">
        <v>10</v>
      </c>
      <c r="F13">
        <v>10</v>
      </c>
      <c r="G13">
        <v>0</v>
      </c>
      <c r="H13">
        <v>9</v>
      </c>
      <c r="I13">
        <v>1</v>
      </c>
      <c r="J13">
        <v>0.95</v>
      </c>
      <c r="K13" s="4">
        <v>9.67426681518555</v>
      </c>
      <c r="L13" s="9">
        <v>1.15453147888184</v>
      </c>
      <c r="M13">
        <v>1.01817321777344</v>
      </c>
      <c r="N13">
        <v>8.10276222229004</v>
      </c>
      <c r="O13">
        <v>7</v>
      </c>
      <c r="P13">
        <v>7</v>
      </c>
      <c r="Q13">
        <v>17</v>
      </c>
      <c r="R13" s="15">
        <v>0.4118</v>
      </c>
      <c r="S13" s="15">
        <f t="shared" si="0"/>
        <v>0.7</v>
      </c>
      <c r="T13">
        <v>3.56271362304687</v>
      </c>
      <c r="U13">
        <v>3.31436419486999</v>
      </c>
      <c r="V13">
        <v>3.18829298019409</v>
      </c>
      <c r="W13" s="11">
        <v>0.126071214675903</v>
      </c>
      <c r="X13">
        <v>0.374420642852783</v>
      </c>
      <c r="Y13">
        <v>0.374420642852783</v>
      </c>
      <c r="Z13">
        <v>0.7</v>
      </c>
      <c r="AA13">
        <v>1</v>
      </c>
      <c r="AB13">
        <v>0.588235294117647</v>
      </c>
      <c r="AC13">
        <v>0.740740740740741</v>
      </c>
      <c r="AD13">
        <v>0</v>
      </c>
      <c r="AE13">
        <v>0.3</v>
      </c>
    </row>
    <row r="14" spans="1:31">
      <c r="A14" s="5">
        <v>234</v>
      </c>
      <c r="B14">
        <v>20</v>
      </c>
      <c r="C14">
        <v>0</v>
      </c>
      <c r="D14">
        <v>10</v>
      </c>
      <c r="E14">
        <v>10</v>
      </c>
      <c r="F14">
        <v>10</v>
      </c>
      <c r="G14">
        <v>0</v>
      </c>
      <c r="H14">
        <v>10</v>
      </c>
      <c r="I14">
        <v>0</v>
      </c>
      <c r="J14">
        <v>1</v>
      </c>
      <c r="K14" s="4">
        <v>9999</v>
      </c>
      <c r="L14" s="9">
        <v>0.98687744140625</v>
      </c>
      <c r="M14">
        <v>9999</v>
      </c>
      <c r="N14">
        <v>9999</v>
      </c>
      <c r="O14">
        <v>10</v>
      </c>
      <c r="P14">
        <v>10</v>
      </c>
      <c r="Q14">
        <v>20</v>
      </c>
      <c r="R14" s="15">
        <v>0.5</v>
      </c>
      <c r="S14" s="15">
        <f t="shared" si="0"/>
        <v>1</v>
      </c>
      <c r="T14">
        <v>4.50434112548828</v>
      </c>
      <c r="U14">
        <v>4.15515184402466</v>
      </c>
      <c r="V14">
        <v>4.08800077438354</v>
      </c>
      <c r="W14" s="11">
        <v>0.0671510696411133</v>
      </c>
      <c r="X14">
        <v>0.416340351104736</v>
      </c>
      <c r="Y14">
        <v>0.416340351104736</v>
      </c>
      <c r="Z14">
        <v>1</v>
      </c>
      <c r="AA14">
        <v>1</v>
      </c>
      <c r="AB14">
        <v>0.5</v>
      </c>
      <c r="AC14">
        <v>0.666666666666667</v>
      </c>
      <c r="AD14">
        <v>0</v>
      </c>
      <c r="AE14">
        <v>0</v>
      </c>
    </row>
    <row r="15" s="3" customFormat="1" spans="1:31">
      <c r="A15" s="7">
        <v>170</v>
      </c>
      <c r="B15" s="3">
        <v>18</v>
      </c>
      <c r="C15" s="3">
        <v>2</v>
      </c>
      <c r="D15" s="3">
        <v>10</v>
      </c>
      <c r="E15" s="3">
        <v>10</v>
      </c>
      <c r="F15" s="3">
        <v>10</v>
      </c>
      <c r="G15" s="3">
        <v>0</v>
      </c>
      <c r="H15" s="3">
        <v>8</v>
      </c>
      <c r="I15" s="3">
        <v>2</v>
      </c>
      <c r="J15" s="3">
        <v>0.9</v>
      </c>
      <c r="K15" s="11">
        <v>7.60250663757324</v>
      </c>
      <c r="L15" s="11">
        <v>1.01581954956055</v>
      </c>
      <c r="M15" s="3">
        <v>0.821428298950195</v>
      </c>
      <c r="N15" s="3">
        <v>7.26141357421875</v>
      </c>
      <c r="O15" s="3">
        <v>7</v>
      </c>
      <c r="P15" s="3">
        <v>7</v>
      </c>
      <c r="Q15" s="3">
        <v>17</v>
      </c>
      <c r="R15" s="17">
        <v>0.4118</v>
      </c>
      <c r="S15" s="17">
        <f t="shared" si="0"/>
        <v>0.7</v>
      </c>
      <c r="T15" s="3">
        <v>3.62567329406738</v>
      </c>
      <c r="U15" s="3">
        <v>3.28596305847168</v>
      </c>
      <c r="V15" s="3">
        <v>3.26147270202637</v>
      </c>
      <c r="W15" s="11">
        <v>0.0244903564453125</v>
      </c>
      <c r="X15" s="3">
        <v>0.364200592041016</v>
      </c>
      <c r="Y15" s="3">
        <v>0.364200592041016</v>
      </c>
      <c r="Z15" s="3">
        <v>0.7</v>
      </c>
      <c r="AA15" s="3">
        <v>1</v>
      </c>
      <c r="AB15" s="3">
        <v>0.588235294117647</v>
      </c>
      <c r="AC15" s="3">
        <v>0.740740740740741</v>
      </c>
      <c r="AD15" s="3">
        <v>0</v>
      </c>
      <c r="AE15" s="3">
        <v>0.3</v>
      </c>
    </row>
    <row r="16" spans="1:31">
      <c r="A16" s="5">
        <v>144</v>
      </c>
      <c r="B16">
        <v>18</v>
      </c>
      <c r="C16">
        <v>2</v>
      </c>
      <c r="D16">
        <v>10</v>
      </c>
      <c r="E16">
        <v>10</v>
      </c>
      <c r="F16">
        <v>10</v>
      </c>
      <c r="G16">
        <v>0</v>
      </c>
      <c r="H16">
        <v>8</v>
      </c>
      <c r="I16">
        <v>2</v>
      </c>
      <c r="J16">
        <v>0.9</v>
      </c>
      <c r="K16" s="4">
        <v>6.13531303405762</v>
      </c>
      <c r="L16" s="9">
        <v>1.02372741699219</v>
      </c>
      <c r="M16">
        <v>0.877628326416016</v>
      </c>
      <c r="N16">
        <v>5.65897369384766</v>
      </c>
      <c r="O16">
        <v>6</v>
      </c>
      <c r="P16">
        <v>6</v>
      </c>
      <c r="Q16">
        <v>14</v>
      </c>
      <c r="R16" s="15">
        <v>0.4286</v>
      </c>
      <c r="S16" s="15">
        <f t="shared" si="0"/>
        <v>0.6</v>
      </c>
      <c r="T16">
        <v>3.27820587158203</v>
      </c>
      <c r="U16">
        <v>2.98341941833496</v>
      </c>
      <c r="V16">
        <v>2.93915295600891</v>
      </c>
      <c r="W16" s="11">
        <v>0.0442664623260498</v>
      </c>
      <c r="X16">
        <v>0.33905291557312</v>
      </c>
      <c r="Y16">
        <v>0.33905291557312</v>
      </c>
      <c r="Z16">
        <v>0.6</v>
      </c>
      <c r="AA16">
        <v>0.8</v>
      </c>
      <c r="AB16">
        <v>0.571428571428571</v>
      </c>
      <c r="AC16">
        <v>0.666666666666667</v>
      </c>
      <c r="AD16">
        <v>0.2</v>
      </c>
      <c r="AE16">
        <v>0.2</v>
      </c>
    </row>
    <row r="17" spans="1:31">
      <c r="A17" s="5">
        <v>46</v>
      </c>
      <c r="B17">
        <v>18</v>
      </c>
      <c r="C17">
        <v>2</v>
      </c>
      <c r="D17">
        <v>10</v>
      </c>
      <c r="E17">
        <v>10</v>
      </c>
      <c r="F17">
        <v>10</v>
      </c>
      <c r="G17">
        <v>0</v>
      </c>
      <c r="H17">
        <v>8</v>
      </c>
      <c r="I17">
        <v>2</v>
      </c>
      <c r="J17">
        <v>0.9</v>
      </c>
      <c r="K17" s="4">
        <v>7.44791412353516</v>
      </c>
      <c r="L17" s="9">
        <v>1.0282154083252</v>
      </c>
      <c r="M17">
        <v>0.622165679931641</v>
      </c>
      <c r="N17">
        <v>5.99441528320312</v>
      </c>
      <c r="O17">
        <v>6</v>
      </c>
      <c r="P17">
        <v>6</v>
      </c>
      <c r="Q17">
        <v>16</v>
      </c>
      <c r="R17" s="15">
        <v>0.375</v>
      </c>
      <c r="S17" s="15">
        <f t="shared" si="0"/>
        <v>0.6</v>
      </c>
      <c r="T17">
        <v>3.98751449584961</v>
      </c>
      <c r="U17">
        <v>3.64871144294739</v>
      </c>
      <c r="V17">
        <v>3.5240159034729</v>
      </c>
      <c r="W17" s="11">
        <v>0.124695539474487</v>
      </c>
      <c r="X17">
        <v>0.463498592376709</v>
      </c>
      <c r="Y17">
        <v>0.463498592376709</v>
      </c>
      <c r="Z17">
        <v>0.6</v>
      </c>
      <c r="AA17">
        <v>1</v>
      </c>
      <c r="AB17">
        <v>0.625</v>
      </c>
      <c r="AC17">
        <v>0.769230769230769</v>
      </c>
      <c r="AD17">
        <v>0</v>
      </c>
      <c r="AE17">
        <v>0.4</v>
      </c>
    </row>
    <row r="18" spans="1:31">
      <c r="A18" s="5">
        <v>240</v>
      </c>
      <c r="B18">
        <v>20</v>
      </c>
      <c r="C18">
        <v>0</v>
      </c>
      <c r="D18">
        <v>10</v>
      </c>
      <c r="E18">
        <v>10</v>
      </c>
      <c r="F18">
        <v>10</v>
      </c>
      <c r="G18">
        <v>0</v>
      </c>
      <c r="H18">
        <v>10</v>
      </c>
      <c r="I18">
        <v>0</v>
      </c>
      <c r="J18">
        <v>1</v>
      </c>
      <c r="K18" s="4">
        <v>9999</v>
      </c>
      <c r="L18" s="9">
        <v>1.02997398376465</v>
      </c>
      <c r="M18">
        <v>9999</v>
      </c>
      <c r="N18">
        <v>9999</v>
      </c>
      <c r="O18">
        <v>10</v>
      </c>
      <c r="P18">
        <v>10</v>
      </c>
      <c r="Q18">
        <v>20</v>
      </c>
      <c r="R18" s="15">
        <v>0.5</v>
      </c>
      <c r="S18" s="15">
        <f t="shared" si="0"/>
        <v>1</v>
      </c>
      <c r="T18">
        <v>4.02554702758789</v>
      </c>
      <c r="U18">
        <v>3.74819111824036</v>
      </c>
      <c r="V18">
        <v>3.63467264175415</v>
      </c>
      <c r="W18" s="11">
        <v>0.113518476486206</v>
      </c>
      <c r="X18">
        <v>0.39087438583374</v>
      </c>
      <c r="Y18">
        <v>0.39087438583374</v>
      </c>
      <c r="Z18">
        <v>1</v>
      </c>
      <c r="AA18">
        <v>1</v>
      </c>
      <c r="AB18">
        <v>0.5</v>
      </c>
      <c r="AC18">
        <v>0.666666666666667</v>
      </c>
      <c r="AD18">
        <v>0</v>
      </c>
      <c r="AE18">
        <v>0</v>
      </c>
    </row>
    <row r="19" spans="1:31">
      <c r="A19" s="5">
        <v>152</v>
      </c>
      <c r="B19">
        <v>16</v>
      </c>
      <c r="C19">
        <v>4</v>
      </c>
      <c r="D19">
        <v>10</v>
      </c>
      <c r="E19">
        <v>10</v>
      </c>
      <c r="F19">
        <v>10</v>
      </c>
      <c r="G19">
        <v>0</v>
      </c>
      <c r="H19">
        <v>6</v>
      </c>
      <c r="I19">
        <v>4</v>
      </c>
      <c r="J19">
        <v>0.8</v>
      </c>
      <c r="K19" s="4">
        <v>4.94554901123047</v>
      </c>
      <c r="L19" s="9">
        <v>1.0341854095459</v>
      </c>
      <c r="M19">
        <v>0.984106063842773</v>
      </c>
      <c r="N19">
        <v>6.39373588562012</v>
      </c>
      <c r="O19">
        <v>6</v>
      </c>
      <c r="P19">
        <v>6</v>
      </c>
      <c r="Q19">
        <v>14</v>
      </c>
      <c r="R19" s="15">
        <v>0.4286</v>
      </c>
      <c r="S19" s="15">
        <f t="shared" si="0"/>
        <v>0.6</v>
      </c>
      <c r="T19">
        <v>3.15190505981445</v>
      </c>
      <c r="U19">
        <v>2.76458716392517</v>
      </c>
      <c r="V19">
        <v>2.83633708953857</v>
      </c>
      <c r="W19" s="11">
        <v>0.0717499256134033</v>
      </c>
      <c r="X19">
        <v>0.315567970275879</v>
      </c>
      <c r="Y19">
        <v>0.315567970275879</v>
      </c>
      <c r="Z19">
        <v>0.6</v>
      </c>
      <c r="AA19">
        <v>0.8</v>
      </c>
      <c r="AB19">
        <v>0.571428571428571</v>
      </c>
      <c r="AC19">
        <v>0.666666666666667</v>
      </c>
      <c r="AD19">
        <v>0.2</v>
      </c>
      <c r="AE19">
        <v>0.2</v>
      </c>
    </row>
    <row r="20" spans="1:31">
      <c r="A20" s="5">
        <v>159</v>
      </c>
      <c r="B20">
        <v>18</v>
      </c>
      <c r="C20">
        <v>2</v>
      </c>
      <c r="D20">
        <v>10</v>
      </c>
      <c r="E20">
        <v>10</v>
      </c>
      <c r="F20">
        <v>10</v>
      </c>
      <c r="G20">
        <v>0</v>
      </c>
      <c r="H20">
        <v>8</v>
      </c>
      <c r="I20">
        <v>2</v>
      </c>
      <c r="J20">
        <v>0.9</v>
      </c>
      <c r="K20" s="4">
        <v>7.262939453125</v>
      </c>
      <c r="L20" s="9">
        <v>1.04187202453613</v>
      </c>
      <c r="M20">
        <v>0.635723114013672</v>
      </c>
      <c r="N20">
        <v>5.74558639526367</v>
      </c>
      <c r="O20">
        <v>5</v>
      </c>
      <c r="P20">
        <v>5</v>
      </c>
      <c r="Q20">
        <v>13</v>
      </c>
      <c r="R20" s="15">
        <v>0.3846</v>
      </c>
      <c r="S20" s="15">
        <f t="shared" si="0"/>
        <v>0.5</v>
      </c>
      <c r="T20">
        <v>4.01668739318848</v>
      </c>
      <c r="U20">
        <v>3.67924833297729</v>
      </c>
      <c r="V20">
        <v>3.55739736557007</v>
      </c>
      <c r="W20" s="11">
        <v>0.121850967407227</v>
      </c>
      <c r="X20">
        <v>0.459290027618408</v>
      </c>
      <c r="Y20">
        <v>0.459290027618408</v>
      </c>
      <c r="Z20">
        <v>0.5</v>
      </c>
      <c r="AA20">
        <v>0.8</v>
      </c>
      <c r="AB20">
        <v>0.615384615384615</v>
      </c>
      <c r="AC20">
        <v>0.695652173913043</v>
      </c>
      <c r="AD20">
        <v>0.2</v>
      </c>
      <c r="AE20">
        <v>0.3</v>
      </c>
    </row>
    <row r="21" spans="1:31">
      <c r="A21" s="5">
        <v>225</v>
      </c>
      <c r="B21">
        <v>17</v>
      </c>
      <c r="C21">
        <v>3</v>
      </c>
      <c r="D21">
        <v>10</v>
      </c>
      <c r="E21">
        <v>10</v>
      </c>
      <c r="F21">
        <v>9</v>
      </c>
      <c r="G21">
        <v>1</v>
      </c>
      <c r="H21">
        <v>8</v>
      </c>
      <c r="I21">
        <v>2</v>
      </c>
      <c r="J21">
        <v>0.85</v>
      </c>
      <c r="K21" s="4">
        <v>7.71554183959961</v>
      </c>
      <c r="L21" s="9">
        <v>1.04880714416504</v>
      </c>
      <c r="M21">
        <v>0.713251113891602</v>
      </c>
      <c r="N21">
        <v>6.65564155578613</v>
      </c>
      <c r="O21">
        <v>7</v>
      </c>
      <c r="P21">
        <v>7</v>
      </c>
      <c r="Q21">
        <v>16</v>
      </c>
      <c r="R21" s="15">
        <v>0.4375</v>
      </c>
      <c r="S21" s="15">
        <f t="shared" si="0"/>
        <v>0.7</v>
      </c>
      <c r="T21">
        <v>3.21542549133301</v>
      </c>
      <c r="U21">
        <v>2.92124319076538</v>
      </c>
      <c r="V21">
        <v>2.91168355941772</v>
      </c>
      <c r="W21" s="11">
        <v>0.00955963134765625</v>
      </c>
      <c r="X21">
        <v>0.303741931915283</v>
      </c>
      <c r="Y21">
        <v>0.303741931915283</v>
      </c>
      <c r="Z21">
        <v>0.7</v>
      </c>
      <c r="AA21">
        <v>0.9</v>
      </c>
      <c r="AB21">
        <v>0.5625</v>
      </c>
      <c r="AC21">
        <v>0.692307692307692</v>
      </c>
      <c r="AD21">
        <v>0.1</v>
      </c>
      <c r="AE21">
        <v>0.2</v>
      </c>
    </row>
    <row r="22" spans="1:31">
      <c r="A22" s="5">
        <v>171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10.2781219482422</v>
      </c>
      <c r="L22" s="9">
        <v>1.05501174926758</v>
      </c>
      <c r="M22">
        <v>0.912380218505859</v>
      </c>
      <c r="N22">
        <v>8.82160949707031</v>
      </c>
      <c r="O22">
        <v>6</v>
      </c>
      <c r="P22">
        <v>6</v>
      </c>
      <c r="Q22">
        <v>15</v>
      </c>
      <c r="R22" s="15">
        <v>0.4</v>
      </c>
      <c r="S22" s="15">
        <f t="shared" si="0"/>
        <v>0.6</v>
      </c>
      <c r="T22">
        <v>4.19645118713379</v>
      </c>
      <c r="U22">
        <v>3.87713885307312</v>
      </c>
      <c r="V22">
        <v>3.7418053150177</v>
      </c>
      <c r="W22" s="11">
        <v>0.13533353805542</v>
      </c>
      <c r="X22">
        <v>0.454645872116089</v>
      </c>
      <c r="Y22">
        <v>0.454645872116089</v>
      </c>
      <c r="Z22">
        <v>0.6</v>
      </c>
      <c r="AA22">
        <v>0.9</v>
      </c>
      <c r="AB22">
        <v>0.6</v>
      </c>
      <c r="AC22">
        <v>0.72</v>
      </c>
      <c r="AD22">
        <v>0.1</v>
      </c>
      <c r="AE22">
        <v>0.3</v>
      </c>
    </row>
    <row r="23" spans="1:31">
      <c r="A23" s="5">
        <v>107</v>
      </c>
      <c r="B23">
        <v>18</v>
      </c>
      <c r="C23">
        <v>2</v>
      </c>
      <c r="D23">
        <v>10</v>
      </c>
      <c r="E23">
        <v>10</v>
      </c>
      <c r="F23">
        <v>9</v>
      </c>
      <c r="G23">
        <v>1</v>
      </c>
      <c r="H23">
        <v>9</v>
      </c>
      <c r="I23">
        <v>1</v>
      </c>
      <c r="J23">
        <v>0.9</v>
      </c>
      <c r="K23" s="4">
        <v>9.53684234619141</v>
      </c>
      <c r="L23" s="9">
        <v>1.06167221069336</v>
      </c>
      <c r="M23">
        <v>0.985258102416992</v>
      </c>
      <c r="N23">
        <v>8.65270805358887</v>
      </c>
      <c r="O23">
        <v>6</v>
      </c>
      <c r="P23">
        <v>6</v>
      </c>
      <c r="Q23">
        <v>13</v>
      </c>
      <c r="R23" s="15">
        <v>0.4615</v>
      </c>
      <c r="S23" s="15">
        <f t="shared" si="0"/>
        <v>0.6</v>
      </c>
      <c r="T23">
        <v>3.38342475891113</v>
      </c>
      <c r="U23">
        <v>3.10681629180908</v>
      </c>
      <c r="V23">
        <v>3.0799720287323</v>
      </c>
      <c r="W23" s="11">
        <v>0.0268442630767822</v>
      </c>
      <c r="X23">
        <v>0.303452730178833</v>
      </c>
      <c r="Y23">
        <v>0.303452730178833</v>
      </c>
      <c r="Z23">
        <v>0.6</v>
      </c>
      <c r="AA23">
        <v>0.7</v>
      </c>
      <c r="AB23">
        <v>0.538461538461538</v>
      </c>
      <c r="AC23">
        <v>0.608695652173913</v>
      </c>
      <c r="AD23">
        <v>0.3</v>
      </c>
      <c r="AE23">
        <v>0.1</v>
      </c>
    </row>
    <row r="24" spans="1:31">
      <c r="A24" s="5">
        <v>231</v>
      </c>
      <c r="B24">
        <v>17</v>
      </c>
      <c r="C24">
        <v>3</v>
      </c>
      <c r="D24">
        <v>10</v>
      </c>
      <c r="E24">
        <v>10</v>
      </c>
      <c r="F24">
        <v>9</v>
      </c>
      <c r="G24">
        <v>1</v>
      </c>
      <c r="H24">
        <v>8</v>
      </c>
      <c r="I24">
        <v>2</v>
      </c>
      <c r="J24">
        <v>0.85</v>
      </c>
      <c r="K24" s="4">
        <v>7.85017585754395</v>
      </c>
      <c r="L24" s="9">
        <v>1.06497764587402</v>
      </c>
      <c r="M24">
        <v>0.754945755004883</v>
      </c>
      <c r="N24">
        <v>6.93133163452148</v>
      </c>
      <c r="O24">
        <v>6</v>
      </c>
      <c r="P24">
        <v>6</v>
      </c>
      <c r="Q24">
        <v>15</v>
      </c>
      <c r="R24" s="15">
        <v>0.4</v>
      </c>
      <c r="S24" s="15">
        <f t="shared" si="0"/>
        <v>0.6</v>
      </c>
      <c r="T24">
        <v>3.3604736328125</v>
      </c>
      <c r="U24">
        <v>3.01516366004944</v>
      </c>
      <c r="V24">
        <v>3.01194429397583</v>
      </c>
      <c r="W24" s="11">
        <v>0.0032193660736084</v>
      </c>
      <c r="X24">
        <v>0.34852933883667</v>
      </c>
      <c r="Y24">
        <v>0.34852933883667</v>
      </c>
      <c r="Z24">
        <v>0.6</v>
      </c>
      <c r="AA24">
        <v>0.9</v>
      </c>
      <c r="AB24">
        <v>0.6</v>
      </c>
      <c r="AC24">
        <v>0.72</v>
      </c>
      <c r="AD24">
        <v>0.1</v>
      </c>
      <c r="AE24">
        <v>0.3</v>
      </c>
    </row>
    <row r="25" spans="1:31">
      <c r="A25" s="5">
        <v>173</v>
      </c>
      <c r="B25">
        <v>18</v>
      </c>
      <c r="C25">
        <v>2</v>
      </c>
      <c r="D25">
        <v>10</v>
      </c>
      <c r="E25">
        <v>10</v>
      </c>
      <c r="F25">
        <v>10</v>
      </c>
      <c r="G25">
        <v>0</v>
      </c>
      <c r="H25">
        <v>8</v>
      </c>
      <c r="I25">
        <v>2</v>
      </c>
      <c r="J25">
        <v>0.9</v>
      </c>
      <c r="K25" s="4">
        <v>7.58810043334961</v>
      </c>
      <c r="L25" s="9">
        <v>1.06684494018555</v>
      </c>
      <c r="M25">
        <v>0.588665008544922</v>
      </c>
      <c r="N25">
        <v>5.76065635681152</v>
      </c>
      <c r="O25">
        <v>5</v>
      </c>
      <c r="P25">
        <v>5</v>
      </c>
      <c r="Q25">
        <v>14</v>
      </c>
      <c r="R25" s="15">
        <v>0.3571</v>
      </c>
      <c r="S25" s="15">
        <f t="shared" si="0"/>
        <v>0.5</v>
      </c>
      <c r="T25">
        <v>4.2313117980957</v>
      </c>
      <c r="U25">
        <v>3.87986516952515</v>
      </c>
      <c r="V25">
        <v>3.75139999389648</v>
      </c>
      <c r="W25" s="11">
        <v>0.128465175628662</v>
      </c>
      <c r="X25">
        <v>0.479911804199219</v>
      </c>
      <c r="Y25">
        <v>0.479911804199219</v>
      </c>
      <c r="Z25">
        <v>0.5</v>
      </c>
      <c r="AA25">
        <v>0.9</v>
      </c>
      <c r="AB25">
        <v>0.642857142857143</v>
      </c>
      <c r="AC25">
        <v>0.75</v>
      </c>
      <c r="AD25">
        <v>0.1</v>
      </c>
      <c r="AE25">
        <v>0.4</v>
      </c>
    </row>
    <row r="26" spans="1:31">
      <c r="A26" s="5">
        <v>200</v>
      </c>
      <c r="B26">
        <v>17</v>
      </c>
      <c r="C26">
        <v>3</v>
      </c>
      <c r="D26">
        <v>10</v>
      </c>
      <c r="E26">
        <v>10</v>
      </c>
      <c r="F26">
        <v>10</v>
      </c>
      <c r="G26">
        <v>0</v>
      </c>
      <c r="H26">
        <v>7</v>
      </c>
      <c r="I26">
        <v>3</v>
      </c>
      <c r="J26">
        <v>0.85</v>
      </c>
      <c r="K26" s="4">
        <v>5.40312004089355</v>
      </c>
      <c r="L26" s="9">
        <v>1.06768417358398</v>
      </c>
      <c r="M26">
        <v>0.909791946411133</v>
      </c>
      <c r="N26">
        <v>5.66717720031738</v>
      </c>
      <c r="O26">
        <v>7</v>
      </c>
      <c r="P26">
        <v>7</v>
      </c>
      <c r="Q26">
        <v>15</v>
      </c>
      <c r="R26" s="15">
        <v>0.4667</v>
      </c>
      <c r="S26" s="15">
        <f t="shared" si="0"/>
        <v>0.7</v>
      </c>
      <c r="T26">
        <v>2.85855865478516</v>
      </c>
      <c r="U26">
        <v>2.56852579116821</v>
      </c>
      <c r="V26">
        <v>2.5754280090332</v>
      </c>
      <c r="W26" s="11">
        <v>0.00690221786499023</v>
      </c>
      <c r="X26">
        <v>0.283130645751953</v>
      </c>
      <c r="Y26">
        <v>0.283130645751953</v>
      </c>
      <c r="Z26">
        <v>0.7</v>
      </c>
      <c r="AA26">
        <v>0.8</v>
      </c>
      <c r="AB26">
        <v>0.533333333333333</v>
      </c>
      <c r="AC26">
        <v>0.64</v>
      </c>
      <c r="AD26">
        <v>0.2</v>
      </c>
      <c r="AE26">
        <v>0.1</v>
      </c>
    </row>
    <row r="27" spans="1:31">
      <c r="A27" s="5">
        <v>227</v>
      </c>
      <c r="B27">
        <v>18</v>
      </c>
      <c r="C27">
        <v>2</v>
      </c>
      <c r="D27">
        <v>10</v>
      </c>
      <c r="E27">
        <v>10</v>
      </c>
      <c r="F27">
        <v>10</v>
      </c>
      <c r="G27">
        <v>0</v>
      </c>
      <c r="H27">
        <v>8</v>
      </c>
      <c r="I27">
        <v>2</v>
      </c>
      <c r="J27">
        <v>0.9</v>
      </c>
      <c r="K27" s="4">
        <v>7.40468406677246</v>
      </c>
      <c r="L27" s="9">
        <v>1.07076263427734</v>
      </c>
      <c r="M27">
        <v>0.720193862915039</v>
      </c>
      <c r="N27">
        <v>6.1645565032959</v>
      </c>
      <c r="O27">
        <v>5</v>
      </c>
      <c r="P27">
        <v>5</v>
      </c>
      <c r="Q27">
        <v>13</v>
      </c>
      <c r="R27" s="15">
        <v>0.3846</v>
      </c>
      <c r="S27" s="15">
        <f t="shared" si="0"/>
        <v>0.5</v>
      </c>
      <c r="T27">
        <v>3.90688896179199</v>
      </c>
      <c r="U27">
        <v>3.57749581336975</v>
      </c>
      <c r="V27">
        <v>3.47445344924927</v>
      </c>
      <c r="W27" s="11">
        <v>0.103042364120483</v>
      </c>
      <c r="X27">
        <v>0.432435512542725</v>
      </c>
      <c r="Y27">
        <v>0.432435512542725</v>
      </c>
      <c r="Z27">
        <v>0.5</v>
      </c>
      <c r="AA27">
        <v>0.8</v>
      </c>
      <c r="AB27">
        <v>0.615384615384615</v>
      </c>
      <c r="AC27">
        <v>0.695652173913043</v>
      </c>
      <c r="AD27">
        <v>0.2</v>
      </c>
      <c r="AE27">
        <v>0.3</v>
      </c>
    </row>
    <row r="28" spans="1:31">
      <c r="A28" s="5">
        <v>207</v>
      </c>
      <c r="B28">
        <v>16</v>
      </c>
      <c r="C28">
        <v>4</v>
      </c>
      <c r="D28">
        <v>10</v>
      </c>
      <c r="E28">
        <v>10</v>
      </c>
      <c r="F28">
        <v>9</v>
      </c>
      <c r="G28">
        <v>1</v>
      </c>
      <c r="H28">
        <v>7</v>
      </c>
      <c r="I28">
        <v>3</v>
      </c>
      <c r="J28">
        <v>0.8</v>
      </c>
      <c r="K28" s="4">
        <v>5.7945384979248</v>
      </c>
      <c r="L28" s="9">
        <v>1.07413482666016</v>
      </c>
      <c r="M28">
        <v>0.826900482177734</v>
      </c>
      <c r="N28">
        <v>5.91932487487793</v>
      </c>
      <c r="O28">
        <v>7</v>
      </c>
      <c r="P28">
        <v>7</v>
      </c>
      <c r="Q28">
        <v>15</v>
      </c>
      <c r="R28" s="15">
        <v>0.4667</v>
      </c>
      <c r="S28" s="15">
        <f t="shared" si="0"/>
        <v>0.7</v>
      </c>
      <c r="T28">
        <v>3.00533866882324</v>
      </c>
      <c r="U28">
        <v>2.6579282283783</v>
      </c>
      <c r="V28">
        <v>2.70044231414795</v>
      </c>
      <c r="W28" s="11">
        <v>0.0425140857696533</v>
      </c>
      <c r="X28">
        <v>0.304896354675293</v>
      </c>
      <c r="Y28">
        <v>0.304896354675293</v>
      </c>
      <c r="Z28">
        <v>0.7</v>
      </c>
      <c r="AA28">
        <v>0.8</v>
      </c>
      <c r="AB28">
        <v>0.533333333333333</v>
      </c>
      <c r="AC28">
        <v>0.64</v>
      </c>
      <c r="AD28">
        <v>0.2</v>
      </c>
      <c r="AE28">
        <v>0.1</v>
      </c>
    </row>
    <row r="29" spans="1:31">
      <c r="A29" s="5">
        <v>42</v>
      </c>
      <c r="B29">
        <v>18</v>
      </c>
      <c r="C29">
        <v>2</v>
      </c>
      <c r="D29">
        <v>10</v>
      </c>
      <c r="E29">
        <v>10</v>
      </c>
      <c r="F29">
        <v>10</v>
      </c>
      <c r="G29">
        <v>0</v>
      </c>
      <c r="H29">
        <v>8</v>
      </c>
      <c r="I29">
        <v>2</v>
      </c>
      <c r="J29">
        <v>0.9</v>
      </c>
      <c r="K29" s="4">
        <v>5.72520065307617</v>
      </c>
      <c r="L29" s="9">
        <v>1.08408355712891</v>
      </c>
      <c r="M29">
        <v>1.05560874938965</v>
      </c>
      <c r="N29">
        <v>5.6590404510498</v>
      </c>
      <c r="O29">
        <v>8</v>
      </c>
      <c r="P29">
        <v>8</v>
      </c>
      <c r="Q29">
        <v>18</v>
      </c>
      <c r="R29" s="15">
        <v>0.4444</v>
      </c>
      <c r="S29" s="15">
        <f t="shared" si="0"/>
        <v>0.8</v>
      </c>
      <c r="T29">
        <v>3.14947128295898</v>
      </c>
      <c r="U29">
        <v>2.85927605628967</v>
      </c>
      <c r="V29">
        <v>2.84977006912231</v>
      </c>
      <c r="W29" s="11">
        <v>0.0095059871673584</v>
      </c>
      <c r="X29">
        <v>0.29970121383667</v>
      </c>
      <c r="Y29">
        <v>0.29970121383667</v>
      </c>
      <c r="Z29">
        <v>0.8</v>
      </c>
      <c r="AA29">
        <v>1</v>
      </c>
      <c r="AB29">
        <v>0.555555555555556</v>
      </c>
      <c r="AC29">
        <v>0.714285714285714</v>
      </c>
      <c r="AD29">
        <v>0</v>
      </c>
      <c r="AE29">
        <v>0.2</v>
      </c>
    </row>
    <row r="30" spans="1:31">
      <c r="A30" s="5">
        <v>235</v>
      </c>
      <c r="B30">
        <v>17</v>
      </c>
      <c r="C30">
        <v>3</v>
      </c>
      <c r="D30">
        <v>10</v>
      </c>
      <c r="E30">
        <v>10</v>
      </c>
      <c r="F30">
        <v>9</v>
      </c>
      <c r="G30">
        <v>1</v>
      </c>
      <c r="H30">
        <v>8</v>
      </c>
      <c r="I30">
        <v>2</v>
      </c>
      <c r="J30">
        <v>0.85</v>
      </c>
      <c r="K30" s="4">
        <v>6.75049018859863</v>
      </c>
      <c r="L30" s="9">
        <v>1.09004592895508</v>
      </c>
      <c r="M30">
        <v>0.96864128112793</v>
      </c>
      <c r="N30">
        <v>6.46852874755859</v>
      </c>
      <c r="O30">
        <v>7</v>
      </c>
      <c r="P30">
        <v>7</v>
      </c>
      <c r="Q30">
        <v>14</v>
      </c>
      <c r="R30" s="15">
        <v>0.5</v>
      </c>
      <c r="S30" s="15">
        <f t="shared" ref="S30:S54" si="1">O30/E30</f>
        <v>0.7</v>
      </c>
      <c r="T30">
        <v>3.52209281921387</v>
      </c>
      <c r="U30">
        <v>3.17621183395386</v>
      </c>
      <c r="V30">
        <v>3.19678997993469</v>
      </c>
      <c r="W30" s="11">
        <v>0.020578145980835</v>
      </c>
      <c r="X30">
        <v>0.325302839279175</v>
      </c>
      <c r="Y30">
        <v>0.325302839279175</v>
      </c>
      <c r="Z30">
        <v>0.7</v>
      </c>
      <c r="AA30">
        <v>0.7</v>
      </c>
      <c r="AB30">
        <v>0.5</v>
      </c>
      <c r="AC30">
        <v>0.583333333333333</v>
      </c>
      <c r="AD30">
        <v>0.3</v>
      </c>
      <c r="AE30">
        <v>0</v>
      </c>
    </row>
    <row r="31" spans="1:31">
      <c r="A31" s="5">
        <v>169</v>
      </c>
      <c r="B31">
        <v>18</v>
      </c>
      <c r="C31">
        <v>2</v>
      </c>
      <c r="D31">
        <v>10</v>
      </c>
      <c r="E31">
        <v>10</v>
      </c>
      <c r="F31">
        <v>10</v>
      </c>
      <c r="G31">
        <v>0</v>
      </c>
      <c r="H31">
        <v>8</v>
      </c>
      <c r="I31">
        <v>2</v>
      </c>
      <c r="J31">
        <v>0.9</v>
      </c>
      <c r="K31" s="4">
        <v>7.6954174041748</v>
      </c>
      <c r="L31" s="9">
        <v>1.09090614318848</v>
      </c>
      <c r="M31">
        <v>0.735584259033203</v>
      </c>
      <c r="N31">
        <v>6.4790153503418</v>
      </c>
      <c r="O31">
        <v>7</v>
      </c>
      <c r="P31">
        <v>7</v>
      </c>
      <c r="Q31">
        <v>16</v>
      </c>
      <c r="R31" s="15">
        <v>0.4375</v>
      </c>
      <c r="S31" s="15">
        <f t="shared" si="1"/>
        <v>0.7</v>
      </c>
      <c r="T31">
        <v>4.10009765625</v>
      </c>
      <c r="U31">
        <v>3.75949907302856</v>
      </c>
      <c r="V31">
        <v>3.65631031990051</v>
      </c>
      <c r="W31" s="11">
        <v>0.103188753128052</v>
      </c>
      <c r="X31">
        <v>0.443787336349487</v>
      </c>
      <c r="Y31">
        <v>0.443787336349487</v>
      </c>
      <c r="Z31">
        <v>0.7</v>
      </c>
      <c r="AA31">
        <v>0.9</v>
      </c>
      <c r="AB31">
        <v>0.5625</v>
      </c>
      <c r="AC31">
        <v>0.692307692307692</v>
      </c>
      <c r="AD31">
        <v>0.1</v>
      </c>
      <c r="AE31">
        <v>0.2</v>
      </c>
    </row>
    <row r="32" spans="1:31">
      <c r="A32" s="5">
        <v>208</v>
      </c>
      <c r="B32">
        <v>19</v>
      </c>
      <c r="C32">
        <v>1</v>
      </c>
      <c r="D32">
        <v>10</v>
      </c>
      <c r="E32">
        <v>10</v>
      </c>
      <c r="F32">
        <v>10</v>
      </c>
      <c r="G32">
        <v>0</v>
      </c>
      <c r="H32">
        <v>9</v>
      </c>
      <c r="I32">
        <v>1</v>
      </c>
      <c r="J32">
        <v>0.95</v>
      </c>
      <c r="K32" s="4">
        <v>9.6657829284668</v>
      </c>
      <c r="L32" s="9">
        <v>1.09473419189453</v>
      </c>
      <c r="M32">
        <v>1.02000617980957</v>
      </c>
      <c r="N32">
        <v>8.77612686157227</v>
      </c>
      <c r="O32">
        <v>8</v>
      </c>
      <c r="P32">
        <v>8</v>
      </c>
      <c r="Q32">
        <v>18</v>
      </c>
      <c r="R32" s="15">
        <v>0.4444</v>
      </c>
      <c r="S32" s="15">
        <f t="shared" si="1"/>
        <v>0.8</v>
      </c>
      <c r="T32">
        <v>3.69164657592773</v>
      </c>
      <c r="U32">
        <v>3.39793086051941</v>
      </c>
      <c r="V32">
        <v>3.31535196304321</v>
      </c>
      <c r="W32" s="11">
        <v>0.0825788974761963</v>
      </c>
      <c r="X32">
        <v>0.376294612884521</v>
      </c>
      <c r="Y32">
        <v>0.376294612884521</v>
      </c>
      <c r="Z32">
        <v>0.8</v>
      </c>
      <c r="AA32">
        <v>1</v>
      </c>
      <c r="AB32">
        <v>0.555555555555556</v>
      </c>
      <c r="AC32">
        <v>0.714285714285714</v>
      </c>
      <c r="AD32">
        <v>0</v>
      </c>
      <c r="AE32">
        <v>0.2</v>
      </c>
    </row>
    <row r="33" spans="1:31">
      <c r="A33" s="5">
        <v>139</v>
      </c>
      <c r="B33">
        <v>18</v>
      </c>
      <c r="C33">
        <v>2</v>
      </c>
      <c r="D33">
        <v>10</v>
      </c>
      <c r="E33">
        <v>10</v>
      </c>
      <c r="F33">
        <v>10</v>
      </c>
      <c r="G33">
        <v>0</v>
      </c>
      <c r="H33">
        <v>8</v>
      </c>
      <c r="I33">
        <v>2</v>
      </c>
      <c r="J33">
        <v>0.9</v>
      </c>
      <c r="K33" s="4">
        <v>6.70574378967285</v>
      </c>
      <c r="L33" s="9">
        <v>1.09640121459961</v>
      </c>
      <c r="M33">
        <v>0.971408843994141</v>
      </c>
      <c r="N33">
        <v>6.38672637939453</v>
      </c>
      <c r="O33">
        <v>8</v>
      </c>
      <c r="P33">
        <v>8</v>
      </c>
      <c r="Q33">
        <v>18</v>
      </c>
      <c r="R33" s="15">
        <v>0.4444</v>
      </c>
      <c r="S33" s="15">
        <f t="shared" si="1"/>
        <v>0.8</v>
      </c>
      <c r="T33">
        <v>3.72480773925781</v>
      </c>
      <c r="U33">
        <v>3.37749862670898</v>
      </c>
      <c r="V33">
        <v>3.34930109977722</v>
      </c>
      <c r="W33" s="11">
        <v>0.0281975269317627</v>
      </c>
      <c r="X33">
        <v>0.375506639480591</v>
      </c>
      <c r="Y33">
        <v>0.375506639480591</v>
      </c>
      <c r="Z33">
        <v>0.8</v>
      </c>
      <c r="AA33">
        <v>1</v>
      </c>
      <c r="AB33">
        <v>0.555555555555556</v>
      </c>
      <c r="AC33">
        <v>0.714285714285714</v>
      </c>
      <c r="AD33">
        <v>0</v>
      </c>
      <c r="AE33">
        <v>0.2</v>
      </c>
    </row>
    <row r="34" s="4" customFormat="1" spans="11:31">
      <c r="K34" s="12" t="s">
        <v>29</v>
      </c>
      <c r="L34" s="9">
        <f>AVERAGE(L2:L33)</f>
        <v>0.95421177148819</v>
      </c>
      <c r="W34" s="11">
        <f t="shared" ref="W34:AE34" si="2">AVERAGE(W2:W33)</f>
        <v>0.0824993625283241</v>
      </c>
      <c r="Z34" s="4">
        <f t="shared" si="2"/>
        <v>0.703125</v>
      </c>
      <c r="AA34" s="4">
        <f t="shared" si="2"/>
        <v>0.896875</v>
      </c>
      <c r="AB34" s="4">
        <f t="shared" si="2"/>
        <v>0.562828508807369</v>
      </c>
      <c r="AC34" s="4">
        <f t="shared" si="2"/>
        <v>0.689182565120065</v>
      </c>
      <c r="AD34" s="4">
        <f t="shared" si="2"/>
        <v>0.103125</v>
      </c>
      <c r="AE34" s="4">
        <f t="shared" si="2"/>
        <v>0.19375</v>
      </c>
    </row>
    <row r="35" s="4" customFormat="1" spans="11:31">
      <c r="K35" s="13" t="s">
        <v>30</v>
      </c>
      <c r="L35" s="9">
        <f>MAX(L2:L33)</f>
        <v>1.15453147888184</v>
      </c>
      <c r="W35" s="11">
        <f t="shared" ref="W35:AE35" si="3">MAX(W2:W33)</f>
        <v>0.24685263633728</v>
      </c>
      <c r="Z35" s="4">
        <f t="shared" si="3"/>
        <v>1</v>
      </c>
      <c r="AA35" s="4">
        <f t="shared" si="3"/>
        <v>1</v>
      </c>
      <c r="AB35" s="4">
        <f t="shared" si="3"/>
        <v>0.642857142857143</v>
      </c>
      <c r="AC35" s="4">
        <f t="shared" si="3"/>
        <v>0.769230769230769</v>
      </c>
      <c r="AD35" s="4">
        <f t="shared" si="3"/>
        <v>0.3</v>
      </c>
      <c r="AE35" s="4">
        <f t="shared" si="3"/>
        <v>0.4</v>
      </c>
    </row>
    <row r="36" s="4" customFormat="1" spans="12:31">
      <c r="L36" s="9">
        <f>MIN(L2:L33)</f>
        <v>0.573421478271484</v>
      </c>
      <c r="W36" s="11">
        <f t="shared" ref="W36:AE36" si="4">MIN(W2:W33)</f>
        <v>0.0032193660736084</v>
      </c>
      <c r="Z36" s="4">
        <f t="shared" si="4"/>
        <v>0.5</v>
      </c>
      <c r="AA36" s="4">
        <f t="shared" si="4"/>
        <v>0.7</v>
      </c>
      <c r="AB36" s="4">
        <f t="shared" si="4"/>
        <v>0.4375</v>
      </c>
      <c r="AC36" s="4">
        <f t="shared" si="4"/>
        <v>0.538461538461539</v>
      </c>
      <c r="AD36" s="4">
        <f t="shared" si="4"/>
        <v>0</v>
      </c>
      <c r="AE36" s="4">
        <f t="shared" si="4"/>
        <v>-0.2</v>
      </c>
    </row>
    <row r="37" spans="11:23">
      <c r="K37" s="4"/>
      <c r="L37" s="9"/>
      <c r="M37">
        <v>0.194</v>
      </c>
      <c r="Q37" s="4" t="s">
        <v>70</v>
      </c>
      <c r="R37" s="4"/>
      <c r="S37" s="4"/>
      <c r="T37" s="4"/>
      <c r="W37" s="11"/>
    </row>
    <row r="38" spans="11:23">
      <c r="K38" s="4"/>
      <c r="L38" s="9"/>
      <c r="M38">
        <v>0.129</v>
      </c>
      <c r="Q38" s="4">
        <v>0.2</v>
      </c>
      <c r="R38" s="4">
        <v>-160</v>
      </c>
      <c r="S38" s="4">
        <v>640</v>
      </c>
      <c r="T38" s="4">
        <v>32</v>
      </c>
      <c r="W38" s="11"/>
    </row>
    <row r="39" spans="11:23">
      <c r="K39" s="4"/>
      <c r="L39" s="9"/>
      <c r="Q39" s="4">
        <v>0.4</v>
      </c>
      <c r="R39" s="4">
        <v>-320</v>
      </c>
      <c r="S39" s="4">
        <v>480</v>
      </c>
      <c r="T39" s="4">
        <v>24</v>
      </c>
      <c r="W39" s="11"/>
    </row>
    <row r="40" spans="11:23">
      <c r="K40" s="4" t="s">
        <v>31</v>
      </c>
      <c r="L40" s="4" t="s">
        <v>32</v>
      </c>
      <c r="M40" t="s">
        <v>98</v>
      </c>
      <c r="N40" t="s">
        <v>99</v>
      </c>
      <c r="Q40" s="4">
        <v>0.45</v>
      </c>
      <c r="R40" s="4">
        <v>-360</v>
      </c>
      <c r="S40" s="4">
        <v>440</v>
      </c>
      <c r="T40" s="4">
        <v>22</v>
      </c>
      <c r="W40" s="11"/>
    </row>
    <row r="41" spans="11:23">
      <c r="K41" s="4"/>
      <c r="L41" s="4"/>
      <c r="Q41" s="4">
        <v>0.49</v>
      </c>
      <c r="R41" s="4">
        <v>-392</v>
      </c>
      <c r="S41" s="4">
        <v>408</v>
      </c>
      <c r="T41" s="4">
        <v>20.4</v>
      </c>
      <c r="W41" s="11"/>
    </row>
    <row r="42" s="1" customFormat="1" spans="11:23">
      <c r="K42" s="14" t="s">
        <v>49</v>
      </c>
      <c r="L42" s="14">
        <f>COUNTIF(L2:L33,"&lt;0.507")-COUNTIF(L2:L33,"&lt;0.378")</f>
        <v>0</v>
      </c>
      <c r="R42" s="14">
        <v>-380</v>
      </c>
      <c r="S42" s="14">
        <v>420</v>
      </c>
      <c r="T42" s="14">
        <v>21</v>
      </c>
      <c r="W42" s="14"/>
    </row>
    <row r="43" s="1" customFormat="1" spans="11:23">
      <c r="K43" s="14" t="s">
        <v>50</v>
      </c>
      <c r="L43" s="14">
        <f>COUNTIF(L2:L33,"&lt;0.636")-COUNTIF(L2:L33,"&lt;0.507")</f>
        <v>1</v>
      </c>
      <c r="W43" s="14"/>
    </row>
    <row r="44" s="2" customFormat="1" spans="11:23">
      <c r="K44" s="10" t="s">
        <v>51</v>
      </c>
      <c r="L44" s="10">
        <f>COUNTIF(L2:L33,"&lt;0.765")-COUNTIF(L2:L33,"&lt;0.636")</f>
        <v>9</v>
      </c>
      <c r="W44" s="10"/>
    </row>
    <row r="45" s="1" customFormat="1" spans="11:23">
      <c r="K45" s="14" t="s">
        <v>52</v>
      </c>
      <c r="L45" s="14">
        <f>COUNTIF(L2:L33,"&lt;0.894")-COUNTIF(L2:L33,"&lt;0.765")</f>
        <v>0</v>
      </c>
      <c r="W45" s="14"/>
    </row>
    <row r="46" s="1" customFormat="1" spans="11:23">
      <c r="K46" s="14" t="s">
        <v>53</v>
      </c>
      <c r="L46" s="14">
        <f>COUNTIF(L2:L33,"&lt;1.023")-COUNTIF(L2:L33,"&lt;0.894")</f>
        <v>2</v>
      </c>
      <c r="W46" s="14"/>
    </row>
    <row r="47" s="1" customFormat="1" spans="11:23">
      <c r="K47" s="14" t="s">
        <v>54</v>
      </c>
      <c r="L47" s="14">
        <f>COUNTIF(L2:L33,"&lt;1.152")-COUNTIF(L2:L33,"&lt;1.023")</f>
        <v>19</v>
      </c>
      <c r="W47" s="14"/>
    </row>
    <row r="48" s="1" customFormat="1" spans="11:23">
      <c r="K48" s="14" t="s">
        <v>55</v>
      </c>
      <c r="L48" s="14">
        <f>COUNTIF(L2:L33,"&lt;1.281")-COUNTIF(L2:L33,"&lt;1.152")</f>
        <v>1</v>
      </c>
      <c r="W48" s="14"/>
    </row>
    <row r="49" s="1" customFormat="1" spans="11:23">
      <c r="K49" s="14" t="s">
        <v>56</v>
      </c>
      <c r="L49" s="14">
        <f>COUNTIF(L2:L33,"&lt;1.41")-COUNTIF(L2:L33,"&lt;1.281")</f>
        <v>0</v>
      </c>
      <c r="W49" s="14"/>
    </row>
    <row r="50" s="1" customFormat="1" spans="11:23">
      <c r="K50" s="14" t="s">
        <v>57</v>
      </c>
      <c r="L50" s="14">
        <f>COUNTIF(L2:L33,"&lt;1.539")-COUNTIF(L2:L33,"&lt;1.41")</f>
        <v>0</v>
      </c>
      <c r="M50" s="14">
        <v>2</v>
      </c>
      <c r="W50" s="14"/>
    </row>
    <row r="51" s="1" customFormat="1" spans="11:23">
      <c r="K51" s="14" t="s">
        <v>58</v>
      </c>
      <c r="L51" s="14">
        <f>COUNTIF(L2:L33,"&lt;1.668")-COUNTIF(L2:L33,"&lt;1.539")</f>
        <v>0</v>
      </c>
      <c r="M51" s="14">
        <v>3</v>
      </c>
      <c r="W51" s="14"/>
    </row>
    <row r="52" s="1" customFormat="1" spans="11:23">
      <c r="K52" s="14" t="s">
        <v>59</v>
      </c>
      <c r="L52" s="14">
        <f>COUNTIF(L2:L33,"&lt;1.797")-COUNTIF(L2:L33,"&lt;1.668")</f>
        <v>0</v>
      </c>
      <c r="M52" s="14">
        <v>4</v>
      </c>
      <c r="W52" s="14"/>
    </row>
    <row r="53" s="1" customFormat="1" spans="11:23">
      <c r="K53" s="14" t="s">
        <v>60</v>
      </c>
      <c r="L53" s="14">
        <f>COUNTIF(L2:L33,"&lt;1.926")-COUNTIF(L2:L33,"&lt;1.797")</f>
        <v>0</v>
      </c>
      <c r="M53" s="14">
        <v>7</v>
      </c>
      <c r="W53" s="14"/>
    </row>
    <row r="54" s="1" customFormat="1" spans="11:23">
      <c r="K54" s="14" t="s">
        <v>61</v>
      </c>
      <c r="L54" s="14">
        <f>COUNTIF(L2:L33,"&lt;2.055")-COUNTIF(L2:L33,"&lt;1.926")</f>
        <v>0</v>
      </c>
      <c r="M54" s="14">
        <v>8</v>
      </c>
      <c r="W54" s="14"/>
    </row>
    <row r="55" s="1" customFormat="1" spans="11:23">
      <c r="K55" s="14" t="s">
        <v>62</v>
      </c>
      <c r="L55" s="14">
        <f>COUNTIF(L2:L33,"&lt;2.184")-COUNTIF(L2:L33,"&lt;2.055")</f>
        <v>0</v>
      </c>
      <c r="M55" s="14">
        <v>7</v>
      </c>
      <c r="W55" s="14"/>
    </row>
    <row r="56" s="1" customFormat="1" spans="11:23">
      <c r="K56" s="14" t="s">
        <v>63</v>
      </c>
      <c r="L56" s="14">
        <f>COUNTIF(L2:L33,"&lt;2.313")-COUNTIF(L2:L33,"&lt;2.184")</f>
        <v>0</v>
      </c>
      <c r="M56" s="14">
        <v>4</v>
      </c>
      <c r="W56" s="14"/>
    </row>
    <row r="57" s="1" customFormat="1" spans="11:23">
      <c r="K57" s="14" t="s">
        <v>64</v>
      </c>
      <c r="L57" s="14">
        <f>COUNTIF(L2:L33,"&lt;2.442")-COUNTIF(L2:L33,"&lt;2.313")</f>
        <v>0</v>
      </c>
      <c r="M57" s="14">
        <v>3</v>
      </c>
      <c r="W57" s="14"/>
    </row>
    <row r="58" s="1" customFormat="1" spans="11:13">
      <c r="K58" s="14" t="s">
        <v>65</v>
      </c>
      <c r="L58" s="14">
        <f>COUNTIF(L2:L33,"&lt;2.571")-COUNTIF(L2:L33,"&lt;2.442")</f>
        <v>0</v>
      </c>
      <c r="M58" s="14">
        <v>2</v>
      </c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s="1" customFormat="1" spans="11:15">
      <c r="K60" s="14" t="s">
        <v>67</v>
      </c>
      <c r="L60" s="14">
        <f>COUNTIF(L2:L33,"&lt;2.829")-COUNTIF(L2:L33,"&lt;2.7")</f>
        <v>0</v>
      </c>
      <c r="N60" s="1">
        <v>0.378</v>
      </c>
      <c r="O60" s="1">
        <v>3.094</v>
      </c>
    </row>
    <row r="61" s="1" customFormat="1" spans="11:15">
      <c r="K61" s="14" t="s">
        <v>68</v>
      </c>
      <c r="L61" s="14">
        <f>COUNTIF(L2:L33,"&lt;2.958")-COUNTIF(L2:L33,"&lt;2.829")</f>
        <v>0</v>
      </c>
      <c r="N61" s="1">
        <v>21</v>
      </c>
      <c r="O61" s="1">
        <v>0.129</v>
      </c>
    </row>
    <row r="62" s="1" customFormat="1" spans="11:12">
      <c r="K62" s="14" t="s">
        <v>69</v>
      </c>
      <c r="L62" s="14">
        <f>COUNTIF(L2:L33,"&lt;3.087")-COUNTIF(L2:L33,"&lt;2.958")</f>
        <v>0</v>
      </c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4"/>
  <sheetViews>
    <sheetView topLeftCell="G34" workbookViewId="0">
      <selection activeCell="G1" sqref="$A1:$XFD60"/>
    </sheetView>
  </sheetViews>
  <sheetFormatPr defaultColWidth="8.88888888888889" defaultRowHeight="14.4"/>
  <cols>
    <col min="11" max="12" width="21" customWidth="1"/>
    <col min="13" max="14" width="12.8888888888889"/>
    <col min="20" max="22" width="12.8888888888889"/>
    <col min="23" max="23" width="17.2222222222222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138</v>
      </c>
      <c r="B2">
        <v>18</v>
      </c>
      <c r="C2">
        <v>2</v>
      </c>
      <c r="D2">
        <v>10</v>
      </c>
      <c r="E2">
        <v>10</v>
      </c>
      <c r="F2">
        <v>9</v>
      </c>
      <c r="G2">
        <v>1</v>
      </c>
      <c r="H2">
        <v>9</v>
      </c>
      <c r="I2">
        <v>1</v>
      </c>
      <c r="J2">
        <v>0.9</v>
      </c>
      <c r="K2" s="4">
        <v>9.2657299041748</v>
      </c>
      <c r="L2" s="9">
        <v>0.671237945556641</v>
      </c>
      <c r="M2">
        <v>0.846797943115234</v>
      </c>
      <c r="N2">
        <v>11.3050632476807</v>
      </c>
      <c r="O2">
        <v>9</v>
      </c>
      <c r="P2">
        <v>9</v>
      </c>
      <c r="Q2">
        <v>16</v>
      </c>
      <c r="R2" s="15">
        <v>0.5625</v>
      </c>
      <c r="S2" s="15">
        <f t="shared" ref="S2:S12" si="0">O2/E2</f>
        <v>0.9</v>
      </c>
      <c r="T2">
        <v>4.41386222839355</v>
      </c>
      <c r="U2">
        <v>3.87005400657654</v>
      </c>
      <c r="V2">
        <v>4.11690664291382</v>
      </c>
      <c r="W2" s="11">
        <v>0.24685263633728</v>
      </c>
      <c r="X2">
        <v>0.296955585479736</v>
      </c>
      <c r="Y2">
        <v>0.296955585479736</v>
      </c>
      <c r="Z2">
        <v>0.9</v>
      </c>
      <c r="AA2">
        <v>0.7</v>
      </c>
      <c r="AB2">
        <v>0.4375</v>
      </c>
      <c r="AC2">
        <v>0.538461538461539</v>
      </c>
      <c r="AD2">
        <v>0.3</v>
      </c>
      <c r="AE2">
        <v>-0.2</v>
      </c>
    </row>
    <row r="3" spans="1:31">
      <c r="A3" s="5">
        <v>185</v>
      </c>
      <c r="B3">
        <v>20</v>
      </c>
      <c r="C3">
        <v>0</v>
      </c>
      <c r="D3">
        <v>10</v>
      </c>
      <c r="E3">
        <v>10</v>
      </c>
      <c r="F3">
        <v>10</v>
      </c>
      <c r="G3">
        <v>0</v>
      </c>
      <c r="H3">
        <v>10</v>
      </c>
      <c r="I3">
        <v>0</v>
      </c>
      <c r="J3">
        <v>1</v>
      </c>
      <c r="K3" s="4">
        <v>9999</v>
      </c>
      <c r="L3" s="9">
        <v>0.746330261230469</v>
      </c>
      <c r="M3">
        <v>9999</v>
      </c>
      <c r="N3">
        <v>9999</v>
      </c>
      <c r="O3">
        <v>8</v>
      </c>
      <c r="P3">
        <v>8</v>
      </c>
      <c r="Q3">
        <v>17</v>
      </c>
      <c r="R3" s="15">
        <v>0.4706</v>
      </c>
      <c r="S3" s="15">
        <f t="shared" si="0"/>
        <v>0.8</v>
      </c>
      <c r="T3">
        <v>4.6588134765625</v>
      </c>
      <c r="U3">
        <v>4.31870889663696</v>
      </c>
      <c r="V3">
        <v>4.19972944259644</v>
      </c>
      <c r="W3" s="11">
        <v>0.118979454040527</v>
      </c>
      <c r="X3">
        <v>0.459084033966065</v>
      </c>
      <c r="Y3">
        <v>0.459084033966065</v>
      </c>
      <c r="Z3">
        <v>0.8</v>
      </c>
      <c r="AA3">
        <v>0.9</v>
      </c>
      <c r="AB3">
        <v>0.529411764705882</v>
      </c>
      <c r="AC3">
        <v>0.666666666666667</v>
      </c>
      <c r="AD3">
        <v>0.1</v>
      </c>
      <c r="AE3">
        <v>0.1</v>
      </c>
    </row>
    <row r="4" s="1" customFormat="1" spans="1:31">
      <c r="A4" s="18">
        <v>51</v>
      </c>
      <c r="B4" s="1">
        <v>20</v>
      </c>
      <c r="C4" s="1">
        <v>0</v>
      </c>
      <c r="D4" s="1">
        <v>10</v>
      </c>
      <c r="E4" s="1">
        <v>10</v>
      </c>
      <c r="F4" s="1">
        <v>10</v>
      </c>
      <c r="G4" s="1">
        <v>0</v>
      </c>
      <c r="H4" s="1">
        <v>10</v>
      </c>
      <c r="I4" s="1">
        <v>0</v>
      </c>
      <c r="J4" s="1">
        <v>1</v>
      </c>
      <c r="K4" s="14">
        <v>9999</v>
      </c>
      <c r="L4" s="14">
        <v>0.763280868530273</v>
      </c>
      <c r="M4" s="1">
        <v>9999</v>
      </c>
      <c r="N4" s="1">
        <v>9999</v>
      </c>
      <c r="O4" s="1">
        <v>8</v>
      </c>
      <c r="P4" s="1">
        <v>8</v>
      </c>
      <c r="Q4" s="1">
        <v>18</v>
      </c>
      <c r="R4" s="19">
        <v>0.4444</v>
      </c>
      <c r="S4" s="19">
        <f t="shared" si="0"/>
        <v>0.8</v>
      </c>
      <c r="T4" s="1">
        <v>4.22702026367187</v>
      </c>
      <c r="U4" s="1">
        <v>3.92570948600769</v>
      </c>
      <c r="V4" s="1">
        <v>3.81870722770691</v>
      </c>
      <c r="W4" s="14">
        <v>0.107002258300781</v>
      </c>
      <c r="X4" s="1">
        <v>0.408313035964966</v>
      </c>
      <c r="Y4" s="1">
        <v>0.408313035964966</v>
      </c>
      <c r="Z4" s="1">
        <v>0.8</v>
      </c>
      <c r="AA4" s="1">
        <v>1</v>
      </c>
      <c r="AB4" s="1">
        <v>0.555555555555556</v>
      </c>
      <c r="AC4" s="1">
        <v>0.714285714285714</v>
      </c>
      <c r="AD4" s="1">
        <v>0</v>
      </c>
      <c r="AE4" s="1">
        <v>0.2</v>
      </c>
    </row>
    <row r="5" spans="1:31">
      <c r="A5" s="5">
        <v>16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10.8333683013916</v>
      </c>
      <c r="L5" s="9">
        <v>0.657564163208008</v>
      </c>
      <c r="M5">
        <v>0.505702972412109</v>
      </c>
      <c r="N5">
        <v>9.78784370422363</v>
      </c>
      <c r="O5">
        <v>7</v>
      </c>
      <c r="P5">
        <v>7</v>
      </c>
      <c r="Q5">
        <v>17</v>
      </c>
      <c r="R5" s="15">
        <v>0.4118</v>
      </c>
      <c r="S5" s="15">
        <f t="shared" si="0"/>
        <v>0.7</v>
      </c>
      <c r="T5">
        <v>4.57226943969727</v>
      </c>
      <c r="U5">
        <v>4.18453979492187</v>
      </c>
      <c r="V5">
        <v>4.08214998245239</v>
      </c>
      <c r="W5" s="11">
        <v>0.102389812469482</v>
      </c>
      <c r="X5">
        <v>0.490119457244873</v>
      </c>
      <c r="Y5">
        <v>0.490119457244873</v>
      </c>
      <c r="Z5">
        <v>0.7</v>
      </c>
      <c r="AA5">
        <v>1</v>
      </c>
      <c r="AB5">
        <v>0.588235294117647</v>
      </c>
      <c r="AC5">
        <v>0.740740740740741</v>
      </c>
      <c r="AD5">
        <v>0</v>
      </c>
      <c r="AE5">
        <v>0.3</v>
      </c>
    </row>
    <row r="6" spans="1:31">
      <c r="A6" s="5">
        <v>69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10.0285949707031</v>
      </c>
      <c r="L6" s="9">
        <v>0.747514724731445</v>
      </c>
      <c r="M6">
        <v>0.625762939453125</v>
      </c>
      <c r="N6">
        <v>9.09481048583984</v>
      </c>
      <c r="O6">
        <v>6</v>
      </c>
      <c r="P6">
        <v>6</v>
      </c>
      <c r="Q6">
        <v>14</v>
      </c>
      <c r="R6" s="15">
        <v>0.4286</v>
      </c>
      <c r="S6" s="15">
        <f t="shared" si="0"/>
        <v>0.6</v>
      </c>
      <c r="T6">
        <v>3.83040618896484</v>
      </c>
      <c r="U6">
        <v>3.52026915550232</v>
      </c>
      <c r="V6">
        <v>3.42554235458374</v>
      </c>
      <c r="W6" s="11">
        <v>0.0947268009185791</v>
      </c>
      <c r="X6">
        <v>0.404863834381104</v>
      </c>
      <c r="Y6">
        <v>0.404863834381104</v>
      </c>
      <c r="Z6">
        <v>0.6</v>
      </c>
      <c r="AA6">
        <v>0.8</v>
      </c>
      <c r="AB6">
        <v>0.571428571428571</v>
      </c>
      <c r="AC6">
        <v>0.666666666666667</v>
      </c>
      <c r="AD6">
        <v>0.2</v>
      </c>
      <c r="AE6">
        <v>0.2</v>
      </c>
    </row>
    <row r="7" spans="1:31">
      <c r="A7" s="5">
        <v>180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10.7439308166504</v>
      </c>
      <c r="L7" s="9">
        <v>0.757331848144531</v>
      </c>
      <c r="M7">
        <v>0.634435653686523</v>
      </c>
      <c r="N7">
        <v>9.8673038482666</v>
      </c>
      <c r="O7">
        <v>7</v>
      </c>
      <c r="P7">
        <v>7</v>
      </c>
      <c r="Q7">
        <v>17</v>
      </c>
      <c r="R7" s="15">
        <v>0.4118</v>
      </c>
      <c r="S7" s="15">
        <f t="shared" si="0"/>
        <v>0.7</v>
      </c>
      <c r="T7">
        <v>4.50893974304199</v>
      </c>
      <c r="U7">
        <v>4.11934566497803</v>
      </c>
      <c r="V7">
        <v>4.03300619125366</v>
      </c>
      <c r="W7" s="11">
        <v>0.0863394737243652</v>
      </c>
      <c r="X7">
        <v>0.47593355178833</v>
      </c>
      <c r="Y7">
        <v>0.47593355178833</v>
      </c>
      <c r="Z7">
        <v>0.7</v>
      </c>
      <c r="AA7">
        <v>1</v>
      </c>
      <c r="AB7">
        <v>0.588235294117647</v>
      </c>
      <c r="AC7">
        <v>0.740740740740741</v>
      </c>
      <c r="AD7">
        <v>0</v>
      </c>
      <c r="AE7">
        <v>0.3</v>
      </c>
    </row>
    <row r="8" spans="1:31">
      <c r="A8" s="5">
        <v>128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9.73309898376465</v>
      </c>
      <c r="L8" s="9">
        <v>0.717172622680664</v>
      </c>
      <c r="M8">
        <v>0.580852508544922</v>
      </c>
      <c r="N8">
        <v>8.65452194213867</v>
      </c>
      <c r="O8">
        <v>6</v>
      </c>
      <c r="P8">
        <v>6</v>
      </c>
      <c r="Q8">
        <v>14</v>
      </c>
      <c r="R8" s="15">
        <v>0.4286</v>
      </c>
      <c r="S8" s="15">
        <f t="shared" si="0"/>
        <v>0.6</v>
      </c>
      <c r="T8">
        <v>4.21047019958496</v>
      </c>
      <c r="U8">
        <v>3.87132596969604</v>
      </c>
      <c r="V8">
        <v>3.78663492202759</v>
      </c>
      <c r="W8" s="11">
        <v>0.084691047668457</v>
      </c>
      <c r="X8">
        <v>0.423835277557373</v>
      </c>
      <c r="Y8">
        <v>0.423835277557373</v>
      </c>
      <c r="Z8">
        <v>0.6</v>
      </c>
      <c r="AA8">
        <v>0.8</v>
      </c>
      <c r="AB8">
        <v>0.571428571428571</v>
      </c>
      <c r="AC8">
        <v>0.666666666666667</v>
      </c>
      <c r="AD8">
        <v>0.2</v>
      </c>
      <c r="AE8">
        <v>0.2</v>
      </c>
    </row>
    <row r="9" s="20" customFormat="1" spans="1:31">
      <c r="A9" s="21">
        <v>175</v>
      </c>
      <c r="B9" s="20">
        <v>20</v>
      </c>
      <c r="C9" s="20">
        <v>0</v>
      </c>
      <c r="D9" s="20">
        <v>10</v>
      </c>
      <c r="E9" s="20">
        <v>10</v>
      </c>
      <c r="F9" s="20">
        <v>10</v>
      </c>
      <c r="G9" s="20">
        <v>0</v>
      </c>
      <c r="H9" s="20">
        <v>10</v>
      </c>
      <c r="I9" s="20">
        <v>0</v>
      </c>
      <c r="J9" s="20">
        <v>1</v>
      </c>
      <c r="K9" s="22">
        <v>9999</v>
      </c>
      <c r="L9" s="22">
        <v>0.729522705078125</v>
      </c>
      <c r="M9" s="20">
        <v>9999</v>
      </c>
      <c r="N9" s="20">
        <v>9999</v>
      </c>
      <c r="O9" s="20">
        <v>9</v>
      </c>
      <c r="P9" s="20">
        <v>9</v>
      </c>
      <c r="Q9" s="20">
        <v>18</v>
      </c>
      <c r="R9" s="23">
        <v>0.5</v>
      </c>
      <c r="S9" s="23">
        <f t="shared" si="0"/>
        <v>0.9</v>
      </c>
      <c r="T9" s="20">
        <v>4.20437049865723</v>
      </c>
      <c r="U9" s="20">
        <v>3.89416456222534</v>
      </c>
      <c r="V9" s="20">
        <v>3.80965113639831</v>
      </c>
      <c r="W9" s="22">
        <v>0.0845134258270264</v>
      </c>
      <c r="X9" s="20">
        <v>0.394719362258911</v>
      </c>
      <c r="Y9" s="20">
        <v>0.394719362258911</v>
      </c>
      <c r="Z9" s="20">
        <v>0.9</v>
      </c>
      <c r="AA9" s="20">
        <v>0.9</v>
      </c>
      <c r="AB9" s="20">
        <v>0.5</v>
      </c>
      <c r="AC9" s="20">
        <v>0.642857142857143</v>
      </c>
      <c r="AD9" s="20">
        <v>0.1</v>
      </c>
      <c r="AE9" s="20">
        <v>0</v>
      </c>
    </row>
    <row r="10" spans="1:31">
      <c r="A10" s="5">
        <v>61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10.6257991790772</v>
      </c>
      <c r="L10" s="9">
        <v>1.14323806762695</v>
      </c>
      <c r="M10">
        <v>0.99237060546875</v>
      </c>
      <c r="N10">
        <v>9.02749633789062</v>
      </c>
      <c r="O10">
        <v>5</v>
      </c>
      <c r="P10">
        <v>5</v>
      </c>
      <c r="Q10">
        <v>14</v>
      </c>
      <c r="R10" s="15">
        <v>0.3571</v>
      </c>
      <c r="S10" s="15">
        <f t="shared" si="0"/>
        <v>0.5</v>
      </c>
      <c r="T10">
        <v>3.97028923034668</v>
      </c>
      <c r="U10">
        <v>3.67376279830933</v>
      </c>
      <c r="V10">
        <v>3.51807713508606</v>
      </c>
      <c r="W10" s="11">
        <v>0.155685663223267</v>
      </c>
      <c r="X10">
        <v>0.45221209526062</v>
      </c>
      <c r="Y10">
        <v>0.45221209526062</v>
      </c>
      <c r="Z10">
        <v>0.5</v>
      </c>
      <c r="AA10">
        <v>0.9</v>
      </c>
      <c r="AB10">
        <v>0.642857142857143</v>
      </c>
      <c r="AC10">
        <v>0.75</v>
      </c>
      <c r="AD10">
        <v>0.1</v>
      </c>
      <c r="AE10">
        <v>0.4</v>
      </c>
    </row>
    <row r="11" spans="1:31">
      <c r="A11" s="5">
        <v>85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9.67426681518555</v>
      </c>
      <c r="L11" s="9">
        <v>1.15453147888184</v>
      </c>
      <c r="M11">
        <v>1.01817321777344</v>
      </c>
      <c r="N11">
        <v>8.10276222229004</v>
      </c>
      <c r="O11">
        <v>7</v>
      </c>
      <c r="P11">
        <v>7</v>
      </c>
      <c r="Q11">
        <v>17</v>
      </c>
      <c r="R11" s="15">
        <v>0.4118</v>
      </c>
      <c r="S11" s="15">
        <f t="shared" si="0"/>
        <v>0.7</v>
      </c>
      <c r="T11">
        <v>3.56271362304687</v>
      </c>
      <c r="U11">
        <v>3.31436419486999</v>
      </c>
      <c r="V11">
        <v>3.18829298019409</v>
      </c>
      <c r="W11" s="11">
        <v>0.126071214675903</v>
      </c>
      <c r="X11">
        <v>0.374420642852783</v>
      </c>
      <c r="Y11">
        <v>0.374420642852783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spans="1:31">
      <c r="A12" s="5">
        <v>234</v>
      </c>
      <c r="B12">
        <v>20</v>
      </c>
      <c r="C12">
        <v>0</v>
      </c>
      <c r="D12">
        <v>10</v>
      </c>
      <c r="E12">
        <v>10</v>
      </c>
      <c r="F12">
        <v>10</v>
      </c>
      <c r="G12">
        <v>0</v>
      </c>
      <c r="H12">
        <v>10</v>
      </c>
      <c r="I12">
        <v>0</v>
      </c>
      <c r="J12">
        <v>1</v>
      </c>
      <c r="K12" s="4">
        <v>9999</v>
      </c>
      <c r="L12" s="9">
        <v>0.98687744140625</v>
      </c>
      <c r="M12">
        <v>9999</v>
      </c>
      <c r="N12">
        <v>9999</v>
      </c>
      <c r="O12">
        <v>10</v>
      </c>
      <c r="P12">
        <v>10</v>
      </c>
      <c r="Q12">
        <v>20</v>
      </c>
      <c r="R12" s="15">
        <v>0.5</v>
      </c>
      <c r="S12" s="15">
        <f t="shared" si="0"/>
        <v>1</v>
      </c>
      <c r="T12">
        <v>4.50434112548828</v>
      </c>
      <c r="U12">
        <v>4.15515184402466</v>
      </c>
      <c r="V12">
        <v>4.08800077438354</v>
      </c>
      <c r="W12" s="11">
        <v>0.0671510696411133</v>
      </c>
      <c r="X12">
        <v>0.416340351104736</v>
      </c>
      <c r="Y12">
        <v>0.416340351104736</v>
      </c>
      <c r="Z12">
        <v>1</v>
      </c>
      <c r="AA12">
        <v>1</v>
      </c>
      <c r="AB12">
        <v>0.5</v>
      </c>
      <c r="AC12">
        <v>0.666666666666667</v>
      </c>
      <c r="AD12">
        <v>0</v>
      </c>
      <c r="AE12">
        <v>0</v>
      </c>
    </row>
    <row r="13" spans="1:31">
      <c r="A13" s="5">
        <v>144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6.13531303405762</v>
      </c>
      <c r="L13" s="9">
        <v>1.02372741699219</v>
      </c>
      <c r="M13">
        <v>0.877628326416016</v>
      </c>
      <c r="N13">
        <v>5.65897369384766</v>
      </c>
      <c r="O13">
        <v>6</v>
      </c>
      <c r="P13">
        <v>6</v>
      </c>
      <c r="Q13">
        <v>14</v>
      </c>
      <c r="R13" s="15">
        <v>0.4286</v>
      </c>
      <c r="S13" s="15">
        <f t="shared" ref="S13:S30" si="1">O13/E13</f>
        <v>0.6</v>
      </c>
      <c r="T13">
        <v>3.27820587158203</v>
      </c>
      <c r="U13">
        <v>2.98341941833496</v>
      </c>
      <c r="V13">
        <v>2.93915295600891</v>
      </c>
      <c r="W13" s="11">
        <v>0.0442664623260498</v>
      </c>
      <c r="X13">
        <v>0.33905291557312</v>
      </c>
      <c r="Y13">
        <v>0.33905291557312</v>
      </c>
      <c r="Z13">
        <v>0.6</v>
      </c>
      <c r="AA13">
        <v>0.8</v>
      </c>
      <c r="AB13">
        <v>0.571428571428571</v>
      </c>
      <c r="AC13">
        <v>0.666666666666667</v>
      </c>
      <c r="AD13">
        <v>0.2</v>
      </c>
      <c r="AE13">
        <v>0.2</v>
      </c>
    </row>
    <row r="14" spans="1:31">
      <c r="A14" s="5">
        <v>46</v>
      </c>
      <c r="B14">
        <v>18</v>
      </c>
      <c r="C14">
        <v>2</v>
      </c>
      <c r="D14">
        <v>10</v>
      </c>
      <c r="E14">
        <v>10</v>
      </c>
      <c r="F14">
        <v>10</v>
      </c>
      <c r="G14">
        <v>0</v>
      </c>
      <c r="H14">
        <v>8</v>
      </c>
      <c r="I14">
        <v>2</v>
      </c>
      <c r="J14">
        <v>0.9</v>
      </c>
      <c r="K14" s="4">
        <v>7.44791412353516</v>
      </c>
      <c r="L14" s="9">
        <v>1.0282154083252</v>
      </c>
      <c r="M14">
        <v>0.622165679931641</v>
      </c>
      <c r="N14">
        <v>5.99441528320312</v>
      </c>
      <c r="O14">
        <v>6</v>
      </c>
      <c r="P14">
        <v>6</v>
      </c>
      <c r="Q14">
        <v>16</v>
      </c>
      <c r="R14" s="15">
        <v>0.375</v>
      </c>
      <c r="S14" s="15">
        <f t="shared" si="1"/>
        <v>0.6</v>
      </c>
      <c r="T14">
        <v>3.98751449584961</v>
      </c>
      <c r="U14">
        <v>3.64871144294739</v>
      </c>
      <c r="V14">
        <v>3.5240159034729</v>
      </c>
      <c r="W14" s="11">
        <v>0.124695539474487</v>
      </c>
      <c r="X14">
        <v>0.463498592376709</v>
      </c>
      <c r="Y14">
        <v>0.463498592376709</v>
      </c>
      <c r="Z14">
        <v>0.6</v>
      </c>
      <c r="AA14">
        <v>1</v>
      </c>
      <c r="AB14">
        <v>0.625</v>
      </c>
      <c r="AC14">
        <v>0.769230769230769</v>
      </c>
      <c r="AD14">
        <v>0</v>
      </c>
      <c r="AE14">
        <v>0.4</v>
      </c>
    </row>
    <row r="15" spans="1:31">
      <c r="A15" s="5">
        <v>240</v>
      </c>
      <c r="B15">
        <v>20</v>
      </c>
      <c r="C15">
        <v>0</v>
      </c>
      <c r="D15">
        <v>10</v>
      </c>
      <c r="E15">
        <v>10</v>
      </c>
      <c r="F15">
        <v>10</v>
      </c>
      <c r="G15">
        <v>0</v>
      </c>
      <c r="H15">
        <v>10</v>
      </c>
      <c r="I15">
        <v>0</v>
      </c>
      <c r="J15">
        <v>1</v>
      </c>
      <c r="K15" s="4">
        <v>9999</v>
      </c>
      <c r="L15" s="9">
        <v>1.02997398376465</v>
      </c>
      <c r="M15">
        <v>9999</v>
      </c>
      <c r="N15">
        <v>9999</v>
      </c>
      <c r="O15">
        <v>10</v>
      </c>
      <c r="P15">
        <v>10</v>
      </c>
      <c r="Q15">
        <v>20</v>
      </c>
      <c r="R15" s="15">
        <v>0.5</v>
      </c>
      <c r="S15" s="15">
        <f t="shared" si="1"/>
        <v>1</v>
      </c>
      <c r="T15">
        <v>4.02554702758789</v>
      </c>
      <c r="U15">
        <v>3.74819111824036</v>
      </c>
      <c r="V15">
        <v>3.63467264175415</v>
      </c>
      <c r="W15" s="11">
        <v>0.113518476486206</v>
      </c>
      <c r="X15">
        <v>0.39087438583374</v>
      </c>
      <c r="Y15">
        <v>0.39087438583374</v>
      </c>
      <c r="Z15">
        <v>1</v>
      </c>
      <c r="AA15">
        <v>1</v>
      </c>
      <c r="AB15">
        <v>0.5</v>
      </c>
      <c r="AC15">
        <v>0.666666666666667</v>
      </c>
      <c r="AD15">
        <v>0</v>
      </c>
      <c r="AE15">
        <v>0</v>
      </c>
    </row>
    <row r="16" spans="1:31">
      <c r="A16" s="5">
        <v>225</v>
      </c>
      <c r="B16">
        <v>17</v>
      </c>
      <c r="C16">
        <v>3</v>
      </c>
      <c r="D16">
        <v>10</v>
      </c>
      <c r="E16">
        <v>10</v>
      </c>
      <c r="F16">
        <v>9</v>
      </c>
      <c r="G16">
        <v>1</v>
      </c>
      <c r="H16">
        <v>8</v>
      </c>
      <c r="I16">
        <v>2</v>
      </c>
      <c r="J16">
        <v>0.85</v>
      </c>
      <c r="K16" s="4">
        <v>7.71554183959961</v>
      </c>
      <c r="L16" s="9">
        <v>1.04880714416504</v>
      </c>
      <c r="M16">
        <v>0.713251113891602</v>
      </c>
      <c r="N16">
        <v>6.65564155578613</v>
      </c>
      <c r="O16">
        <v>7</v>
      </c>
      <c r="P16">
        <v>7</v>
      </c>
      <c r="Q16">
        <v>16</v>
      </c>
      <c r="R16" s="15">
        <v>0.4375</v>
      </c>
      <c r="S16" s="15">
        <f t="shared" si="1"/>
        <v>0.7</v>
      </c>
      <c r="T16">
        <v>3.21542549133301</v>
      </c>
      <c r="U16">
        <v>2.92124319076538</v>
      </c>
      <c r="V16">
        <v>2.91168355941772</v>
      </c>
      <c r="W16" s="11">
        <v>0.00955963134765625</v>
      </c>
      <c r="X16">
        <v>0.303741931915283</v>
      </c>
      <c r="Y16">
        <v>0.303741931915283</v>
      </c>
      <c r="Z16">
        <v>0.7</v>
      </c>
      <c r="AA16">
        <v>0.9</v>
      </c>
      <c r="AB16">
        <v>0.5625</v>
      </c>
      <c r="AC16">
        <v>0.692307692307692</v>
      </c>
      <c r="AD16">
        <v>0.1</v>
      </c>
      <c r="AE16">
        <v>0.2</v>
      </c>
    </row>
    <row r="17" spans="1:31">
      <c r="A17" s="5">
        <v>231</v>
      </c>
      <c r="B17">
        <v>17</v>
      </c>
      <c r="C17">
        <v>3</v>
      </c>
      <c r="D17">
        <v>10</v>
      </c>
      <c r="E17">
        <v>10</v>
      </c>
      <c r="F17">
        <v>9</v>
      </c>
      <c r="G17">
        <v>1</v>
      </c>
      <c r="H17">
        <v>8</v>
      </c>
      <c r="I17">
        <v>2</v>
      </c>
      <c r="J17">
        <v>0.85</v>
      </c>
      <c r="K17" s="4">
        <v>7.85017585754395</v>
      </c>
      <c r="L17" s="9">
        <v>1.06497764587402</v>
      </c>
      <c r="M17">
        <v>0.754945755004883</v>
      </c>
      <c r="N17">
        <v>6.93133163452148</v>
      </c>
      <c r="O17">
        <v>6</v>
      </c>
      <c r="P17">
        <v>6</v>
      </c>
      <c r="Q17">
        <v>15</v>
      </c>
      <c r="R17" s="15">
        <v>0.4</v>
      </c>
      <c r="S17" s="15">
        <f t="shared" si="1"/>
        <v>0.6</v>
      </c>
      <c r="T17">
        <v>3.3604736328125</v>
      </c>
      <c r="U17">
        <v>3.01516366004944</v>
      </c>
      <c r="V17">
        <v>3.01194429397583</v>
      </c>
      <c r="W17" s="11">
        <v>0.0032193660736084</v>
      </c>
      <c r="X17">
        <v>0.34852933883667</v>
      </c>
      <c r="Y17">
        <v>0.34852933883667</v>
      </c>
      <c r="Z17">
        <v>0.6</v>
      </c>
      <c r="AA17">
        <v>0.9</v>
      </c>
      <c r="AB17">
        <v>0.6</v>
      </c>
      <c r="AC17">
        <v>0.72</v>
      </c>
      <c r="AD17">
        <v>0.1</v>
      </c>
      <c r="AE17">
        <v>0.3</v>
      </c>
    </row>
    <row r="18" spans="1:31">
      <c r="A18" s="5">
        <v>173</v>
      </c>
      <c r="B18">
        <v>18</v>
      </c>
      <c r="C18">
        <v>2</v>
      </c>
      <c r="D18">
        <v>10</v>
      </c>
      <c r="E18">
        <v>10</v>
      </c>
      <c r="F18">
        <v>10</v>
      </c>
      <c r="G18">
        <v>0</v>
      </c>
      <c r="H18">
        <v>8</v>
      </c>
      <c r="I18">
        <v>2</v>
      </c>
      <c r="J18">
        <v>0.9</v>
      </c>
      <c r="K18" s="4">
        <v>7.58810043334961</v>
      </c>
      <c r="L18" s="9">
        <v>1.06684494018555</v>
      </c>
      <c r="M18">
        <v>0.588665008544922</v>
      </c>
      <c r="N18">
        <v>5.76065635681152</v>
      </c>
      <c r="O18">
        <v>5</v>
      </c>
      <c r="P18">
        <v>5</v>
      </c>
      <c r="Q18">
        <v>14</v>
      </c>
      <c r="R18" s="15">
        <v>0.3571</v>
      </c>
      <c r="S18" s="15">
        <f t="shared" si="1"/>
        <v>0.5</v>
      </c>
      <c r="T18">
        <v>4.2313117980957</v>
      </c>
      <c r="U18">
        <v>3.87986516952515</v>
      </c>
      <c r="V18">
        <v>3.75139999389648</v>
      </c>
      <c r="W18" s="11">
        <v>0.128465175628662</v>
      </c>
      <c r="X18">
        <v>0.479911804199219</v>
      </c>
      <c r="Y18">
        <v>0.479911804199219</v>
      </c>
      <c r="Z18">
        <v>0.5</v>
      </c>
      <c r="AA18">
        <v>0.9</v>
      </c>
      <c r="AB18">
        <v>0.642857142857143</v>
      </c>
      <c r="AC18">
        <v>0.75</v>
      </c>
      <c r="AD18">
        <v>0.1</v>
      </c>
      <c r="AE18">
        <v>0.4</v>
      </c>
    </row>
    <row r="19" spans="1:31">
      <c r="A19" s="5">
        <v>200</v>
      </c>
      <c r="B19">
        <v>17</v>
      </c>
      <c r="C19">
        <v>3</v>
      </c>
      <c r="D19">
        <v>10</v>
      </c>
      <c r="E19">
        <v>10</v>
      </c>
      <c r="F19">
        <v>10</v>
      </c>
      <c r="G19">
        <v>0</v>
      </c>
      <c r="H19">
        <v>7</v>
      </c>
      <c r="I19">
        <v>3</v>
      </c>
      <c r="J19">
        <v>0.85</v>
      </c>
      <c r="K19" s="4">
        <v>5.40312004089355</v>
      </c>
      <c r="L19" s="9">
        <v>1.06768417358398</v>
      </c>
      <c r="M19">
        <v>0.909791946411133</v>
      </c>
      <c r="N19">
        <v>5.66717720031738</v>
      </c>
      <c r="O19">
        <v>7</v>
      </c>
      <c r="P19">
        <v>7</v>
      </c>
      <c r="Q19">
        <v>15</v>
      </c>
      <c r="R19" s="15">
        <v>0.4667</v>
      </c>
      <c r="S19" s="15">
        <f t="shared" si="1"/>
        <v>0.7</v>
      </c>
      <c r="T19">
        <v>2.85855865478516</v>
      </c>
      <c r="U19">
        <v>2.56852579116821</v>
      </c>
      <c r="V19">
        <v>2.5754280090332</v>
      </c>
      <c r="W19" s="11">
        <v>0.00690221786499023</v>
      </c>
      <c r="X19">
        <v>0.283130645751953</v>
      </c>
      <c r="Y19">
        <v>0.283130645751953</v>
      </c>
      <c r="Z19">
        <v>0.7</v>
      </c>
      <c r="AA19">
        <v>0.8</v>
      </c>
      <c r="AB19">
        <v>0.533333333333333</v>
      </c>
      <c r="AC19">
        <v>0.64</v>
      </c>
      <c r="AD19">
        <v>0.2</v>
      </c>
      <c r="AE19">
        <v>0.1</v>
      </c>
    </row>
    <row r="20" spans="1:31">
      <c r="A20" s="5">
        <v>227</v>
      </c>
      <c r="B20">
        <v>18</v>
      </c>
      <c r="C20">
        <v>2</v>
      </c>
      <c r="D20">
        <v>10</v>
      </c>
      <c r="E20">
        <v>10</v>
      </c>
      <c r="F20">
        <v>10</v>
      </c>
      <c r="G20">
        <v>0</v>
      </c>
      <c r="H20">
        <v>8</v>
      </c>
      <c r="I20">
        <v>2</v>
      </c>
      <c r="J20">
        <v>0.9</v>
      </c>
      <c r="K20" s="4">
        <v>7.40468406677246</v>
      </c>
      <c r="L20" s="9">
        <v>1.07076263427734</v>
      </c>
      <c r="M20">
        <v>0.720193862915039</v>
      </c>
      <c r="N20">
        <v>6.1645565032959</v>
      </c>
      <c r="O20">
        <v>5</v>
      </c>
      <c r="P20">
        <v>5</v>
      </c>
      <c r="Q20">
        <v>13</v>
      </c>
      <c r="R20" s="15">
        <v>0.3846</v>
      </c>
      <c r="S20" s="15">
        <f t="shared" si="1"/>
        <v>0.5</v>
      </c>
      <c r="T20">
        <v>3.90688896179199</v>
      </c>
      <c r="U20">
        <v>3.57749581336975</v>
      </c>
      <c r="V20">
        <v>3.47445344924927</v>
      </c>
      <c r="W20" s="11">
        <v>0.103042364120483</v>
      </c>
      <c r="X20">
        <v>0.432435512542725</v>
      </c>
      <c r="Y20">
        <v>0.432435512542725</v>
      </c>
      <c r="Z20">
        <v>0.5</v>
      </c>
      <c r="AA20">
        <v>0.8</v>
      </c>
      <c r="AB20">
        <v>0.615384615384615</v>
      </c>
      <c r="AC20">
        <v>0.695652173913043</v>
      </c>
      <c r="AD20">
        <v>0.2</v>
      </c>
      <c r="AE20">
        <v>0.3</v>
      </c>
    </row>
    <row r="21" spans="1:31">
      <c r="A21" s="5">
        <v>207</v>
      </c>
      <c r="B21">
        <v>16</v>
      </c>
      <c r="C21">
        <v>4</v>
      </c>
      <c r="D21">
        <v>10</v>
      </c>
      <c r="E21">
        <v>10</v>
      </c>
      <c r="F21">
        <v>9</v>
      </c>
      <c r="G21">
        <v>1</v>
      </c>
      <c r="H21">
        <v>7</v>
      </c>
      <c r="I21">
        <v>3</v>
      </c>
      <c r="J21">
        <v>0.8</v>
      </c>
      <c r="K21" s="4">
        <v>5.7945384979248</v>
      </c>
      <c r="L21" s="9">
        <v>1.07413482666016</v>
      </c>
      <c r="M21">
        <v>0.826900482177734</v>
      </c>
      <c r="N21">
        <v>5.91932487487793</v>
      </c>
      <c r="O21">
        <v>7</v>
      </c>
      <c r="P21">
        <v>7</v>
      </c>
      <c r="Q21">
        <v>15</v>
      </c>
      <c r="R21" s="15">
        <v>0.4667</v>
      </c>
      <c r="S21" s="15">
        <f t="shared" si="1"/>
        <v>0.7</v>
      </c>
      <c r="T21">
        <v>3.00533866882324</v>
      </c>
      <c r="U21">
        <v>2.6579282283783</v>
      </c>
      <c r="V21">
        <v>2.70044231414795</v>
      </c>
      <c r="W21" s="11">
        <v>0.0425140857696533</v>
      </c>
      <c r="X21">
        <v>0.304896354675293</v>
      </c>
      <c r="Y21">
        <v>0.304896354675293</v>
      </c>
      <c r="Z21">
        <v>0.7</v>
      </c>
      <c r="AA21">
        <v>0.8</v>
      </c>
      <c r="AB21">
        <v>0.533333333333333</v>
      </c>
      <c r="AC21">
        <v>0.64</v>
      </c>
      <c r="AD21">
        <v>0.2</v>
      </c>
      <c r="AE21">
        <v>0.1</v>
      </c>
    </row>
    <row r="22" spans="1:31">
      <c r="A22" s="5">
        <v>42</v>
      </c>
      <c r="B22">
        <v>18</v>
      </c>
      <c r="C22">
        <v>2</v>
      </c>
      <c r="D22">
        <v>10</v>
      </c>
      <c r="E22">
        <v>10</v>
      </c>
      <c r="F22">
        <v>10</v>
      </c>
      <c r="G22">
        <v>0</v>
      </c>
      <c r="H22">
        <v>8</v>
      </c>
      <c r="I22">
        <v>2</v>
      </c>
      <c r="J22">
        <v>0.9</v>
      </c>
      <c r="K22" s="4">
        <v>5.72520065307617</v>
      </c>
      <c r="L22" s="9">
        <v>1.08408355712891</v>
      </c>
      <c r="M22">
        <v>1.05560874938965</v>
      </c>
      <c r="N22">
        <v>5.6590404510498</v>
      </c>
      <c r="O22">
        <v>8</v>
      </c>
      <c r="P22">
        <v>8</v>
      </c>
      <c r="Q22">
        <v>18</v>
      </c>
      <c r="R22" s="15">
        <v>0.4444</v>
      </c>
      <c r="S22" s="15">
        <f t="shared" si="1"/>
        <v>0.8</v>
      </c>
      <c r="T22">
        <v>3.14947128295898</v>
      </c>
      <c r="U22">
        <v>2.85927605628967</v>
      </c>
      <c r="V22">
        <v>2.84977006912231</v>
      </c>
      <c r="W22" s="11">
        <v>0.0095059871673584</v>
      </c>
      <c r="X22">
        <v>0.29970121383667</v>
      </c>
      <c r="Y22">
        <v>0.29970121383667</v>
      </c>
      <c r="Z22">
        <v>0.8</v>
      </c>
      <c r="AA22">
        <v>1</v>
      </c>
      <c r="AB22">
        <v>0.555555555555556</v>
      </c>
      <c r="AC22">
        <v>0.714285714285714</v>
      </c>
      <c r="AD22">
        <v>0</v>
      </c>
      <c r="AE22">
        <v>0.2</v>
      </c>
    </row>
    <row r="23" spans="1:31">
      <c r="A23" s="5">
        <v>235</v>
      </c>
      <c r="B23">
        <v>17</v>
      </c>
      <c r="C23">
        <v>3</v>
      </c>
      <c r="D23">
        <v>10</v>
      </c>
      <c r="E23">
        <v>10</v>
      </c>
      <c r="F23">
        <v>9</v>
      </c>
      <c r="G23">
        <v>1</v>
      </c>
      <c r="H23">
        <v>8</v>
      </c>
      <c r="I23">
        <v>2</v>
      </c>
      <c r="J23">
        <v>0.85</v>
      </c>
      <c r="K23" s="4">
        <v>6.75049018859863</v>
      </c>
      <c r="L23" s="9">
        <v>1.09004592895508</v>
      </c>
      <c r="M23">
        <v>0.96864128112793</v>
      </c>
      <c r="N23">
        <v>6.46852874755859</v>
      </c>
      <c r="O23">
        <v>7</v>
      </c>
      <c r="P23">
        <v>7</v>
      </c>
      <c r="Q23">
        <v>14</v>
      </c>
      <c r="R23" s="15">
        <v>0.5</v>
      </c>
      <c r="S23" s="15">
        <f t="shared" si="1"/>
        <v>0.7</v>
      </c>
      <c r="T23">
        <v>3.52209281921387</v>
      </c>
      <c r="U23">
        <v>3.17621183395386</v>
      </c>
      <c r="V23">
        <v>3.19678997993469</v>
      </c>
      <c r="W23" s="11">
        <v>0.020578145980835</v>
      </c>
      <c r="X23">
        <v>0.325302839279175</v>
      </c>
      <c r="Y23">
        <v>0.325302839279175</v>
      </c>
      <c r="Z23">
        <v>0.7</v>
      </c>
      <c r="AA23">
        <v>0.7</v>
      </c>
      <c r="AB23">
        <v>0.5</v>
      </c>
      <c r="AC23">
        <v>0.583333333333333</v>
      </c>
      <c r="AD23">
        <v>0.3</v>
      </c>
      <c r="AE23">
        <v>0</v>
      </c>
    </row>
    <row r="24" spans="1:31">
      <c r="A24" s="5">
        <v>169</v>
      </c>
      <c r="B24">
        <v>18</v>
      </c>
      <c r="C24">
        <v>2</v>
      </c>
      <c r="D24">
        <v>10</v>
      </c>
      <c r="E24">
        <v>10</v>
      </c>
      <c r="F24">
        <v>10</v>
      </c>
      <c r="G24">
        <v>0</v>
      </c>
      <c r="H24">
        <v>8</v>
      </c>
      <c r="I24">
        <v>2</v>
      </c>
      <c r="J24">
        <v>0.9</v>
      </c>
      <c r="K24" s="4">
        <v>7.6954174041748</v>
      </c>
      <c r="L24" s="9">
        <v>1.09090614318848</v>
      </c>
      <c r="M24">
        <v>0.735584259033203</v>
      </c>
      <c r="N24">
        <v>6.4790153503418</v>
      </c>
      <c r="O24">
        <v>7</v>
      </c>
      <c r="P24">
        <v>7</v>
      </c>
      <c r="Q24">
        <v>16</v>
      </c>
      <c r="R24" s="15">
        <v>0.4375</v>
      </c>
      <c r="S24" s="15">
        <f t="shared" si="1"/>
        <v>0.7</v>
      </c>
      <c r="T24">
        <v>4.10009765625</v>
      </c>
      <c r="U24">
        <v>3.75949907302856</v>
      </c>
      <c r="V24">
        <v>3.65631031990051</v>
      </c>
      <c r="W24" s="11">
        <v>0.103188753128052</v>
      </c>
      <c r="X24">
        <v>0.443787336349487</v>
      </c>
      <c r="Y24">
        <v>0.443787336349487</v>
      </c>
      <c r="Z24">
        <v>0.7</v>
      </c>
      <c r="AA24">
        <v>0.9</v>
      </c>
      <c r="AB24">
        <v>0.5625</v>
      </c>
      <c r="AC24">
        <v>0.692307692307692</v>
      </c>
      <c r="AD24">
        <v>0.1</v>
      </c>
      <c r="AE24">
        <v>0.2</v>
      </c>
    </row>
    <row r="25" spans="1:31">
      <c r="A25" s="5">
        <v>139</v>
      </c>
      <c r="B25">
        <v>18</v>
      </c>
      <c r="C25">
        <v>2</v>
      </c>
      <c r="D25">
        <v>10</v>
      </c>
      <c r="E25">
        <v>10</v>
      </c>
      <c r="F25">
        <v>10</v>
      </c>
      <c r="G25">
        <v>0</v>
      </c>
      <c r="H25">
        <v>8</v>
      </c>
      <c r="I25">
        <v>2</v>
      </c>
      <c r="J25">
        <v>0.9</v>
      </c>
      <c r="K25" s="4">
        <v>6.70574378967285</v>
      </c>
      <c r="L25" s="9">
        <v>1.09640121459961</v>
      </c>
      <c r="M25">
        <v>0.971408843994141</v>
      </c>
      <c r="N25">
        <v>6.38672637939453</v>
      </c>
      <c r="O25">
        <v>8</v>
      </c>
      <c r="P25">
        <v>8</v>
      </c>
      <c r="Q25">
        <v>18</v>
      </c>
      <c r="R25" s="15">
        <v>0.4444</v>
      </c>
      <c r="S25" s="15">
        <f t="shared" si="1"/>
        <v>0.8</v>
      </c>
      <c r="T25">
        <v>3.72480773925781</v>
      </c>
      <c r="U25">
        <v>3.37749862670898</v>
      </c>
      <c r="V25">
        <v>3.34930109977722</v>
      </c>
      <c r="W25" s="11">
        <v>0.0281975269317627</v>
      </c>
      <c r="X25">
        <v>0.375506639480591</v>
      </c>
      <c r="Y25">
        <v>0.375506639480591</v>
      </c>
      <c r="Z25">
        <v>0.8</v>
      </c>
      <c r="AA25">
        <v>1</v>
      </c>
      <c r="AB25">
        <v>0.555555555555556</v>
      </c>
      <c r="AC25">
        <v>0.714285714285714</v>
      </c>
      <c r="AD25">
        <v>0</v>
      </c>
      <c r="AE25">
        <v>0.2</v>
      </c>
    </row>
    <row r="26" s="4" customFormat="1" spans="11:31">
      <c r="K26" s="12" t="s">
        <v>29</v>
      </c>
      <c r="L26" s="9">
        <f>AVERAGE(L2:L25)</f>
        <v>0.954631964365642</v>
      </c>
      <c r="W26" s="11">
        <f t="shared" ref="W26:AE26" si="2">AVERAGE(W2:W25)</f>
        <v>0.0838356912136077</v>
      </c>
      <c r="Z26" s="4">
        <f t="shared" si="2"/>
        <v>0.7125</v>
      </c>
      <c r="AA26" s="4">
        <f t="shared" si="2"/>
        <v>0.895833333333333</v>
      </c>
      <c r="AB26" s="4">
        <f t="shared" si="2"/>
        <v>0.559597316490699</v>
      </c>
      <c r="AC26" s="4">
        <f t="shared" si="2"/>
        <v>0.686634571145441</v>
      </c>
      <c r="AD26" s="4">
        <f t="shared" si="2"/>
        <v>0.104166666666667</v>
      </c>
      <c r="AE26" s="4">
        <f t="shared" si="2"/>
        <v>0.183333333333333</v>
      </c>
    </row>
    <row r="27" s="4" customFormat="1" spans="11:31">
      <c r="K27" s="13" t="s">
        <v>30</v>
      </c>
      <c r="L27" s="9">
        <f>MAX(L2:L25)</f>
        <v>1.15453147888184</v>
      </c>
      <c r="W27" s="11">
        <f t="shared" ref="W27:AE27" si="3">MAX(W2:W25)</f>
        <v>0.24685263633728</v>
      </c>
      <c r="Z27" s="4">
        <f t="shared" si="3"/>
        <v>1</v>
      </c>
      <c r="AA27" s="4">
        <f t="shared" si="3"/>
        <v>1</v>
      </c>
      <c r="AB27" s="4">
        <f t="shared" si="3"/>
        <v>0.642857142857143</v>
      </c>
      <c r="AC27" s="4">
        <f t="shared" si="3"/>
        <v>0.769230769230769</v>
      </c>
      <c r="AD27" s="4">
        <f t="shared" si="3"/>
        <v>0.3</v>
      </c>
      <c r="AE27" s="4">
        <f t="shared" si="3"/>
        <v>0.4</v>
      </c>
    </row>
    <row r="28" s="4" customFormat="1" spans="12:31">
      <c r="L28" s="9">
        <f>MIN(L2:L25)</f>
        <v>0.657564163208008</v>
      </c>
      <c r="W28" s="11">
        <f t="shared" ref="W28:AE28" si="4">MIN(W2:W25)</f>
        <v>0.0032193660736084</v>
      </c>
      <c r="Z28" s="4">
        <f t="shared" si="4"/>
        <v>0.5</v>
      </c>
      <c r="AA28" s="4">
        <f t="shared" si="4"/>
        <v>0.7</v>
      </c>
      <c r="AB28" s="4">
        <f t="shared" si="4"/>
        <v>0.4375</v>
      </c>
      <c r="AC28" s="4">
        <f t="shared" si="4"/>
        <v>0.538461538461539</v>
      </c>
      <c r="AD28" s="4">
        <f t="shared" si="4"/>
        <v>0</v>
      </c>
      <c r="AE28" s="4">
        <f t="shared" si="4"/>
        <v>-0.2</v>
      </c>
    </row>
    <row r="29" spans="11:23">
      <c r="K29" s="4"/>
      <c r="L29" s="9"/>
      <c r="M29">
        <v>0.194</v>
      </c>
      <c r="Q29" s="4" t="s">
        <v>70</v>
      </c>
      <c r="R29" s="4"/>
      <c r="S29" s="4"/>
      <c r="T29" s="4"/>
      <c r="W29" s="11"/>
    </row>
    <row r="30" spans="11:23">
      <c r="K30" s="4"/>
      <c r="L30" s="9"/>
      <c r="M30">
        <v>0.129</v>
      </c>
      <c r="Q30" s="4">
        <v>0.2</v>
      </c>
      <c r="R30" s="4">
        <v>-160</v>
      </c>
      <c r="S30" s="4">
        <v>640</v>
      </c>
      <c r="T30" s="4">
        <v>32</v>
      </c>
      <c r="W30" s="11"/>
    </row>
    <row r="31" spans="11:23">
      <c r="K31" s="4"/>
      <c r="L31" s="9"/>
      <c r="Q31" s="4">
        <v>0.4</v>
      </c>
      <c r="R31" s="4">
        <v>-320</v>
      </c>
      <c r="S31" s="4">
        <v>480</v>
      </c>
      <c r="T31" s="4">
        <v>24</v>
      </c>
      <c r="W31" s="11"/>
    </row>
    <row r="32" spans="11:23">
      <c r="K32" s="4" t="s">
        <v>31</v>
      </c>
      <c r="L32" s="4" t="s">
        <v>32</v>
      </c>
      <c r="M32" t="s">
        <v>98</v>
      </c>
      <c r="N32" t="s">
        <v>99</v>
      </c>
      <c r="Q32" s="4">
        <v>0.45</v>
      </c>
      <c r="R32" s="4">
        <v>-360</v>
      </c>
      <c r="S32" s="4">
        <v>440</v>
      </c>
      <c r="T32" s="4">
        <v>22</v>
      </c>
      <c r="W32" s="11"/>
    </row>
    <row r="33" spans="11:23">
      <c r="K33" s="4"/>
      <c r="L33" s="4"/>
      <c r="Q33" s="4">
        <v>0.49</v>
      </c>
      <c r="R33" s="4">
        <v>-392</v>
      </c>
      <c r="S33" s="4">
        <v>408</v>
      </c>
      <c r="T33" s="4">
        <v>20.4</v>
      </c>
      <c r="W33" s="11"/>
    </row>
    <row r="34" s="1" customFormat="1" spans="11:23">
      <c r="K34" s="14" t="s">
        <v>49</v>
      </c>
      <c r="L34" s="14">
        <f>COUNTIF(L2:L25,"&lt;0.507")-COUNTIF(L2:L25,"&lt;0.378")</f>
        <v>0</v>
      </c>
      <c r="R34" s="14">
        <v>-380</v>
      </c>
      <c r="S34" s="14">
        <v>420</v>
      </c>
      <c r="T34" s="14">
        <v>21</v>
      </c>
      <c r="W34" s="14"/>
    </row>
    <row r="35" s="1" customFormat="1" spans="11:23">
      <c r="K35" s="14" t="s">
        <v>50</v>
      </c>
      <c r="L35" s="14">
        <f>COUNTIF(L2:L25,"&lt;0.636")-COUNTIF(L2:L25,"&lt;0.507")</f>
        <v>0</v>
      </c>
      <c r="W35" s="14"/>
    </row>
    <row r="36" s="2" customFormat="1" spans="11:23">
      <c r="K36" s="10" t="s">
        <v>51</v>
      </c>
      <c r="L36" s="10">
        <f>COUNTIF(L2:L25,"&lt;0.765")-COUNTIF(L2:L25,"&lt;0.636")</f>
        <v>8</v>
      </c>
      <c r="W36" s="10"/>
    </row>
    <row r="37" s="1" customFormat="1" spans="11:23">
      <c r="K37" s="14" t="s">
        <v>52</v>
      </c>
      <c r="L37" s="14">
        <f>COUNTIF(L2:L25,"&lt;0.894")-COUNTIF(L2:L25,"&lt;0.765")</f>
        <v>0</v>
      </c>
      <c r="W37" s="14"/>
    </row>
    <row r="38" s="1" customFormat="1" spans="11:23">
      <c r="K38" s="14" t="s">
        <v>53</v>
      </c>
      <c r="L38" s="14">
        <f>COUNTIF(L2:L25,"&lt;1.023")-COUNTIF(L2:L25,"&lt;0.894")</f>
        <v>1</v>
      </c>
      <c r="W38" s="14"/>
    </row>
    <row r="39" s="1" customFormat="1" spans="11:23">
      <c r="K39" s="14" t="s">
        <v>54</v>
      </c>
      <c r="L39" s="14">
        <f>COUNTIF(L2:L25,"&lt;1.152")-COUNTIF(L2:L25,"&lt;1.023")</f>
        <v>14</v>
      </c>
      <c r="W39" s="14"/>
    </row>
    <row r="40" s="1" customFormat="1" spans="11:23">
      <c r="K40" s="14" t="s">
        <v>55</v>
      </c>
      <c r="L40" s="14">
        <f>COUNTIF(L2:L25,"&lt;1.281")-COUNTIF(L2:L25,"&lt;1.152")</f>
        <v>1</v>
      </c>
      <c r="W40" s="14"/>
    </row>
    <row r="41" s="1" customFormat="1" spans="11:23">
      <c r="K41" s="14" t="s">
        <v>56</v>
      </c>
      <c r="L41" s="14">
        <f>COUNTIF(L2:L25,"&lt;1.41")-COUNTIF(L2:L25,"&lt;1.281")</f>
        <v>0</v>
      </c>
      <c r="W41" s="14"/>
    </row>
    <row r="42" s="1" customFormat="1" spans="11:23">
      <c r="K42" s="14" t="s">
        <v>57</v>
      </c>
      <c r="L42" s="14">
        <f>COUNTIF(L2:L25,"&lt;1.539")-COUNTIF(L2:L25,"&lt;1.41")</f>
        <v>0</v>
      </c>
      <c r="M42" s="14">
        <v>2</v>
      </c>
      <c r="W42" s="14"/>
    </row>
    <row r="43" s="1" customFormat="1" spans="11:23">
      <c r="K43" s="14" t="s">
        <v>58</v>
      </c>
      <c r="L43" s="14">
        <f>COUNTIF(L2:L25,"&lt;1.668")-COUNTIF(L2:L25,"&lt;1.539")</f>
        <v>0</v>
      </c>
      <c r="M43" s="14">
        <v>3</v>
      </c>
      <c r="W43" s="14"/>
    </row>
    <row r="44" s="1" customFormat="1" spans="11:23">
      <c r="K44" s="14" t="s">
        <v>59</v>
      </c>
      <c r="L44" s="14">
        <f>COUNTIF(L2:L25,"&lt;1.797")-COUNTIF(L2:L25,"&lt;1.668")</f>
        <v>0</v>
      </c>
      <c r="M44" s="14">
        <v>4</v>
      </c>
      <c r="W44" s="14"/>
    </row>
    <row r="45" s="1" customFormat="1" spans="11:23">
      <c r="K45" s="14" t="s">
        <v>60</v>
      </c>
      <c r="L45" s="14">
        <f>COUNTIF(L2:L25,"&lt;1.926")-COUNTIF(L2:L25,"&lt;1.797")</f>
        <v>0</v>
      </c>
      <c r="M45" s="14">
        <v>7</v>
      </c>
      <c r="W45" s="14"/>
    </row>
    <row r="46" s="1" customFormat="1" spans="11:23">
      <c r="K46" s="14" t="s">
        <v>61</v>
      </c>
      <c r="L46" s="14">
        <f>COUNTIF(L2:L25,"&lt;2.055")-COUNTIF(L2:L25,"&lt;1.926")</f>
        <v>0</v>
      </c>
      <c r="M46" s="14">
        <v>8</v>
      </c>
      <c r="W46" s="14"/>
    </row>
    <row r="47" s="1" customFormat="1" spans="11:23">
      <c r="K47" s="14" t="s">
        <v>62</v>
      </c>
      <c r="L47" s="14">
        <f>COUNTIF(L2:L25,"&lt;2.184")-COUNTIF(L2:L25,"&lt;2.055")</f>
        <v>0</v>
      </c>
      <c r="M47" s="14">
        <v>7</v>
      </c>
      <c r="W47" s="14"/>
    </row>
    <row r="48" s="1" customFormat="1" spans="11:23">
      <c r="K48" s="14" t="s">
        <v>63</v>
      </c>
      <c r="L48" s="14">
        <f>COUNTIF(L2:L25,"&lt;2.313")-COUNTIF(L2:L25,"&lt;2.184")</f>
        <v>0</v>
      </c>
      <c r="M48" s="14">
        <v>4</v>
      </c>
      <c r="W48" s="14"/>
    </row>
    <row r="49" s="1" customFormat="1" spans="11:23">
      <c r="K49" s="14" t="s">
        <v>64</v>
      </c>
      <c r="L49" s="14">
        <f>COUNTIF(L2:L25,"&lt;2.442")-COUNTIF(L2:L25,"&lt;2.313")</f>
        <v>0</v>
      </c>
      <c r="M49" s="14">
        <v>3</v>
      </c>
      <c r="W49" s="14"/>
    </row>
    <row r="50" s="1" customFormat="1" spans="11:13">
      <c r="K50" s="14" t="s">
        <v>65</v>
      </c>
      <c r="L50" s="14">
        <f>COUNTIF(L2:L25,"&lt;2.571")-COUNTIF(L2:L25,"&lt;2.442")</f>
        <v>0</v>
      </c>
      <c r="M50" s="14">
        <v>2</v>
      </c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s="1" customFormat="1" spans="11:15">
      <c r="K52" s="14" t="s">
        <v>67</v>
      </c>
      <c r="L52" s="14">
        <f>COUNTIF(L2:L25,"&lt;2.829")-COUNTIF(L2:L25,"&lt;2.7")</f>
        <v>0</v>
      </c>
      <c r="N52" s="1">
        <v>0.378</v>
      </c>
      <c r="O52" s="1">
        <v>3.094</v>
      </c>
    </row>
    <row r="53" s="1" customFormat="1" spans="11:15">
      <c r="K53" s="14" t="s">
        <v>68</v>
      </c>
      <c r="L53" s="14">
        <f>COUNTIF(L2:L25,"&lt;2.958")-COUNTIF(L2:L25,"&lt;2.829")</f>
        <v>0</v>
      </c>
      <c r="N53" s="1">
        <v>21</v>
      </c>
      <c r="O53" s="1">
        <v>0.129</v>
      </c>
    </row>
    <row r="54" s="1" customFormat="1" spans="11:12">
      <c r="K54" s="14" t="s">
        <v>69</v>
      </c>
      <c r="L54" s="14">
        <f>COUNTIF(L2:L25,"&lt;3.087")-COUNTIF(L2:L25,"&lt;2.958")</f>
        <v>0</v>
      </c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2"/>
  <sheetViews>
    <sheetView topLeftCell="G40" workbookViewId="0">
      <selection activeCell="G1" sqref="$A1:$XFD65"/>
    </sheetView>
  </sheetViews>
  <sheetFormatPr defaultColWidth="8.88888888888889" defaultRowHeight="14.4"/>
  <cols>
    <col min="11" max="12" width="18.7777777777778" customWidth="1"/>
    <col min="13" max="14" width="12.8888888888889"/>
    <col min="20" max="22" width="12.8888888888889"/>
    <col min="23" max="23" width="16.1111111111111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138</v>
      </c>
      <c r="B2">
        <v>18</v>
      </c>
      <c r="C2">
        <v>2</v>
      </c>
      <c r="D2">
        <v>10</v>
      </c>
      <c r="E2">
        <v>10</v>
      </c>
      <c r="F2">
        <v>9</v>
      </c>
      <c r="G2">
        <v>1</v>
      </c>
      <c r="H2">
        <v>9</v>
      </c>
      <c r="I2">
        <v>1</v>
      </c>
      <c r="J2">
        <v>0.9</v>
      </c>
      <c r="K2" s="4">
        <v>9.2657299041748</v>
      </c>
      <c r="L2" s="9">
        <v>0.671237945556641</v>
      </c>
      <c r="M2">
        <v>0.846797943115234</v>
      </c>
      <c r="N2">
        <v>11.3050632476807</v>
      </c>
      <c r="O2">
        <v>9</v>
      </c>
      <c r="P2">
        <v>9</v>
      </c>
      <c r="Q2">
        <v>16</v>
      </c>
      <c r="R2" s="15">
        <v>0.5625</v>
      </c>
      <c r="S2" s="15">
        <f>O2/E2</f>
        <v>0.9</v>
      </c>
      <c r="T2">
        <v>4.41386222839355</v>
      </c>
      <c r="U2">
        <v>3.87005400657654</v>
      </c>
      <c r="V2">
        <v>4.11690664291382</v>
      </c>
      <c r="W2" s="11">
        <v>0.24685263633728</v>
      </c>
      <c r="X2">
        <v>0.296955585479736</v>
      </c>
      <c r="Y2">
        <v>0.296955585479736</v>
      </c>
      <c r="Z2">
        <v>0.9</v>
      </c>
      <c r="AA2">
        <v>0.7</v>
      </c>
      <c r="AB2">
        <v>0.4375</v>
      </c>
      <c r="AC2">
        <v>0.538461538461539</v>
      </c>
      <c r="AD2">
        <v>0.3</v>
      </c>
      <c r="AE2">
        <v>-0.2</v>
      </c>
    </row>
    <row r="3" spans="1:31">
      <c r="A3" s="5">
        <v>185</v>
      </c>
      <c r="B3">
        <v>20</v>
      </c>
      <c r="C3">
        <v>0</v>
      </c>
      <c r="D3">
        <v>10</v>
      </c>
      <c r="E3">
        <v>10</v>
      </c>
      <c r="F3">
        <v>10</v>
      </c>
      <c r="G3">
        <v>0</v>
      </c>
      <c r="H3">
        <v>10</v>
      </c>
      <c r="I3">
        <v>0</v>
      </c>
      <c r="J3">
        <v>1</v>
      </c>
      <c r="K3" s="4">
        <v>9999</v>
      </c>
      <c r="L3" s="9">
        <v>0.746330261230469</v>
      </c>
      <c r="M3">
        <v>9999</v>
      </c>
      <c r="N3">
        <v>9999</v>
      </c>
      <c r="O3">
        <v>8</v>
      </c>
      <c r="P3">
        <v>8</v>
      </c>
      <c r="Q3">
        <v>17</v>
      </c>
      <c r="R3" s="15">
        <v>0.4706</v>
      </c>
      <c r="S3" s="15">
        <f>O3/E3</f>
        <v>0.8</v>
      </c>
      <c r="T3">
        <v>4.6588134765625</v>
      </c>
      <c r="U3">
        <v>4.31870889663696</v>
      </c>
      <c r="V3">
        <v>4.19972944259644</v>
      </c>
      <c r="W3" s="11">
        <v>0.118979454040527</v>
      </c>
      <c r="X3">
        <v>0.459084033966065</v>
      </c>
      <c r="Y3">
        <v>0.459084033966065</v>
      </c>
      <c r="Z3">
        <v>0.8</v>
      </c>
      <c r="AA3">
        <v>0.9</v>
      </c>
      <c r="AB3">
        <v>0.529411764705882</v>
      </c>
      <c r="AC3">
        <v>0.666666666666667</v>
      </c>
      <c r="AD3">
        <v>0.1</v>
      </c>
      <c r="AE3">
        <v>0.1</v>
      </c>
    </row>
    <row r="4" s="1" customFormat="1" spans="1:31">
      <c r="A4" s="18">
        <v>51</v>
      </c>
      <c r="B4" s="1">
        <v>20</v>
      </c>
      <c r="C4" s="1">
        <v>0</v>
      </c>
      <c r="D4" s="1">
        <v>10</v>
      </c>
      <c r="E4" s="1">
        <v>10</v>
      </c>
      <c r="F4" s="1">
        <v>10</v>
      </c>
      <c r="G4" s="1">
        <v>0</v>
      </c>
      <c r="H4" s="1">
        <v>10</v>
      </c>
      <c r="I4" s="1">
        <v>0</v>
      </c>
      <c r="J4" s="1">
        <v>1</v>
      </c>
      <c r="K4" s="14">
        <v>9999</v>
      </c>
      <c r="L4" s="14">
        <v>0.763280868530273</v>
      </c>
      <c r="M4" s="1">
        <v>9999</v>
      </c>
      <c r="N4" s="1">
        <v>9999</v>
      </c>
      <c r="O4" s="1">
        <v>8</v>
      </c>
      <c r="P4" s="1">
        <v>8</v>
      </c>
      <c r="Q4" s="1">
        <v>18</v>
      </c>
      <c r="R4" s="19">
        <v>0.4444</v>
      </c>
      <c r="S4" s="19">
        <f>O4/E4</f>
        <v>0.8</v>
      </c>
      <c r="T4" s="1">
        <v>4.22702026367187</v>
      </c>
      <c r="U4" s="1">
        <v>3.92570948600769</v>
      </c>
      <c r="V4" s="1">
        <v>3.81870722770691</v>
      </c>
      <c r="W4" s="14">
        <v>0.107002258300781</v>
      </c>
      <c r="X4" s="1">
        <v>0.408313035964966</v>
      </c>
      <c r="Y4" s="1">
        <v>0.408313035964966</v>
      </c>
      <c r="Z4" s="1">
        <v>0.8</v>
      </c>
      <c r="AA4" s="1">
        <v>1</v>
      </c>
      <c r="AB4" s="1">
        <v>0.555555555555556</v>
      </c>
      <c r="AC4" s="1">
        <v>0.714285714285714</v>
      </c>
      <c r="AD4" s="1">
        <v>0</v>
      </c>
      <c r="AE4" s="1">
        <v>0.2</v>
      </c>
    </row>
    <row r="5" spans="1:31">
      <c r="A5" s="5">
        <v>16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10.8333683013916</v>
      </c>
      <c r="L5" s="9">
        <v>0.657564163208008</v>
      </c>
      <c r="M5">
        <v>0.505702972412109</v>
      </c>
      <c r="N5">
        <v>9.78784370422363</v>
      </c>
      <c r="O5">
        <v>7</v>
      </c>
      <c r="P5">
        <v>7</v>
      </c>
      <c r="Q5">
        <v>17</v>
      </c>
      <c r="R5" s="15">
        <v>0.4118</v>
      </c>
      <c r="S5" s="15">
        <f>O5/E5</f>
        <v>0.7</v>
      </c>
      <c r="T5">
        <v>4.57226943969727</v>
      </c>
      <c r="U5">
        <v>4.18453979492187</v>
      </c>
      <c r="V5">
        <v>4.08214998245239</v>
      </c>
      <c r="W5" s="11">
        <v>0.102389812469482</v>
      </c>
      <c r="X5">
        <v>0.490119457244873</v>
      </c>
      <c r="Y5">
        <v>0.490119457244873</v>
      </c>
      <c r="Z5">
        <v>0.7</v>
      </c>
      <c r="AA5">
        <v>1</v>
      </c>
      <c r="AB5">
        <v>0.588235294117647</v>
      </c>
      <c r="AC5">
        <v>0.740740740740741</v>
      </c>
      <c r="AD5">
        <v>0</v>
      </c>
      <c r="AE5">
        <v>0.3</v>
      </c>
    </row>
    <row r="6" spans="1:31">
      <c r="A6" s="5">
        <v>69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10.0285949707031</v>
      </c>
      <c r="L6" s="9">
        <v>0.747514724731445</v>
      </c>
      <c r="M6">
        <v>0.625762939453125</v>
      </c>
      <c r="N6">
        <v>9.09481048583984</v>
      </c>
      <c r="O6">
        <v>6</v>
      </c>
      <c r="P6">
        <v>6</v>
      </c>
      <c r="Q6">
        <v>14</v>
      </c>
      <c r="R6" s="15">
        <v>0.4286</v>
      </c>
      <c r="S6" s="15">
        <f>O6/E6</f>
        <v>0.6</v>
      </c>
      <c r="T6">
        <v>3.83040618896484</v>
      </c>
      <c r="U6">
        <v>3.52026915550232</v>
      </c>
      <c r="V6">
        <v>3.42554235458374</v>
      </c>
      <c r="W6" s="11">
        <v>0.0947268009185791</v>
      </c>
      <c r="X6">
        <v>0.404863834381104</v>
      </c>
      <c r="Y6">
        <v>0.404863834381104</v>
      </c>
      <c r="Z6">
        <v>0.6</v>
      </c>
      <c r="AA6">
        <v>0.8</v>
      </c>
      <c r="AB6">
        <v>0.571428571428571</v>
      </c>
      <c r="AC6">
        <v>0.666666666666667</v>
      </c>
      <c r="AD6">
        <v>0.2</v>
      </c>
      <c r="AE6">
        <v>0.2</v>
      </c>
    </row>
    <row r="7" spans="1:31">
      <c r="A7" s="5">
        <v>128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9.73309898376465</v>
      </c>
      <c r="L7" s="9">
        <v>0.717172622680664</v>
      </c>
      <c r="M7">
        <v>0.580852508544922</v>
      </c>
      <c r="N7">
        <v>8.65452194213867</v>
      </c>
      <c r="O7">
        <v>6</v>
      </c>
      <c r="P7">
        <v>6</v>
      </c>
      <c r="Q7">
        <v>14</v>
      </c>
      <c r="R7" s="15">
        <v>0.4286</v>
      </c>
      <c r="S7" s="15">
        <f t="shared" ref="S7:S24" si="0">O7/E7</f>
        <v>0.6</v>
      </c>
      <c r="T7">
        <v>4.21047019958496</v>
      </c>
      <c r="U7">
        <v>3.87132596969604</v>
      </c>
      <c r="V7">
        <v>3.78663492202759</v>
      </c>
      <c r="W7" s="11">
        <v>0.084691047668457</v>
      </c>
      <c r="X7">
        <v>0.423835277557373</v>
      </c>
      <c r="Y7">
        <v>0.423835277557373</v>
      </c>
      <c r="Z7">
        <v>0.6</v>
      </c>
      <c r="AA7">
        <v>0.8</v>
      </c>
      <c r="AB7">
        <v>0.571428571428571</v>
      </c>
      <c r="AC7">
        <v>0.666666666666667</v>
      </c>
      <c r="AD7">
        <v>0.2</v>
      </c>
      <c r="AE7">
        <v>0.2</v>
      </c>
    </row>
    <row r="8" s="20" customFormat="1" spans="1:31">
      <c r="A8" s="21">
        <v>175</v>
      </c>
      <c r="B8" s="20">
        <v>20</v>
      </c>
      <c r="C8" s="20">
        <v>0</v>
      </c>
      <c r="D8" s="20">
        <v>10</v>
      </c>
      <c r="E8" s="20">
        <v>10</v>
      </c>
      <c r="F8" s="20">
        <v>10</v>
      </c>
      <c r="G8" s="20">
        <v>0</v>
      </c>
      <c r="H8" s="20">
        <v>10</v>
      </c>
      <c r="I8" s="20">
        <v>0</v>
      </c>
      <c r="J8" s="20">
        <v>1</v>
      </c>
      <c r="K8" s="22">
        <v>9999</v>
      </c>
      <c r="L8" s="22">
        <v>0.729522705078125</v>
      </c>
      <c r="M8" s="20">
        <v>9999</v>
      </c>
      <c r="N8" s="20">
        <v>9999</v>
      </c>
      <c r="O8" s="20">
        <v>9</v>
      </c>
      <c r="P8" s="20">
        <v>9</v>
      </c>
      <c r="Q8" s="20">
        <v>18</v>
      </c>
      <c r="R8" s="23">
        <v>0.5</v>
      </c>
      <c r="S8" s="23">
        <f t="shared" si="0"/>
        <v>0.9</v>
      </c>
      <c r="T8" s="20">
        <v>4.20437049865723</v>
      </c>
      <c r="U8" s="20">
        <v>3.89416456222534</v>
      </c>
      <c r="V8" s="20">
        <v>3.80965113639831</v>
      </c>
      <c r="W8" s="22">
        <v>0.0845134258270264</v>
      </c>
      <c r="X8" s="20">
        <v>0.394719362258911</v>
      </c>
      <c r="Y8" s="20">
        <v>0.394719362258911</v>
      </c>
      <c r="Z8" s="20">
        <v>0.9</v>
      </c>
      <c r="AA8" s="20">
        <v>0.9</v>
      </c>
      <c r="AB8" s="20">
        <v>0.5</v>
      </c>
      <c r="AC8" s="20">
        <v>0.642857142857143</v>
      </c>
      <c r="AD8" s="20">
        <v>0.1</v>
      </c>
      <c r="AE8" s="20">
        <v>0</v>
      </c>
    </row>
    <row r="9" spans="1:31">
      <c r="A9" s="5">
        <v>61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10.6257991790772</v>
      </c>
      <c r="L9" s="9">
        <v>1.14323806762695</v>
      </c>
      <c r="M9">
        <v>0.99237060546875</v>
      </c>
      <c r="N9">
        <v>9.02749633789062</v>
      </c>
      <c r="O9">
        <v>5</v>
      </c>
      <c r="P9">
        <v>5</v>
      </c>
      <c r="Q9">
        <v>14</v>
      </c>
      <c r="R9" s="15">
        <v>0.3571</v>
      </c>
      <c r="S9" s="15">
        <f t="shared" si="0"/>
        <v>0.5</v>
      </c>
      <c r="T9">
        <v>3.97028923034668</v>
      </c>
      <c r="U9">
        <v>3.67376279830933</v>
      </c>
      <c r="V9">
        <v>3.51807713508606</v>
      </c>
      <c r="W9" s="11">
        <v>0.155685663223267</v>
      </c>
      <c r="X9">
        <v>0.45221209526062</v>
      </c>
      <c r="Y9">
        <v>0.45221209526062</v>
      </c>
      <c r="Z9">
        <v>0.5</v>
      </c>
      <c r="AA9">
        <v>0.9</v>
      </c>
      <c r="AB9">
        <v>0.642857142857143</v>
      </c>
      <c r="AC9">
        <v>0.75</v>
      </c>
      <c r="AD9">
        <v>0.1</v>
      </c>
      <c r="AE9">
        <v>0.4</v>
      </c>
    </row>
    <row r="10" spans="1:31">
      <c r="A10" s="5">
        <v>85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9.67426681518555</v>
      </c>
      <c r="L10" s="9">
        <v>1.15453147888184</v>
      </c>
      <c r="M10">
        <v>1.01817321777344</v>
      </c>
      <c r="N10">
        <v>8.10276222229004</v>
      </c>
      <c r="O10">
        <v>7</v>
      </c>
      <c r="P10">
        <v>7</v>
      </c>
      <c r="Q10">
        <v>17</v>
      </c>
      <c r="R10" s="15">
        <v>0.4118</v>
      </c>
      <c r="S10" s="15">
        <f t="shared" si="0"/>
        <v>0.7</v>
      </c>
      <c r="T10">
        <v>3.56271362304687</v>
      </c>
      <c r="U10">
        <v>3.31436419486999</v>
      </c>
      <c r="V10">
        <v>3.18829298019409</v>
      </c>
      <c r="W10" s="11">
        <v>0.126071214675903</v>
      </c>
      <c r="X10">
        <v>0.374420642852783</v>
      </c>
      <c r="Y10">
        <v>0.374420642852783</v>
      </c>
      <c r="Z10">
        <v>0.7</v>
      </c>
      <c r="AA10">
        <v>1</v>
      </c>
      <c r="AB10">
        <v>0.588235294117647</v>
      </c>
      <c r="AC10">
        <v>0.740740740740741</v>
      </c>
      <c r="AD10">
        <v>0</v>
      </c>
      <c r="AE10">
        <v>0.3</v>
      </c>
    </row>
    <row r="11" spans="1:31">
      <c r="A11" s="5">
        <v>234</v>
      </c>
      <c r="B11">
        <v>20</v>
      </c>
      <c r="C11">
        <v>0</v>
      </c>
      <c r="D11">
        <v>10</v>
      </c>
      <c r="E11">
        <v>10</v>
      </c>
      <c r="F11">
        <v>10</v>
      </c>
      <c r="G11">
        <v>0</v>
      </c>
      <c r="H11">
        <v>10</v>
      </c>
      <c r="I11">
        <v>0</v>
      </c>
      <c r="J11">
        <v>1</v>
      </c>
      <c r="K11" s="4">
        <v>9999</v>
      </c>
      <c r="L11" s="9">
        <v>0.98687744140625</v>
      </c>
      <c r="M11">
        <v>9999</v>
      </c>
      <c r="N11">
        <v>9999</v>
      </c>
      <c r="O11">
        <v>10</v>
      </c>
      <c r="P11">
        <v>10</v>
      </c>
      <c r="Q11">
        <v>20</v>
      </c>
      <c r="R11" s="15">
        <v>0.5</v>
      </c>
      <c r="S11" s="15">
        <f t="shared" si="0"/>
        <v>1</v>
      </c>
      <c r="T11">
        <v>4.50434112548828</v>
      </c>
      <c r="U11">
        <v>4.15515184402466</v>
      </c>
      <c r="V11">
        <v>4.08800077438354</v>
      </c>
      <c r="W11" s="11">
        <v>0.0671510696411133</v>
      </c>
      <c r="X11">
        <v>0.416340351104736</v>
      </c>
      <c r="Y11">
        <v>0.416340351104736</v>
      </c>
      <c r="Z11">
        <v>1</v>
      </c>
      <c r="AA11">
        <v>1</v>
      </c>
      <c r="AB11">
        <v>0.5</v>
      </c>
      <c r="AC11">
        <v>0.666666666666667</v>
      </c>
      <c r="AD11">
        <v>0</v>
      </c>
      <c r="AE11">
        <v>0</v>
      </c>
    </row>
    <row r="12" spans="1:31">
      <c r="A12" s="5">
        <v>144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6.13531303405762</v>
      </c>
      <c r="L12" s="9">
        <v>1.02372741699219</v>
      </c>
      <c r="M12">
        <v>0.877628326416016</v>
      </c>
      <c r="N12">
        <v>5.65897369384766</v>
      </c>
      <c r="O12">
        <v>6</v>
      </c>
      <c r="P12">
        <v>6</v>
      </c>
      <c r="Q12">
        <v>14</v>
      </c>
      <c r="R12" s="15">
        <v>0.4286</v>
      </c>
      <c r="S12" s="15">
        <f t="shared" si="0"/>
        <v>0.6</v>
      </c>
      <c r="T12">
        <v>3.27820587158203</v>
      </c>
      <c r="U12">
        <v>2.98341941833496</v>
      </c>
      <c r="V12">
        <v>2.93915295600891</v>
      </c>
      <c r="W12" s="11">
        <v>0.0442664623260498</v>
      </c>
      <c r="X12">
        <v>0.33905291557312</v>
      </c>
      <c r="Y12">
        <v>0.33905291557312</v>
      </c>
      <c r="Z12">
        <v>0.6</v>
      </c>
      <c r="AA12">
        <v>0.8</v>
      </c>
      <c r="AB12">
        <v>0.571428571428571</v>
      </c>
      <c r="AC12">
        <v>0.666666666666667</v>
      </c>
      <c r="AD12">
        <v>0.2</v>
      </c>
      <c r="AE12">
        <v>0.2</v>
      </c>
    </row>
    <row r="13" spans="1:31">
      <c r="A13" s="5">
        <v>46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7.44791412353516</v>
      </c>
      <c r="L13" s="9">
        <v>1.0282154083252</v>
      </c>
      <c r="M13">
        <v>0.622165679931641</v>
      </c>
      <c r="N13">
        <v>5.99441528320312</v>
      </c>
      <c r="O13">
        <v>6</v>
      </c>
      <c r="P13">
        <v>6</v>
      </c>
      <c r="Q13">
        <v>16</v>
      </c>
      <c r="R13" s="15">
        <v>0.375</v>
      </c>
      <c r="S13" s="15">
        <f t="shared" si="0"/>
        <v>0.6</v>
      </c>
      <c r="T13">
        <v>3.98751449584961</v>
      </c>
      <c r="U13">
        <v>3.64871144294739</v>
      </c>
      <c r="V13">
        <v>3.5240159034729</v>
      </c>
      <c r="W13" s="11">
        <v>0.124695539474487</v>
      </c>
      <c r="X13">
        <v>0.463498592376709</v>
      </c>
      <c r="Y13">
        <v>0.463498592376709</v>
      </c>
      <c r="Z13">
        <v>0.6</v>
      </c>
      <c r="AA13">
        <v>1</v>
      </c>
      <c r="AB13">
        <v>0.625</v>
      </c>
      <c r="AC13">
        <v>0.769230769230769</v>
      </c>
      <c r="AD13">
        <v>0</v>
      </c>
      <c r="AE13">
        <v>0.4</v>
      </c>
    </row>
    <row r="14" spans="1:31">
      <c r="A14" s="5">
        <v>240</v>
      </c>
      <c r="B14">
        <v>20</v>
      </c>
      <c r="C14">
        <v>0</v>
      </c>
      <c r="D14">
        <v>10</v>
      </c>
      <c r="E14">
        <v>10</v>
      </c>
      <c r="F14">
        <v>10</v>
      </c>
      <c r="G14">
        <v>0</v>
      </c>
      <c r="H14">
        <v>10</v>
      </c>
      <c r="I14">
        <v>0</v>
      </c>
      <c r="J14">
        <v>1</v>
      </c>
      <c r="K14" s="4">
        <v>9999</v>
      </c>
      <c r="L14" s="9">
        <v>1.02997398376465</v>
      </c>
      <c r="M14">
        <v>9999</v>
      </c>
      <c r="N14">
        <v>9999</v>
      </c>
      <c r="O14">
        <v>10</v>
      </c>
      <c r="P14">
        <v>10</v>
      </c>
      <c r="Q14">
        <v>20</v>
      </c>
      <c r="R14" s="15">
        <v>0.5</v>
      </c>
      <c r="S14" s="15">
        <f t="shared" si="0"/>
        <v>1</v>
      </c>
      <c r="T14">
        <v>4.02554702758789</v>
      </c>
      <c r="U14">
        <v>3.74819111824036</v>
      </c>
      <c r="V14">
        <v>3.63467264175415</v>
      </c>
      <c r="W14" s="11">
        <v>0.113518476486206</v>
      </c>
      <c r="X14">
        <v>0.39087438583374</v>
      </c>
      <c r="Y14">
        <v>0.39087438583374</v>
      </c>
      <c r="Z14">
        <v>1</v>
      </c>
      <c r="AA14">
        <v>1</v>
      </c>
      <c r="AB14">
        <v>0.5</v>
      </c>
      <c r="AC14">
        <v>0.666666666666667</v>
      </c>
      <c r="AD14">
        <v>0</v>
      </c>
      <c r="AE14">
        <v>0</v>
      </c>
    </row>
    <row r="15" spans="1:31">
      <c r="A15" s="5">
        <v>225</v>
      </c>
      <c r="B15">
        <v>17</v>
      </c>
      <c r="C15">
        <v>3</v>
      </c>
      <c r="D15">
        <v>10</v>
      </c>
      <c r="E15">
        <v>10</v>
      </c>
      <c r="F15">
        <v>9</v>
      </c>
      <c r="G15">
        <v>1</v>
      </c>
      <c r="H15">
        <v>8</v>
      </c>
      <c r="I15">
        <v>2</v>
      </c>
      <c r="J15">
        <v>0.85</v>
      </c>
      <c r="K15" s="4">
        <v>7.71554183959961</v>
      </c>
      <c r="L15" s="9">
        <v>1.04880714416504</v>
      </c>
      <c r="M15">
        <v>0.713251113891602</v>
      </c>
      <c r="N15">
        <v>6.65564155578613</v>
      </c>
      <c r="O15">
        <v>7</v>
      </c>
      <c r="P15">
        <v>7</v>
      </c>
      <c r="Q15">
        <v>16</v>
      </c>
      <c r="R15" s="15">
        <v>0.4375</v>
      </c>
      <c r="S15" s="15">
        <f t="shared" si="0"/>
        <v>0.7</v>
      </c>
      <c r="T15">
        <v>3.21542549133301</v>
      </c>
      <c r="U15">
        <v>2.92124319076538</v>
      </c>
      <c r="V15">
        <v>2.91168355941772</v>
      </c>
      <c r="W15" s="11">
        <v>0.00955963134765625</v>
      </c>
      <c r="X15">
        <v>0.303741931915283</v>
      </c>
      <c r="Y15">
        <v>0.303741931915283</v>
      </c>
      <c r="Z15">
        <v>0.7</v>
      </c>
      <c r="AA15">
        <v>0.9</v>
      </c>
      <c r="AB15">
        <v>0.5625</v>
      </c>
      <c r="AC15">
        <v>0.692307692307692</v>
      </c>
      <c r="AD15">
        <v>0.1</v>
      </c>
      <c r="AE15">
        <v>0.2</v>
      </c>
    </row>
    <row r="16" spans="1:31">
      <c r="A16" s="5">
        <v>231</v>
      </c>
      <c r="B16">
        <v>17</v>
      </c>
      <c r="C16">
        <v>3</v>
      </c>
      <c r="D16">
        <v>10</v>
      </c>
      <c r="E16">
        <v>10</v>
      </c>
      <c r="F16">
        <v>9</v>
      </c>
      <c r="G16">
        <v>1</v>
      </c>
      <c r="H16">
        <v>8</v>
      </c>
      <c r="I16">
        <v>2</v>
      </c>
      <c r="J16">
        <v>0.85</v>
      </c>
      <c r="K16" s="4">
        <v>7.85017585754395</v>
      </c>
      <c r="L16" s="9">
        <v>1.06497764587402</v>
      </c>
      <c r="M16">
        <v>0.754945755004883</v>
      </c>
      <c r="N16">
        <v>6.93133163452148</v>
      </c>
      <c r="O16">
        <v>6</v>
      </c>
      <c r="P16">
        <v>6</v>
      </c>
      <c r="Q16">
        <v>15</v>
      </c>
      <c r="R16" s="15">
        <v>0.4</v>
      </c>
      <c r="S16" s="15">
        <f t="shared" si="0"/>
        <v>0.6</v>
      </c>
      <c r="T16">
        <v>3.3604736328125</v>
      </c>
      <c r="U16">
        <v>3.01516366004944</v>
      </c>
      <c r="V16">
        <v>3.01194429397583</v>
      </c>
      <c r="W16" s="11">
        <v>0.0032193660736084</v>
      </c>
      <c r="X16">
        <v>0.34852933883667</v>
      </c>
      <c r="Y16">
        <v>0.34852933883667</v>
      </c>
      <c r="Z16">
        <v>0.6</v>
      </c>
      <c r="AA16">
        <v>0.9</v>
      </c>
      <c r="AB16">
        <v>0.6</v>
      </c>
      <c r="AC16">
        <v>0.72</v>
      </c>
      <c r="AD16">
        <v>0.1</v>
      </c>
      <c r="AE16">
        <v>0.3</v>
      </c>
    </row>
    <row r="17" spans="1:31">
      <c r="A17" s="5">
        <v>173</v>
      </c>
      <c r="B17">
        <v>18</v>
      </c>
      <c r="C17">
        <v>2</v>
      </c>
      <c r="D17">
        <v>10</v>
      </c>
      <c r="E17">
        <v>10</v>
      </c>
      <c r="F17">
        <v>10</v>
      </c>
      <c r="G17">
        <v>0</v>
      </c>
      <c r="H17">
        <v>8</v>
      </c>
      <c r="I17">
        <v>2</v>
      </c>
      <c r="J17">
        <v>0.9</v>
      </c>
      <c r="K17" s="4">
        <v>7.58810043334961</v>
      </c>
      <c r="L17" s="9">
        <v>1.06684494018555</v>
      </c>
      <c r="M17">
        <v>0.588665008544922</v>
      </c>
      <c r="N17">
        <v>5.76065635681152</v>
      </c>
      <c r="O17">
        <v>5</v>
      </c>
      <c r="P17">
        <v>5</v>
      </c>
      <c r="Q17">
        <v>14</v>
      </c>
      <c r="R17" s="15">
        <v>0.3571</v>
      </c>
      <c r="S17" s="15">
        <f t="shared" si="0"/>
        <v>0.5</v>
      </c>
      <c r="T17">
        <v>4.2313117980957</v>
      </c>
      <c r="U17">
        <v>3.87986516952515</v>
      </c>
      <c r="V17">
        <v>3.75139999389648</v>
      </c>
      <c r="W17" s="11">
        <v>0.128465175628662</v>
      </c>
      <c r="X17">
        <v>0.479911804199219</v>
      </c>
      <c r="Y17">
        <v>0.479911804199219</v>
      </c>
      <c r="Z17">
        <v>0.5</v>
      </c>
      <c r="AA17">
        <v>0.9</v>
      </c>
      <c r="AB17">
        <v>0.642857142857143</v>
      </c>
      <c r="AC17">
        <v>0.75</v>
      </c>
      <c r="AD17">
        <v>0.1</v>
      </c>
      <c r="AE17">
        <v>0.4</v>
      </c>
    </row>
    <row r="18" spans="1:31">
      <c r="A18" s="5">
        <v>200</v>
      </c>
      <c r="B18">
        <v>17</v>
      </c>
      <c r="C18">
        <v>3</v>
      </c>
      <c r="D18">
        <v>10</v>
      </c>
      <c r="E18">
        <v>10</v>
      </c>
      <c r="F18">
        <v>10</v>
      </c>
      <c r="G18">
        <v>0</v>
      </c>
      <c r="H18">
        <v>7</v>
      </c>
      <c r="I18">
        <v>3</v>
      </c>
      <c r="J18">
        <v>0.85</v>
      </c>
      <c r="K18" s="4">
        <v>5.40312004089355</v>
      </c>
      <c r="L18" s="9">
        <v>1.06768417358398</v>
      </c>
      <c r="M18">
        <v>0.909791946411133</v>
      </c>
      <c r="N18">
        <v>5.66717720031738</v>
      </c>
      <c r="O18">
        <v>7</v>
      </c>
      <c r="P18">
        <v>7</v>
      </c>
      <c r="Q18">
        <v>15</v>
      </c>
      <c r="R18" s="15">
        <v>0.4667</v>
      </c>
      <c r="S18" s="15">
        <f t="shared" si="0"/>
        <v>0.7</v>
      </c>
      <c r="T18">
        <v>2.85855865478516</v>
      </c>
      <c r="U18">
        <v>2.56852579116821</v>
      </c>
      <c r="V18">
        <v>2.5754280090332</v>
      </c>
      <c r="W18" s="11">
        <v>0.00690221786499023</v>
      </c>
      <c r="X18">
        <v>0.283130645751953</v>
      </c>
      <c r="Y18">
        <v>0.283130645751953</v>
      </c>
      <c r="Z18">
        <v>0.7</v>
      </c>
      <c r="AA18">
        <v>0.8</v>
      </c>
      <c r="AB18">
        <v>0.533333333333333</v>
      </c>
      <c r="AC18">
        <v>0.64</v>
      </c>
      <c r="AD18">
        <v>0.2</v>
      </c>
      <c r="AE18">
        <v>0.1</v>
      </c>
    </row>
    <row r="19" spans="1:31">
      <c r="A19" s="5">
        <v>227</v>
      </c>
      <c r="B19">
        <v>18</v>
      </c>
      <c r="C19">
        <v>2</v>
      </c>
      <c r="D19">
        <v>10</v>
      </c>
      <c r="E19">
        <v>10</v>
      </c>
      <c r="F19">
        <v>10</v>
      </c>
      <c r="G19">
        <v>0</v>
      </c>
      <c r="H19">
        <v>8</v>
      </c>
      <c r="I19">
        <v>2</v>
      </c>
      <c r="J19">
        <v>0.9</v>
      </c>
      <c r="K19" s="4">
        <v>7.40468406677246</v>
      </c>
      <c r="L19" s="9">
        <v>1.07076263427734</v>
      </c>
      <c r="M19">
        <v>0.720193862915039</v>
      </c>
      <c r="N19">
        <v>6.1645565032959</v>
      </c>
      <c r="O19">
        <v>5</v>
      </c>
      <c r="P19">
        <v>5</v>
      </c>
      <c r="Q19">
        <v>13</v>
      </c>
      <c r="R19" s="15">
        <v>0.3846</v>
      </c>
      <c r="S19" s="15">
        <f t="shared" si="0"/>
        <v>0.5</v>
      </c>
      <c r="T19">
        <v>3.90688896179199</v>
      </c>
      <c r="U19">
        <v>3.57749581336975</v>
      </c>
      <c r="V19">
        <v>3.47445344924927</v>
      </c>
      <c r="W19" s="11">
        <v>0.103042364120483</v>
      </c>
      <c r="X19">
        <v>0.432435512542725</v>
      </c>
      <c r="Y19">
        <v>0.432435512542725</v>
      </c>
      <c r="Z19">
        <v>0.5</v>
      </c>
      <c r="AA19">
        <v>0.8</v>
      </c>
      <c r="AB19">
        <v>0.615384615384615</v>
      </c>
      <c r="AC19">
        <v>0.695652173913043</v>
      </c>
      <c r="AD19">
        <v>0.2</v>
      </c>
      <c r="AE19">
        <v>0.3</v>
      </c>
    </row>
    <row r="20" spans="1:31">
      <c r="A20" s="5">
        <v>207</v>
      </c>
      <c r="B20">
        <v>16</v>
      </c>
      <c r="C20">
        <v>4</v>
      </c>
      <c r="D20">
        <v>10</v>
      </c>
      <c r="E20">
        <v>10</v>
      </c>
      <c r="F20">
        <v>9</v>
      </c>
      <c r="G20">
        <v>1</v>
      </c>
      <c r="H20">
        <v>7</v>
      </c>
      <c r="I20">
        <v>3</v>
      </c>
      <c r="J20">
        <v>0.8</v>
      </c>
      <c r="K20" s="4">
        <v>5.7945384979248</v>
      </c>
      <c r="L20" s="9">
        <v>1.07413482666016</v>
      </c>
      <c r="M20">
        <v>0.826900482177734</v>
      </c>
      <c r="N20">
        <v>5.91932487487793</v>
      </c>
      <c r="O20">
        <v>7</v>
      </c>
      <c r="P20">
        <v>7</v>
      </c>
      <c r="Q20">
        <v>15</v>
      </c>
      <c r="R20" s="15">
        <v>0.4667</v>
      </c>
      <c r="S20" s="15">
        <f t="shared" si="0"/>
        <v>0.7</v>
      </c>
      <c r="T20">
        <v>3.00533866882324</v>
      </c>
      <c r="U20">
        <v>2.6579282283783</v>
      </c>
      <c r="V20">
        <v>2.70044231414795</v>
      </c>
      <c r="W20" s="11">
        <v>0.0425140857696533</v>
      </c>
      <c r="X20">
        <v>0.304896354675293</v>
      </c>
      <c r="Y20">
        <v>0.304896354675293</v>
      </c>
      <c r="Z20">
        <v>0.7</v>
      </c>
      <c r="AA20">
        <v>0.8</v>
      </c>
      <c r="AB20">
        <v>0.533333333333333</v>
      </c>
      <c r="AC20">
        <v>0.64</v>
      </c>
      <c r="AD20">
        <v>0.2</v>
      </c>
      <c r="AE20">
        <v>0.1</v>
      </c>
    </row>
    <row r="21" spans="1:31">
      <c r="A21" s="5">
        <v>42</v>
      </c>
      <c r="B21">
        <v>18</v>
      </c>
      <c r="C21">
        <v>2</v>
      </c>
      <c r="D21">
        <v>10</v>
      </c>
      <c r="E21">
        <v>10</v>
      </c>
      <c r="F21">
        <v>10</v>
      </c>
      <c r="G21">
        <v>0</v>
      </c>
      <c r="H21">
        <v>8</v>
      </c>
      <c r="I21">
        <v>2</v>
      </c>
      <c r="J21">
        <v>0.9</v>
      </c>
      <c r="K21" s="4">
        <v>5.72520065307617</v>
      </c>
      <c r="L21" s="9">
        <v>1.08408355712891</v>
      </c>
      <c r="M21">
        <v>1.05560874938965</v>
      </c>
      <c r="N21">
        <v>5.6590404510498</v>
      </c>
      <c r="O21">
        <v>8</v>
      </c>
      <c r="P21">
        <v>8</v>
      </c>
      <c r="Q21">
        <v>18</v>
      </c>
      <c r="R21" s="15">
        <v>0.4444</v>
      </c>
      <c r="S21" s="15">
        <f t="shared" si="0"/>
        <v>0.8</v>
      </c>
      <c r="T21">
        <v>3.14947128295898</v>
      </c>
      <c r="U21">
        <v>2.85927605628967</v>
      </c>
      <c r="V21">
        <v>2.84977006912231</v>
      </c>
      <c r="W21" s="11">
        <v>0.0095059871673584</v>
      </c>
      <c r="X21">
        <v>0.29970121383667</v>
      </c>
      <c r="Y21">
        <v>0.29970121383667</v>
      </c>
      <c r="Z21">
        <v>0.8</v>
      </c>
      <c r="AA21">
        <v>1</v>
      </c>
      <c r="AB21">
        <v>0.555555555555556</v>
      </c>
      <c r="AC21">
        <v>0.714285714285714</v>
      </c>
      <c r="AD21">
        <v>0</v>
      </c>
      <c r="AE21">
        <v>0.2</v>
      </c>
    </row>
    <row r="22" spans="1:31">
      <c r="A22" s="5">
        <v>235</v>
      </c>
      <c r="B22">
        <v>17</v>
      </c>
      <c r="C22">
        <v>3</v>
      </c>
      <c r="D22">
        <v>10</v>
      </c>
      <c r="E22">
        <v>10</v>
      </c>
      <c r="F22">
        <v>9</v>
      </c>
      <c r="G22">
        <v>1</v>
      </c>
      <c r="H22">
        <v>8</v>
      </c>
      <c r="I22">
        <v>2</v>
      </c>
      <c r="J22">
        <v>0.85</v>
      </c>
      <c r="K22" s="4">
        <v>6.75049018859863</v>
      </c>
      <c r="L22" s="9">
        <v>1.09004592895508</v>
      </c>
      <c r="M22">
        <v>0.96864128112793</v>
      </c>
      <c r="N22">
        <v>6.46852874755859</v>
      </c>
      <c r="O22">
        <v>7</v>
      </c>
      <c r="P22">
        <v>7</v>
      </c>
      <c r="Q22">
        <v>14</v>
      </c>
      <c r="R22" s="15">
        <v>0.5</v>
      </c>
      <c r="S22" s="15">
        <f t="shared" si="0"/>
        <v>0.7</v>
      </c>
      <c r="T22">
        <v>3.52209281921387</v>
      </c>
      <c r="U22">
        <v>3.17621183395386</v>
      </c>
      <c r="V22">
        <v>3.19678997993469</v>
      </c>
      <c r="W22" s="11">
        <v>0.020578145980835</v>
      </c>
      <c r="X22">
        <v>0.325302839279175</v>
      </c>
      <c r="Y22">
        <v>0.325302839279175</v>
      </c>
      <c r="Z22">
        <v>0.7</v>
      </c>
      <c r="AA22">
        <v>0.7</v>
      </c>
      <c r="AB22">
        <v>0.5</v>
      </c>
      <c r="AC22">
        <v>0.583333333333333</v>
      </c>
      <c r="AD22">
        <v>0.3</v>
      </c>
      <c r="AE22">
        <v>0</v>
      </c>
    </row>
    <row r="23" spans="1:31">
      <c r="A23" s="5">
        <v>139</v>
      </c>
      <c r="B23">
        <v>18</v>
      </c>
      <c r="C23">
        <v>2</v>
      </c>
      <c r="D23">
        <v>10</v>
      </c>
      <c r="E23">
        <v>10</v>
      </c>
      <c r="F23">
        <v>10</v>
      </c>
      <c r="G23">
        <v>0</v>
      </c>
      <c r="H23">
        <v>8</v>
      </c>
      <c r="I23">
        <v>2</v>
      </c>
      <c r="J23">
        <v>0.9</v>
      </c>
      <c r="K23" s="4">
        <v>6.70574378967285</v>
      </c>
      <c r="L23" s="9">
        <v>1.09640121459961</v>
      </c>
      <c r="M23">
        <v>0.971408843994141</v>
      </c>
      <c r="N23">
        <v>6.38672637939453</v>
      </c>
      <c r="O23">
        <v>8</v>
      </c>
      <c r="P23">
        <v>8</v>
      </c>
      <c r="Q23">
        <v>18</v>
      </c>
      <c r="R23" s="15">
        <v>0.4444</v>
      </c>
      <c r="S23" s="15">
        <f t="shared" si="0"/>
        <v>0.8</v>
      </c>
      <c r="T23">
        <v>3.72480773925781</v>
      </c>
      <c r="U23">
        <v>3.37749862670898</v>
      </c>
      <c r="V23">
        <v>3.34930109977722</v>
      </c>
      <c r="W23" s="11">
        <v>0.0281975269317627</v>
      </c>
      <c r="X23">
        <v>0.375506639480591</v>
      </c>
      <c r="Y23">
        <v>0.375506639480591</v>
      </c>
      <c r="Z23">
        <v>0.8</v>
      </c>
      <c r="AA23">
        <v>1</v>
      </c>
      <c r="AB23">
        <v>0.555555555555556</v>
      </c>
      <c r="AC23">
        <v>0.714285714285714</v>
      </c>
      <c r="AD23">
        <v>0</v>
      </c>
      <c r="AE23">
        <v>0.2</v>
      </c>
    </row>
    <row r="24" s="4" customFormat="1" spans="11:31">
      <c r="K24" s="12" t="s">
        <v>29</v>
      </c>
      <c r="L24" s="9">
        <f>AVERAGE(L2:L23)</f>
        <v>0.957405870611018</v>
      </c>
      <c r="W24" s="11">
        <f t="shared" ref="W24:AE24" si="1">AVERAGE(W2:W23)</f>
        <v>0.0828421982851894</v>
      </c>
      <c r="Z24" s="4">
        <f t="shared" si="1"/>
        <v>0.713636363636364</v>
      </c>
      <c r="AA24" s="4">
        <f t="shared" si="1"/>
        <v>0.890909090909091</v>
      </c>
      <c r="AB24" s="4">
        <f t="shared" si="1"/>
        <v>0.558163650075415</v>
      </c>
      <c r="AC24" s="4">
        <f t="shared" si="1"/>
        <v>0.683917330656461</v>
      </c>
      <c r="AD24" s="4">
        <f t="shared" si="1"/>
        <v>0.109090909090909</v>
      </c>
      <c r="AE24" s="4">
        <f t="shared" si="1"/>
        <v>0.177272727272727</v>
      </c>
    </row>
    <row r="25" s="4" customFormat="1" spans="11:31">
      <c r="K25" s="13" t="s">
        <v>30</v>
      </c>
      <c r="L25" s="9">
        <f>MAX(L2:L23)</f>
        <v>1.15453147888184</v>
      </c>
      <c r="W25" s="11">
        <f t="shared" ref="W25:AE25" si="2">MAX(W2:W23)</f>
        <v>0.24685263633728</v>
      </c>
      <c r="Z25" s="4">
        <f t="shared" si="2"/>
        <v>1</v>
      </c>
      <c r="AA25" s="4">
        <f t="shared" si="2"/>
        <v>1</v>
      </c>
      <c r="AB25" s="4">
        <f t="shared" si="2"/>
        <v>0.642857142857143</v>
      </c>
      <c r="AC25" s="4">
        <f t="shared" si="2"/>
        <v>0.769230769230769</v>
      </c>
      <c r="AD25" s="4">
        <f t="shared" si="2"/>
        <v>0.3</v>
      </c>
      <c r="AE25" s="4">
        <f t="shared" si="2"/>
        <v>0.4</v>
      </c>
    </row>
    <row r="26" s="4" customFormat="1" spans="12:31">
      <c r="L26" s="9">
        <f>MIN(L2:L23)</f>
        <v>0.657564163208008</v>
      </c>
      <c r="W26" s="11">
        <f t="shared" ref="W26:AE26" si="3">MIN(W2:W23)</f>
        <v>0.0032193660736084</v>
      </c>
      <c r="Z26" s="4">
        <f t="shared" si="3"/>
        <v>0.5</v>
      </c>
      <c r="AA26" s="4">
        <f t="shared" si="3"/>
        <v>0.7</v>
      </c>
      <c r="AB26" s="4">
        <f t="shared" si="3"/>
        <v>0.4375</v>
      </c>
      <c r="AC26" s="4">
        <f t="shared" si="3"/>
        <v>0.538461538461539</v>
      </c>
      <c r="AD26" s="4">
        <f t="shared" si="3"/>
        <v>0</v>
      </c>
      <c r="AE26" s="4">
        <f t="shared" si="3"/>
        <v>-0.2</v>
      </c>
    </row>
    <row r="27" spans="11:23">
      <c r="K27" s="4"/>
      <c r="L27" s="9"/>
      <c r="M27">
        <v>0.194</v>
      </c>
      <c r="Q27" s="4" t="s">
        <v>70</v>
      </c>
      <c r="R27" s="4"/>
      <c r="S27" s="4"/>
      <c r="T27" s="4"/>
      <c r="W27" s="11"/>
    </row>
    <row r="28" spans="11:23">
      <c r="K28" s="4"/>
      <c r="L28" s="9"/>
      <c r="M28">
        <v>0.129</v>
      </c>
      <c r="Q28" s="4">
        <v>0.2</v>
      </c>
      <c r="R28" s="4">
        <v>-160</v>
      </c>
      <c r="S28" s="4">
        <v>640</v>
      </c>
      <c r="T28" s="4">
        <v>32</v>
      </c>
      <c r="W28" s="11"/>
    </row>
    <row r="29" spans="11:23">
      <c r="K29" s="4"/>
      <c r="L29" s="9"/>
      <c r="Q29" s="4">
        <v>0.4</v>
      </c>
      <c r="R29" s="4">
        <v>-320</v>
      </c>
      <c r="S29" s="4">
        <v>480</v>
      </c>
      <c r="T29" s="4">
        <v>24</v>
      </c>
      <c r="W29" s="11"/>
    </row>
    <row r="30" spans="11:23">
      <c r="K30" s="4" t="s">
        <v>31</v>
      </c>
      <c r="L30" s="4" t="s">
        <v>32</v>
      </c>
      <c r="M30" t="s">
        <v>98</v>
      </c>
      <c r="N30" t="s">
        <v>99</v>
      </c>
      <c r="Q30" s="4">
        <v>0.45</v>
      </c>
      <c r="R30" s="4">
        <v>-360</v>
      </c>
      <c r="S30" s="4">
        <v>440</v>
      </c>
      <c r="T30" s="4">
        <v>22</v>
      </c>
      <c r="W30" s="11"/>
    </row>
    <row r="31" spans="11:23">
      <c r="K31" s="4"/>
      <c r="L31" s="4"/>
      <c r="Q31" s="4">
        <v>0.49</v>
      </c>
      <c r="R31" s="4">
        <v>-392</v>
      </c>
      <c r="S31" s="4">
        <v>408</v>
      </c>
      <c r="T31" s="4">
        <v>20.4</v>
      </c>
      <c r="W31" s="11"/>
    </row>
    <row r="32" s="1" customFormat="1" spans="11:23">
      <c r="K32" s="14" t="s">
        <v>49</v>
      </c>
      <c r="L32" s="14">
        <f>COUNTIF(L2:L23,"&lt;0.507")-COUNTIF(L2:L23,"&lt;0.378")</f>
        <v>0</v>
      </c>
      <c r="R32" s="14">
        <v>-380</v>
      </c>
      <c r="S32" s="14">
        <v>420</v>
      </c>
      <c r="T32" s="14">
        <v>21</v>
      </c>
      <c r="W32" s="14"/>
    </row>
    <row r="33" s="1" customFormat="1" spans="11:23">
      <c r="K33" s="14" t="s">
        <v>50</v>
      </c>
      <c r="L33" s="14">
        <f>COUNTIF(L2:L23,"&lt;0.636")-COUNTIF(L2:L23,"&lt;0.507")</f>
        <v>0</v>
      </c>
      <c r="W33" s="14"/>
    </row>
    <row r="34" s="2" customFormat="1" spans="11:23">
      <c r="K34" s="10" t="s">
        <v>51</v>
      </c>
      <c r="L34" s="10">
        <f>COUNTIF(L2:L23,"&lt;0.765")-COUNTIF(L2:L23,"&lt;0.636")</f>
        <v>7</v>
      </c>
      <c r="W34" s="10"/>
    </row>
    <row r="35" s="1" customFormat="1" spans="11:23">
      <c r="K35" s="14" t="s">
        <v>52</v>
      </c>
      <c r="L35" s="14">
        <f>COUNTIF(L2:L23,"&lt;0.894")-COUNTIF(L2:L23,"&lt;0.765")</f>
        <v>0</v>
      </c>
      <c r="W35" s="14"/>
    </row>
    <row r="36" s="1" customFormat="1" spans="11:23">
      <c r="K36" s="14" t="s">
        <v>53</v>
      </c>
      <c r="L36" s="14">
        <f>COUNTIF(L2:L23,"&lt;1.023")-COUNTIF(L2:L23,"&lt;0.894")</f>
        <v>1</v>
      </c>
      <c r="W36" s="14"/>
    </row>
    <row r="37" s="1" customFormat="1" spans="11:23">
      <c r="K37" s="14" t="s">
        <v>54</v>
      </c>
      <c r="L37" s="14">
        <f>COUNTIF(L2:L23,"&lt;1.152")-COUNTIF(L2:L23,"&lt;1.023")</f>
        <v>13</v>
      </c>
      <c r="W37" s="14"/>
    </row>
    <row r="38" s="1" customFormat="1" spans="11:23">
      <c r="K38" s="14" t="s">
        <v>55</v>
      </c>
      <c r="L38" s="14">
        <f>COUNTIF(L2:L23,"&lt;1.281")-COUNTIF(L2:L23,"&lt;1.152")</f>
        <v>1</v>
      </c>
      <c r="W38" s="14"/>
    </row>
    <row r="39" s="1" customFormat="1" spans="11:23">
      <c r="K39" s="14" t="s">
        <v>56</v>
      </c>
      <c r="L39" s="14">
        <f>COUNTIF(L2:L23,"&lt;1.41")-COUNTIF(L2:L23,"&lt;1.281")</f>
        <v>0</v>
      </c>
      <c r="W39" s="14"/>
    </row>
    <row r="40" s="1" customFormat="1" spans="11:23">
      <c r="K40" s="14" t="s">
        <v>57</v>
      </c>
      <c r="L40" s="14">
        <f>COUNTIF(L2:L23,"&lt;1.539")-COUNTIF(L2:L23,"&lt;1.41")</f>
        <v>0</v>
      </c>
      <c r="M40" s="14">
        <v>2</v>
      </c>
      <c r="W40" s="14"/>
    </row>
    <row r="41" s="1" customFormat="1" spans="11:23">
      <c r="K41" s="14" t="s">
        <v>58</v>
      </c>
      <c r="L41" s="14">
        <f>COUNTIF(L2:L23,"&lt;1.668")-COUNTIF(L2:L23,"&lt;1.539")</f>
        <v>0</v>
      </c>
      <c r="M41" s="14">
        <v>3</v>
      </c>
      <c r="W41" s="14"/>
    </row>
    <row r="42" s="1" customFormat="1" spans="11:23">
      <c r="K42" s="14" t="s">
        <v>59</v>
      </c>
      <c r="L42" s="14">
        <f>COUNTIF(L2:L23,"&lt;1.797")-COUNTIF(L2:L23,"&lt;1.668")</f>
        <v>0</v>
      </c>
      <c r="M42" s="14">
        <v>4</v>
      </c>
      <c r="W42" s="14"/>
    </row>
    <row r="43" s="1" customFormat="1" spans="11:23">
      <c r="K43" s="14" t="s">
        <v>60</v>
      </c>
      <c r="L43" s="14">
        <f>COUNTIF(L2:L23,"&lt;1.926")-COUNTIF(L2:L23,"&lt;1.797")</f>
        <v>0</v>
      </c>
      <c r="M43" s="14">
        <v>7</v>
      </c>
      <c r="W43" s="14"/>
    </row>
    <row r="44" s="1" customFormat="1" spans="11:23">
      <c r="K44" s="14" t="s">
        <v>61</v>
      </c>
      <c r="L44" s="14">
        <f>COUNTIF(L2:L23,"&lt;2.055")-COUNTIF(L2:L23,"&lt;1.926")</f>
        <v>0</v>
      </c>
      <c r="M44" s="14">
        <v>8</v>
      </c>
      <c r="W44" s="14"/>
    </row>
    <row r="45" s="1" customFormat="1" spans="11:23">
      <c r="K45" s="14" t="s">
        <v>62</v>
      </c>
      <c r="L45" s="14">
        <f>COUNTIF(L2:L23,"&lt;2.184")-COUNTIF(L2:L23,"&lt;2.055")</f>
        <v>0</v>
      </c>
      <c r="M45" s="14">
        <v>7</v>
      </c>
      <c r="W45" s="14"/>
    </row>
    <row r="46" s="1" customFormat="1" spans="11:23">
      <c r="K46" s="14" t="s">
        <v>63</v>
      </c>
      <c r="L46" s="14">
        <f>COUNTIF(L2:L23,"&lt;2.313")-COUNTIF(L2:L23,"&lt;2.184")</f>
        <v>0</v>
      </c>
      <c r="M46" s="14">
        <v>4</v>
      </c>
      <c r="W46" s="14"/>
    </row>
    <row r="47" s="1" customFormat="1" spans="11:23">
      <c r="K47" s="14" t="s">
        <v>64</v>
      </c>
      <c r="L47" s="14">
        <f>COUNTIF(L2:L23,"&lt;2.442")-COUNTIF(L2:L23,"&lt;2.313")</f>
        <v>0</v>
      </c>
      <c r="M47" s="14">
        <v>3</v>
      </c>
      <c r="W47" s="14"/>
    </row>
    <row r="48" s="1" customFormat="1" spans="11:13">
      <c r="K48" s="14" t="s">
        <v>65</v>
      </c>
      <c r="L48" s="14">
        <f>COUNTIF(L2:L23,"&lt;2.571")-COUNTIF(L2:L23,"&lt;2.442")</f>
        <v>0</v>
      </c>
      <c r="M48" s="14">
        <v>2</v>
      </c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s="1" customFormat="1" spans="11:15">
      <c r="K50" s="14" t="s">
        <v>67</v>
      </c>
      <c r="L50" s="14">
        <f>COUNTIF(L2:L23,"&lt;2.829")-COUNTIF(L2:L23,"&lt;2.7")</f>
        <v>0</v>
      </c>
      <c r="N50" s="1">
        <v>0.378</v>
      </c>
      <c r="O50" s="1">
        <v>3.094</v>
      </c>
    </row>
    <row r="51" s="1" customFormat="1" spans="11:15">
      <c r="K51" s="14" t="s">
        <v>68</v>
      </c>
      <c r="L51" s="14">
        <f>COUNTIF(L2:L23,"&lt;2.958")-COUNTIF(L2:L23,"&lt;2.829")</f>
        <v>0</v>
      </c>
      <c r="N51" s="1">
        <v>21</v>
      </c>
      <c r="O51" s="1">
        <v>0.129</v>
      </c>
    </row>
    <row r="52" s="1" customFormat="1" spans="11:12">
      <c r="K52" s="14" t="s">
        <v>69</v>
      </c>
      <c r="L52" s="14">
        <f>COUNTIF(L2:L23,"&lt;3.087")-COUNTIF(L2:L23,"&lt;2.958")</f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1"/>
  <sheetViews>
    <sheetView topLeftCell="G16" workbookViewId="0">
      <selection activeCell="P38" sqref="P38:P44"/>
    </sheetView>
  </sheetViews>
  <sheetFormatPr defaultColWidth="8.88888888888889" defaultRowHeight="14.4"/>
  <cols>
    <col min="11" max="12" width="18.1111111111111" customWidth="1"/>
    <col min="13" max="14" width="12.8888888888889"/>
    <col min="20" max="22" width="12.8888888888889"/>
    <col min="23" max="23" width="16.4444444444444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199</v>
      </c>
      <c r="B2" s="20">
        <v>16</v>
      </c>
      <c r="C2" s="20">
        <v>4</v>
      </c>
      <c r="D2" s="20">
        <v>10</v>
      </c>
      <c r="E2" s="20">
        <v>10</v>
      </c>
      <c r="F2" s="20">
        <v>10</v>
      </c>
      <c r="G2" s="20">
        <v>0</v>
      </c>
      <c r="H2" s="20">
        <v>6</v>
      </c>
      <c r="I2" s="20">
        <v>4</v>
      </c>
      <c r="J2" s="20">
        <v>0.8</v>
      </c>
      <c r="K2" s="22">
        <v>4.75215721130371</v>
      </c>
      <c r="L2" s="22">
        <v>1.34195899963379</v>
      </c>
      <c r="M2" s="20">
        <v>1.08642959594727</v>
      </c>
      <c r="N2" s="20">
        <v>5.04485130310059</v>
      </c>
      <c r="O2" s="20">
        <v>5</v>
      </c>
      <c r="P2" s="20">
        <v>5</v>
      </c>
      <c r="Q2" s="20">
        <v>12</v>
      </c>
      <c r="R2" s="23">
        <v>0.4167</v>
      </c>
      <c r="S2" s="23">
        <f t="shared" ref="S2:S23" si="0">O2/E2</f>
        <v>0.5</v>
      </c>
      <c r="T2" s="20">
        <v>2.68381881713867</v>
      </c>
      <c r="U2" s="20">
        <v>2.37830376625061</v>
      </c>
      <c r="V2" s="20">
        <v>2.37785029411316</v>
      </c>
      <c r="W2" s="22">
        <v>0.000453472137451172</v>
      </c>
      <c r="X2" s="20">
        <v>0.305968523025513</v>
      </c>
      <c r="Y2" s="20">
        <v>0.305968523025513</v>
      </c>
      <c r="Z2" s="20">
        <v>0.5</v>
      </c>
      <c r="AA2" s="20">
        <v>0.7</v>
      </c>
      <c r="AB2" s="20">
        <v>0.583333333333333</v>
      </c>
      <c r="AC2" s="20">
        <v>0.636363636363636</v>
      </c>
      <c r="AD2" s="20">
        <v>0.3</v>
      </c>
      <c r="AE2" s="20">
        <v>0.2</v>
      </c>
    </row>
    <row r="3" spans="1:31">
      <c r="A3" s="5">
        <v>148</v>
      </c>
      <c r="B3">
        <v>16</v>
      </c>
      <c r="C3">
        <v>4</v>
      </c>
      <c r="D3">
        <v>10</v>
      </c>
      <c r="E3">
        <v>10</v>
      </c>
      <c r="F3">
        <v>10</v>
      </c>
      <c r="G3">
        <v>0</v>
      </c>
      <c r="H3">
        <v>6</v>
      </c>
      <c r="I3">
        <v>4</v>
      </c>
      <c r="J3">
        <v>0.8</v>
      </c>
      <c r="K3" s="4">
        <v>5.98124694824219</v>
      </c>
      <c r="L3" s="9">
        <v>1.4102840423584</v>
      </c>
      <c r="M3">
        <v>0.666097640991211</v>
      </c>
      <c r="N3">
        <v>5.7578067779541</v>
      </c>
      <c r="O3">
        <v>5</v>
      </c>
      <c r="P3">
        <v>5</v>
      </c>
      <c r="Q3">
        <v>14</v>
      </c>
      <c r="R3" s="15">
        <v>0.3571</v>
      </c>
      <c r="S3" s="15">
        <f t="shared" si="0"/>
        <v>0.5</v>
      </c>
      <c r="T3">
        <v>3.24358749389648</v>
      </c>
      <c r="U3">
        <v>2.86260199546814</v>
      </c>
      <c r="V3">
        <v>2.83324432373047</v>
      </c>
      <c r="W3" s="11">
        <v>0.0293576717376709</v>
      </c>
      <c r="X3">
        <v>0.410343170166016</v>
      </c>
      <c r="Y3">
        <v>0.410343170166016</v>
      </c>
      <c r="Z3">
        <v>0.5</v>
      </c>
      <c r="AA3">
        <v>0.9</v>
      </c>
      <c r="AB3">
        <v>0.642857142857143</v>
      </c>
      <c r="AC3">
        <v>0.75</v>
      </c>
      <c r="AD3">
        <v>0.1</v>
      </c>
      <c r="AE3">
        <v>0.4</v>
      </c>
    </row>
    <row r="4" spans="1:31">
      <c r="A4" s="5">
        <v>111</v>
      </c>
      <c r="B4">
        <v>16</v>
      </c>
      <c r="C4">
        <v>4</v>
      </c>
      <c r="D4">
        <v>10</v>
      </c>
      <c r="E4">
        <v>10</v>
      </c>
      <c r="F4">
        <v>9</v>
      </c>
      <c r="G4">
        <v>1</v>
      </c>
      <c r="H4">
        <v>7</v>
      </c>
      <c r="I4">
        <v>3</v>
      </c>
      <c r="J4">
        <v>0.8</v>
      </c>
      <c r="K4" s="4">
        <v>5.90119934082031</v>
      </c>
      <c r="L4" s="9">
        <v>1.46022987365723</v>
      </c>
      <c r="M4">
        <v>1.03746795654297</v>
      </c>
      <c r="N4">
        <v>4.93503952026367</v>
      </c>
      <c r="O4">
        <v>5</v>
      </c>
      <c r="P4">
        <v>5</v>
      </c>
      <c r="Q4">
        <v>13</v>
      </c>
      <c r="R4" s="15">
        <v>0.3846</v>
      </c>
      <c r="S4" s="15">
        <f t="shared" si="0"/>
        <v>0.5</v>
      </c>
      <c r="T4">
        <v>2.83156013488769</v>
      </c>
      <c r="U4">
        <v>2.55749702453613</v>
      </c>
      <c r="V4">
        <v>2.5282130241394</v>
      </c>
      <c r="W4" s="11">
        <v>0.0292840003967285</v>
      </c>
      <c r="X4">
        <v>0.303347110748291</v>
      </c>
      <c r="Y4">
        <v>0.303347110748291</v>
      </c>
      <c r="Z4">
        <v>0.5</v>
      </c>
      <c r="AA4">
        <v>0.8</v>
      </c>
      <c r="AB4">
        <v>0.615384615384615</v>
      </c>
      <c r="AC4">
        <v>0.695652173913043</v>
      </c>
      <c r="AD4">
        <v>0.2</v>
      </c>
      <c r="AE4">
        <v>0.3</v>
      </c>
    </row>
    <row r="5" s="20" customFormat="1" spans="1:31">
      <c r="A5" s="21">
        <v>115</v>
      </c>
      <c r="B5" s="20">
        <v>16</v>
      </c>
      <c r="C5" s="20">
        <v>4</v>
      </c>
      <c r="D5" s="20">
        <v>10</v>
      </c>
      <c r="E5" s="20">
        <v>10</v>
      </c>
      <c r="F5" s="20">
        <v>10</v>
      </c>
      <c r="G5" s="20">
        <v>0</v>
      </c>
      <c r="H5" s="20">
        <v>6</v>
      </c>
      <c r="I5" s="20">
        <v>4</v>
      </c>
      <c r="J5" s="20">
        <v>0.8</v>
      </c>
      <c r="K5" s="22">
        <v>6.71426963806152</v>
      </c>
      <c r="L5" s="22">
        <v>1.49112319946289</v>
      </c>
      <c r="M5" s="20">
        <v>0.618156433105469</v>
      </c>
      <c r="N5" s="20">
        <v>6.52282333374023</v>
      </c>
      <c r="O5" s="20">
        <v>6</v>
      </c>
      <c r="P5" s="20">
        <v>6</v>
      </c>
      <c r="Q5" s="20">
        <v>16</v>
      </c>
      <c r="R5" s="23">
        <v>0.375</v>
      </c>
      <c r="S5" s="23">
        <f t="shared" si="0"/>
        <v>0.6</v>
      </c>
      <c r="T5" s="20">
        <v>2.93527793884277</v>
      </c>
      <c r="U5" s="20">
        <v>2.57135272026062</v>
      </c>
      <c r="V5" s="20">
        <v>2.54566478729248</v>
      </c>
      <c r="W5" s="22">
        <v>0.0256879329681396</v>
      </c>
      <c r="X5" s="20">
        <v>0.389613151550293</v>
      </c>
      <c r="Y5" s="20">
        <v>0.389613151550293</v>
      </c>
      <c r="Z5" s="20">
        <v>0.6</v>
      </c>
      <c r="AA5" s="20">
        <v>1</v>
      </c>
      <c r="AB5" s="20">
        <v>0.625</v>
      </c>
      <c r="AC5" s="20">
        <v>0.769230769230769</v>
      </c>
      <c r="AD5" s="20">
        <v>0</v>
      </c>
      <c r="AE5" s="20">
        <v>0.4</v>
      </c>
    </row>
    <row r="6" spans="1:31">
      <c r="A6" s="5">
        <v>48</v>
      </c>
      <c r="B6">
        <v>16</v>
      </c>
      <c r="C6">
        <v>4</v>
      </c>
      <c r="D6">
        <v>10</v>
      </c>
      <c r="E6">
        <v>10</v>
      </c>
      <c r="F6">
        <v>10</v>
      </c>
      <c r="G6">
        <v>0</v>
      </c>
      <c r="H6">
        <v>6</v>
      </c>
      <c r="I6">
        <v>4</v>
      </c>
      <c r="J6">
        <v>0.8</v>
      </c>
      <c r="K6" s="4">
        <v>5.09125137329102</v>
      </c>
      <c r="L6" s="9">
        <v>1.59131240844727</v>
      </c>
      <c r="M6">
        <v>0.936178207397461</v>
      </c>
      <c r="N6">
        <v>4.19539451599121</v>
      </c>
      <c r="O6">
        <v>4</v>
      </c>
      <c r="P6">
        <v>4</v>
      </c>
      <c r="Q6">
        <v>13</v>
      </c>
      <c r="R6" s="15">
        <v>0.3077</v>
      </c>
      <c r="S6" s="15">
        <f t="shared" si="0"/>
        <v>0.4</v>
      </c>
      <c r="T6">
        <v>2.98599624633789</v>
      </c>
      <c r="U6">
        <v>2.72475695610046</v>
      </c>
      <c r="V6">
        <v>2.63969969749451</v>
      </c>
      <c r="W6" s="11">
        <v>0.085057258605957</v>
      </c>
      <c r="X6">
        <v>0.346296548843384</v>
      </c>
      <c r="Y6">
        <v>0.346296548843384</v>
      </c>
      <c r="Z6">
        <v>0.4</v>
      </c>
      <c r="AA6">
        <v>0.9</v>
      </c>
      <c r="AB6">
        <v>0.692307692307692</v>
      </c>
      <c r="AC6">
        <v>0.782608695652174</v>
      </c>
      <c r="AD6">
        <v>0.1</v>
      </c>
      <c r="AE6">
        <v>0.5</v>
      </c>
    </row>
    <row r="7" spans="1:31">
      <c r="A7" s="5">
        <v>88</v>
      </c>
      <c r="B7">
        <v>16</v>
      </c>
      <c r="C7">
        <v>4</v>
      </c>
      <c r="D7">
        <v>10</v>
      </c>
      <c r="E7">
        <v>10</v>
      </c>
      <c r="F7">
        <v>9</v>
      </c>
      <c r="G7">
        <v>1</v>
      </c>
      <c r="H7">
        <v>7</v>
      </c>
      <c r="I7">
        <v>3</v>
      </c>
      <c r="J7">
        <v>0.8</v>
      </c>
      <c r="K7" s="4">
        <v>6.7324047088623</v>
      </c>
      <c r="L7" s="9">
        <v>1.61456680297852</v>
      </c>
      <c r="M7">
        <v>1.08119773864746</v>
      </c>
      <c r="N7">
        <v>5.53327941894531</v>
      </c>
      <c r="O7">
        <v>5</v>
      </c>
      <c r="P7">
        <v>5</v>
      </c>
      <c r="Q7">
        <v>13</v>
      </c>
      <c r="R7" s="15">
        <v>0.3846</v>
      </c>
      <c r="S7" s="15">
        <f t="shared" si="0"/>
        <v>0.5</v>
      </c>
      <c r="T7">
        <v>3.23104858398437</v>
      </c>
      <c r="U7">
        <v>2.92253375053406</v>
      </c>
      <c r="V7">
        <v>2.8886866569519</v>
      </c>
      <c r="W7" s="11">
        <v>0.0338470935821533</v>
      </c>
      <c r="X7">
        <v>0.342361927032471</v>
      </c>
      <c r="Y7">
        <v>0.342361927032471</v>
      </c>
      <c r="Z7">
        <v>0.5</v>
      </c>
      <c r="AA7">
        <v>0.8</v>
      </c>
      <c r="AB7">
        <v>0.615384615384615</v>
      </c>
      <c r="AC7">
        <v>0.695652173913043</v>
      </c>
      <c r="AD7">
        <v>0.2</v>
      </c>
      <c r="AE7">
        <v>0.3</v>
      </c>
    </row>
    <row r="8" spans="1:31">
      <c r="A8" s="5">
        <v>141</v>
      </c>
      <c r="B8">
        <v>18</v>
      </c>
      <c r="C8">
        <v>2</v>
      </c>
      <c r="D8">
        <v>10</v>
      </c>
      <c r="E8">
        <v>10</v>
      </c>
      <c r="F8">
        <v>10</v>
      </c>
      <c r="G8">
        <v>0</v>
      </c>
      <c r="H8">
        <v>8</v>
      </c>
      <c r="I8">
        <v>2</v>
      </c>
      <c r="J8">
        <v>0.9</v>
      </c>
      <c r="K8" s="4">
        <v>7.49026870727539</v>
      </c>
      <c r="L8" s="9">
        <v>1.63237380981445</v>
      </c>
      <c r="M8">
        <v>1.35805892944336</v>
      </c>
      <c r="N8">
        <v>5.95078086853027</v>
      </c>
      <c r="O8">
        <v>7</v>
      </c>
      <c r="P8">
        <v>7</v>
      </c>
      <c r="Q8">
        <v>17</v>
      </c>
      <c r="R8" s="15">
        <v>0.4118</v>
      </c>
      <c r="S8" s="15">
        <f t="shared" si="0"/>
        <v>0.7</v>
      </c>
      <c r="T8">
        <v>3.87831687927246</v>
      </c>
      <c r="U8">
        <v>3.56178855895996</v>
      </c>
      <c r="V8">
        <v>3.43032383918762</v>
      </c>
      <c r="W8" s="11">
        <v>0.131464719772339</v>
      </c>
      <c r="X8">
        <v>0.447993040084839</v>
      </c>
      <c r="Y8">
        <v>0.447993040084839</v>
      </c>
      <c r="Z8">
        <v>0.7</v>
      </c>
      <c r="AA8">
        <v>1</v>
      </c>
      <c r="AB8">
        <v>0.588235294117647</v>
      </c>
      <c r="AC8">
        <v>0.740740740740741</v>
      </c>
      <c r="AD8">
        <v>0</v>
      </c>
      <c r="AE8">
        <v>0.3</v>
      </c>
    </row>
    <row r="9" s="3" customFormat="1" spans="1:31">
      <c r="A9" s="7">
        <v>137</v>
      </c>
      <c r="B9" s="3">
        <v>17</v>
      </c>
      <c r="C9" s="3">
        <v>3</v>
      </c>
      <c r="D9" s="3">
        <v>10</v>
      </c>
      <c r="E9" s="3">
        <v>10</v>
      </c>
      <c r="F9" s="3">
        <v>10</v>
      </c>
      <c r="G9" s="3">
        <v>0</v>
      </c>
      <c r="H9" s="3">
        <v>7</v>
      </c>
      <c r="I9" s="3">
        <v>3</v>
      </c>
      <c r="J9" s="3">
        <v>0.85</v>
      </c>
      <c r="K9" s="11">
        <v>5.48050498962402</v>
      </c>
      <c r="L9" s="11">
        <v>1.66137504577637</v>
      </c>
      <c r="M9" s="3">
        <v>1.31838798522949</v>
      </c>
      <c r="N9" s="3">
        <v>4.31262969970703</v>
      </c>
      <c r="O9" s="3">
        <v>6</v>
      </c>
      <c r="P9" s="3">
        <v>6</v>
      </c>
      <c r="Q9" s="3">
        <v>16</v>
      </c>
      <c r="R9" s="17">
        <v>0.375</v>
      </c>
      <c r="S9" s="17">
        <f t="shared" si="0"/>
        <v>0.6</v>
      </c>
      <c r="T9" s="3">
        <v>2.96624946594238</v>
      </c>
      <c r="U9" s="3">
        <v>2.71843361854553</v>
      </c>
      <c r="V9" s="3">
        <v>2.63168978691101</v>
      </c>
      <c r="W9" s="11">
        <v>0.0867438316345215</v>
      </c>
      <c r="X9" s="3">
        <v>0.334559679031372</v>
      </c>
      <c r="Y9" s="3">
        <v>0.334559679031372</v>
      </c>
      <c r="Z9" s="3">
        <v>0.6</v>
      </c>
      <c r="AA9" s="3">
        <v>1</v>
      </c>
      <c r="AB9" s="3">
        <v>0.625</v>
      </c>
      <c r="AC9" s="3">
        <v>0.769230769230769</v>
      </c>
      <c r="AD9" s="3">
        <v>0</v>
      </c>
      <c r="AE9" s="3">
        <v>0.4</v>
      </c>
    </row>
    <row r="10" spans="1:31">
      <c r="A10" s="5">
        <v>174</v>
      </c>
      <c r="B10">
        <v>17</v>
      </c>
      <c r="C10">
        <v>3</v>
      </c>
      <c r="D10">
        <v>10</v>
      </c>
      <c r="E10">
        <v>10</v>
      </c>
      <c r="F10">
        <v>10</v>
      </c>
      <c r="G10">
        <v>0</v>
      </c>
      <c r="H10">
        <v>7</v>
      </c>
      <c r="I10">
        <v>3</v>
      </c>
      <c r="J10">
        <v>0.85</v>
      </c>
      <c r="K10" s="4">
        <v>6.9014720916748</v>
      </c>
      <c r="L10" s="9">
        <v>1.69812965393066</v>
      </c>
      <c r="M10">
        <v>1.01156425476074</v>
      </c>
      <c r="N10">
        <v>5.1447925567627</v>
      </c>
      <c r="O10">
        <v>4</v>
      </c>
      <c r="P10">
        <v>4</v>
      </c>
      <c r="Q10">
        <v>13</v>
      </c>
      <c r="R10" s="15">
        <v>0.3077</v>
      </c>
      <c r="S10" s="15">
        <f t="shared" si="0"/>
        <v>0.4</v>
      </c>
      <c r="T10">
        <v>3.24583053588867</v>
      </c>
      <c r="U10">
        <v>2.97004389762878</v>
      </c>
      <c r="V10">
        <v>2.82203412055969</v>
      </c>
      <c r="W10" s="11">
        <v>0.148009777069092</v>
      </c>
      <c r="X10">
        <v>0.423796415328979</v>
      </c>
      <c r="Y10">
        <v>0.423796415328979</v>
      </c>
      <c r="Z10">
        <v>0.4</v>
      </c>
      <c r="AA10">
        <v>0.9</v>
      </c>
      <c r="AB10">
        <v>0.692307692307692</v>
      </c>
      <c r="AC10">
        <v>0.782608695652174</v>
      </c>
      <c r="AD10">
        <v>0.1</v>
      </c>
      <c r="AE10">
        <v>0.5</v>
      </c>
    </row>
    <row r="11" spans="1:31">
      <c r="A11" s="5">
        <v>28</v>
      </c>
      <c r="B11">
        <v>17</v>
      </c>
      <c r="C11">
        <v>3</v>
      </c>
      <c r="D11">
        <v>10</v>
      </c>
      <c r="E11">
        <v>10</v>
      </c>
      <c r="F11">
        <v>9</v>
      </c>
      <c r="G11">
        <v>1</v>
      </c>
      <c r="H11">
        <v>8</v>
      </c>
      <c r="I11">
        <v>2</v>
      </c>
      <c r="J11">
        <v>0.85</v>
      </c>
      <c r="K11" s="4">
        <v>7.65665245056152</v>
      </c>
      <c r="L11" s="9">
        <v>1.70526885986328</v>
      </c>
      <c r="M11">
        <v>1.47204208374023</v>
      </c>
      <c r="N11">
        <v>6.27309989929199</v>
      </c>
      <c r="O11">
        <v>4</v>
      </c>
      <c r="P11">
        <v>4</v>
      </c>
      <c r="Q11">
        <v>11</v>
      </c>
      <c r="R11" s="15">
        <v>0.3636</v>
      </c>
      <c r="S11" s="15">
        <f t="shared" si="0"/>
        <v>0.4</v>
      </c>
      <c r="T11">
        <v>2.46031761169434</v>
      </c>
      <c r="U11">
        <v>2.26619172096252</v>
      </c>
      <c r="V11">
        <v>2.19670438766479</v>
      </c>
      <c r="W11" s="11">
        <v>0.0694873332977295</v>
      </c>
      <c r="X11">
        <v>0.263613224029541</v>
      </c>
      <c r="Y11">
        <v>0.263613224029541</v>
      </c>
      <c r="Z11">
        <v>0.4</v>
      </c>
      <c r="AA11">
        <v>0.7</v>
      </c>
      <c r="AB11">
        <v>0.636363636363636</v>
      </c>
      <c r="AC11">
        <v>0.666666666666667</v>
      </c>
      <c r="AD11">
        <v>0.3</v>
      </c>
      <c r="AE11">
        <v>0.3</v>
      </c>
    </row>
    <row r="12" spans="1:31">
      <c r="A12" s="5">
        <v>89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6.97077560424805</v>
      </c>
      <c r="L12" s="9">
        <v>1.72053337097168</v>
      </c>
      <c r="M12">
        <v>1.60125923156738</v>
      </c>
      <c r="N12">
        <v>5.9664134979248</v>
      </c>
      <c r="O12">
        <v>7</v>
      </c>
      <c r="P12">
        <v>7</v>
      </c>
      <c r="Q12">
        <v>16</v>
      </c>
      <c r="R12" s="15">
        <v>0.4375</v>
      </c>
      <c r="S12" s="15">
        <f t="shared" si="0"/>
        <v>0.7</v>
      </c>
      <c r="T12">
        <v>3.80342292785644</v>
      </c>
      <c r="U12">
        <v>3.48171353340149</v>
      </c>
      <c r="V12">
        <v>3.39324641227722</v>
      </c>
      <c r="W12" s="11">
        <v>0.0884671211242676</v>
      </c>
      <c r="X12">
        <v>0.410176515579224</v>
      </c>
      <c r="Y12">
        <v>0.410176515579224</v>
      </c>
      <c r="Z12">
        <v>0.7</v>
      </c>
      <c r="AA12">
        <v>0.9</v>
      </c>
      <c r="AB12">
        <v>0.5625</v>
      </c>
      <c r="AC12">
        <v>0.692307692307692</v>
      </c>
      <c r="AD12">
        <v>0.1</v>
      </c>
      <c r="AE12">
        <v>0.2</v>
      </c>
    </row>
    <row r="13" spans="1:31">
      <c r="A13" s="5">
        <v>17</v>
      </c>
      <c r="B13">
        <v>16</v>
      </c>
      <c r="C13">
        <v>4</v>
      </c>
      <c r="D13">
        <v>10</v>
      </c>
      <c r="E13">
        <v>10</v>
      </c>
      <c r="F13">
        <v>10</v>
      </c>
      <c r="G13">
        <v>0</v>
      </c>
      <c r="H13">
        <v>6</v>
      </c>
      <c r="I13">
        <v>4</v>
      </c>
      <c r="J13">
        <v>0.8</v>
      </c>
      <c r="K13" s="4">
        <v>6.62918663024902</v>
      </c>
      <c r="L13" s="9">
        <v>1.7640323638916</v>
      </c>
      <c r="M13">
        <v>0.7838134765625</v>
      </c>
      <c r="N13">
        <v>5.65805053710937</v>
      </c>
      <c r="O13">
        <v>5</v>
      </c>
      <c r="P13">
        <v>5</v>
      </c>
      <c r="Q13">
        <v>15</v>
      </c>
      <c r="R13" s="15">
        <v>0.3333</v>
      </c>
      <c r="S13" s="15">
        <f t="shared" si="0"/>
        <v>0.5</v>
      </c>
      <c r="T13">
        <v>3.02310943603516</v>
      </c>
      <c r="U13">
        <v>2.70834422111511</v>
      </c>
      <c r="V13">
        <v>2.61939764022827</v>
      </c>
      <c r="W13" s="11">
        <v>0.0889465808868408</v>
      </c>
      <c r="X13">
        <v>0.403711795806885</v>
      </c>
      <c r="Y13">
        <v>0.403711795806885</v>
      </c>
      <c r="Z13">
        <v>0.5</v>
      </c>
      <c r="AA13">
        <v>1</v>
      </c>
      <c r="AB13">
        <v>0.666666666666667</v>
      </c>
      <c r="AC13">
        <v>0.8</v>
      </c>
      <c r="AD13">
        <v>0</v>
      </c>
      <c r="AE13">
        <v>0.5</v>
      </c>
    </row>
    <row r="14" s="3" customFormat="1" spans="1:31">
      <c r="A14" s="7">
        <v>4</v>
      </c>
      <c r="B14" s="3">
        <v>18</v>
      </c>
      <c r="C14" s="3">
        <v>2</v>
      </c>
      <c r="D14" s="3">
        <v>10</v>
      </c>
      <c r="E14" s="3">
        <v>10</v>
      </c>
      <c r="F14" s="3">
        <v>10</v>
      </c>
      <c r="G14" s="3">
        <v>0</v>
      </c>
      <c r="H14" s="3">
        <v>8</v>
      </c>
      <c r="I14" s="3">
        <v>2</v>
      </c>
      <c r="J14" s="3">
        <v>0.9</v>
      </c>
      <c r="K14" s="11">
        <v>6.64651870727539</v>
      </c>
      <c r="L14" s="11">
        <v>1.76815605163574</v>
      </c>
      <c r="M14" s="3">
        <v>1.73186683654785</v>
      </c>
      <c r="N14" s="3">
        <v>5.91652679443359</v>
      </c>
      <c r="O14" s="3">
        <v>6</v>
      </c>
      <c r="P14" s="3">
        <v>6</v>
      </c>
      <c r="Q14" s="3">
        <v>15</v>
      </c>
      <c r="R14" s="17">
        <v>0.4</v>
      </c>
      <c r="S14" s="17">
        <f t="shared" si="0"/>
        <v>0.6</v>
      </c>
      <c r="T14" s="3">
        <v>3.24323081970215</v>
      </c>
      <c r="U14" s="3">
        <v>2.9600522518158</v>
      </c>
      <c r="V14" s="3">
        <v>2.89533853530884</v>
      </c>
      <c r="W14" s="11">
        <v>0.064713716506958</v>
      </c>
      <c r="X14" s="3">
        <v>0.34789228439331</v>
      </c>
      <c r="Y14" s="3">
        <v>0.34789228439331</v>
      </c>
      <c r="Z14" s="3">
        <v>0.6</v>
      </c>
      <c r="AA14" s="3">
        <v>0.9</v>
      </c>
      <c r="AB14" s="3">
        <v>0.6</v>
      </c>
      <c r="AC14" s="3">
        <v>0.72</v>
      </c>
      <c r="AD14" s="3">
        <v>0.1</v>
      </c>
      <c r="AE14" s="3">
        <v>0.3</v>
      </c>
    </row>
    <row r="15" spans="1:31">
      <c r="A15" s="5">
        <v>30</v>
      </c>
      <c r="B15">
        <v>19</v>
      </c>
      <c r="C15">
        <v>1</v>
      </c>
      <c r="D15">
        <v>10</v>
      </c>
      <c r="E15">
        <v>10</v>
      </c>
      <c r="F15">
        <v>10</v>
      </c>
      <c r="G15">
        <v>0</v>
      </c>
      <c r="H15">
        <v>9</v>
      </c>
      <c r="I15">
        <v>1</v>
      </c>
      <c r="J15">
        <v>0.95</v>
      </c>
      <c r="K15" s="4">
        <v>10.2467727661133</v>
      </c>
      <c r="L15" s="9">
        <v>1.8103141784668</v>
      </c>
      <c r="M15">
        <v>1.67639350891113</v>
      </c>
      <c r="N15">
        <v>8.03465270996094</v>
      </c>
      <c r="O15">
        <v>7</v>
      </c>
      <c r="P15">
        <v>7</v>
      </c>
      <c r="Q15">
        <v>17</v>
      </c>
      <c r="R15" s="15">
        <v>0.4118</v>
      </c>
      <c r="S15" s="15">
        <f t="shared" si="0"/>
        <v>0.7</v>
      </c>
      <c r="T15">
        <v>4.02245140075684</v>
      </c>
      <c r="U15">
        <v>3.75803875923157</v>
      </c>
      <c r="V15">
        <v>3.57295179367065</v>
      </c>
      <c r="W15" s="11">
        <v>0.185086965560913</v>
      </c>
      <c r="X15">
        <v>0.449499607086182</v>
      </c>
      <c r="Y15">
        <v>0.449499607086182</v>
      </c>
      <c r="Z15">
        <v>0.7</v>
      </c>
      <c r="AA15">
        <v>1</v>
      </c>
      <c r="AB15">
        <v>0.588235294117647</v>
      </c>
      <c r="AC15">
        <v>0.740740740740741</v>
      </c>
      <c r="AD15">
        <v>0</v>
      </c>
      <c r="AE15">
        <v>0.3</v>
      </c>
    </row>
    <row r="16" spans="1:31">
      <c r="A16" s="5">
        <v>40</v>
      </c>
      <c r="B16">
        <v>17</v>
      </c>
      <c r="C16">
        <v>3</v>
      </c>
      <c r="D16">
        <v>10</v>
      </c>
      <c r="E16">
        <v>10</v>
      </c>
      <c r="F16">
        <v>9</v>
      </c>
      <c r="G16">
        <v>1</v>
      </c>
      <c r="H16">
        <v>8</v>
      </c>
      <c r="I16">
        <v>2</v>
      </c>
      <c r="J16">
        <v>0.85</v>
      </c>
      <c r="K16" s="4">
        <v>8.01934051513672</v>
      </c>
      <c r="L16" s="9">
        <v>1.82939147949219</v>
      </c>
      <c r="M16">
        <v>1.49921607971191</v>
      </c>
      <c r="N16">
        <v>6.08656692504883</v>
      </c>
      <c r="O16">
        <v>6</v>
      </c>
      <c r="P16">
        <v>6</v>
      </c>
      <c r="Q16">
        <v>15</v>
      </c>
      <c r="R16" s="15">
        <v>0.4</v>
      </c>
      <c r="S16" s="15">
        <f t="shared" si="0"/>
        <v>0.6</v>
      </c>
      <c r="T16">
        <v>3.05672454833984</v>
      </c>
      <c r="U16">
        <v>2.80530095100403</v>
      </c>
      <c r="V16">
        <v>2.71086621284485</v>
      </c>
      <c r="W16" s="11">
        <v>0.0944347381591797</v>
      </c>
      <c r="X16">
        <v>0.345858335494995</v>
      </c>
      <c r="Y16">
        <v>0.345858335494995</v>
      </c>
      <c r="Z16">
        <v>0.6</v>
      </c>
      <c r="AA16">
        <v>0.9</v>
      </c>
      <c r="AB16">
        <v>0.6</v>
      </c>
      <c r="AC16">
        <v>0.72</v>
      </c>
      <c r="AD16">
        <v>0.1</v>
      </c>
      <c r="AE16">
        <v>0.3</v>
      </c>
    </row>
    <row r="17" spans="1:31">
      <c r="A17" s="5">
        <v>24</v>
      </c>
      <c r="B17">
        <v>18</v>
      </c>
      <c r="C17">
        <v>2</v>
      </c>
      <c r="D17">
        <v>10</v>
      </c>
      <c r="E17">
        <v>10</v>
      </c>
      <c r="F17">
        <v>10</v>
      </c>
      <c r="G17">
        <v>0</v>
      </c>
      <c r="H17">
        <v>8</v>
      </c>
      <c r="I17">
        <v>2</v>
      </c>
      <c r="J17">
        <v>0.9</v>
      </c>
      <c r="K17" s="4">
        <v>8.30161476135254</v>
      </c>
      <c r="L17" s="9">
        <v>1.84811210632324</v>
      </c>
      <c r="M17">
        <v>1.42319869995117</v>
      </c>
      <c r="N17">
        <v>5.94230270385742</v>
      </c>
      <c r="O17">
        <v>6</v>
      </c>
      <c r="P17">
        <v>6</v>
      </c>
      <c r="Q17">
        <v>16</v>
      </c>
      <c r="R17" s="15">
        <v>0.375</v>
      </c>
      <c r="S17" s="15">
        <f t="shared" si="0"/>
        <v>0.6</v>
      </c>
      <c r="T17">
        <v>4.11506462097168</v>
      </c>
      <c r="U17">
        <v>3.8042676448822</v>
      </c>
      <c r="V17">
        <v>3.6045196056366</v>
      </c>
      <c r="W17" s="11">
        <v>0.199748039245605</v>
      </c>
      <c r="X17">
        <v>0.510545015335083</v>
      </c>
      <c r="Y17">
        <v>0.510545015335083</v>
      </c>
      <c r="Z17">
        <v>0.6</v>
      </c>
      <c r="AA17">
        <v>1</v>
      </c>
      <c r="AB17">
        <v>0.625</v>
      </c>
      <c r="AC17">
        <v>0.769230769230769</v>
      </c>
      <c r="AD17">
        <v>0</v>
      </c>
      <c r="AE17">
        <v>0.4</v>
      </c>
    </row>
    <row r="18" s="3" customFormat="1" spans="1:31">
      <c r="A18" s="7">
        <v>5</v>
      </c>
      <c r="B18" s="3">
        <v>18</v>
      </c>
      <c r="C18" s="3">
        <v>2</v>
      </c>
      <c r="D18" s="3">
        <v>10</v>
      </c>
      <c r="E18" s="3">
        <v>10</v>
      </c>
      <c r="F18" s="3">
        <v>10</v>
      </c>
      <c r="G18" s="3">
        <v>0</v>
      </c>
      <c r="H18" s="3">
        <v>8</v>
      </c>
      <c r="I18" s="3">
        <v>2</v>
      </c>
      <c r="J18" s="3">
        <v>0.9</v>
      </c>
      <c r="K18" s="11">
        <v>7.90730667114258</v>
      </c>
      <c r="L18" s="11">
        <v>1.90764045715332</v>
      </c>
      <c r="M18" s="3">
        <v>1.54693603515625</v>
      </c>
      <c r="N18" s="3">
        <v>5.696044921875</v>
      </c>
      <c r="O18" s="3">
        <v>6</v>
      </c>
      <c r="P18" s="3">
        <v>6</v>
      </c>
      <c r="Q18" s="3">
        <v>15</v>
      </c>
      <c r="R18" s="17">
        <v>0.4</v>
      </c>
      <c r="S18" s="17">
        <f t="shared" si="0"/>
        <v>0.6</v>
      </c>
      <c r="T18" s="3">
        <v>3.73896026611328</v>
      </c>
      <c r="U18" s="3">
        <v>3.47512936592102</v>
      </c>
      <c r="V18" s="3">
        <v>3.30228805541992</v>
      </c>
      <c r="W18" s="11">
        <v>0.172841310501099</v>
      </c>
      <c r="X18" s="3">
        <v>0.436672210693359</v>
      </c>
      <c r="Y18" s="3">
        <v>0.436672210693359</v>
      </c>
      <c r="Z18" s="3">
        <v>0.6</v>
      </c>
      <c r="AA18" s="3">
        <v>0.9</v>
      </c>
      <c r="AB18" s="3">
        <v>0.6</v>
      </c>
      <c r="AC18" s="3">
        <v>0.72</v>
      </c>
      <c r="AD18" s="3">
        <v>0.1</v>
      </c>
      <c r="AE18" s="3">
        <v>0.3</v>
      </c>
    </row>
    <row r="19" spans="1:31">
      <c r="A19" s="5">
        <v>149</v>
      </c>
      <c r="B19">
        <v>16</v>
      </c>
      <c r="C19">
        <v>4</v>
      </c>
      <c r="D19">
        <v>10</v>
      </c>
      <c r="E19">
        <v>10</v>
      </c>
      <c r="F19">
        <v>10</v>
      </c>
      <c r="G19">
        <v>0</v>
      </c>
      <c r="H19">
        <v>6</v>
      </c>
      <c r="I19">
        <v>4</v>
      </c>
      <c r="J19">
        <v>0.8</v>
      </c>
      <c r="K19" s="4">
        <v>5.94592666625977</v>
      </c>
      <c r="L19" s="9">
        <v>1.93689155578613</v>
      </c>
      <c r="M19">
        <v>1.07749176025391</v>
      </c>
      <c r="N19">
        <v>4.53323554992676</v>
      </c>
      <c r="O19">
        <v>4</v>
      </c>
      <c r="P19">
        <v>4</v>
      </c>
      <c r="Q19">
        <v>14</v>
      </c>
      <c r="R19" s="15">
        <v>0.2857</v>
      </c>
      <c r="S19" s="15">
        <f t="shared" si="0"/>
        <v>0.4</v>
      </c>
      <c r="T19">
        <v>3.04324340820312</v>
      </c>
      <c r="U19">
        <v>2.76242613792419</v>
      </c>
      <c r="V19">
        <v>2.6508104801178</v>
      </c>
      <c r="W19" s="11">
        <v>0.111615657806396</v>
      </c>
      <c r="X19">
        <v>0.392432928085327</v>
      </c>
      <c r="Y19">
        <v>0.392432928085327</v>
      </c>
      <c r="Z19">
        <v>0.4</v>
      </c>
      <c r="AA19">
        <v>1</v>
      </c>
      <c r="AB19">
        <v>0.714285714285714</v>
      </c>
      <c r="AC19">
        <v>0.833333333333333</v>
      </c>
      <c r="AD19">
        <v>0</v>
      </c>
      <c r="AE19">
        <v>0.6</v>
      </c>
    </row>
    <row r="20" spans="1:31">
      <c r="A20" s="5">
        <v>87</v>
      </c>
      <c r="B20">
        <v>15</v>
      </c>
      <c r="C20">
        <v>5</v>
      </c>
      <c r="D20">
        <v>10</v>
      </c>
      <c r="E20">
        <v>10</v>
      </c>
      <c r="F20">
        <v>9</v>
      </c>
      <c r="G20">
        <v>1</v>
      </c>
      <c r="H20">
        <v>6</v>
      </c>
      <c r="I20">
        <v>4</v>
      </c>
      <c r="J20">
        <v>0.75</v>
      </c>
      <c r="K20" s="4">
        <v>5.965576171875</v>
      </c>
      <c r="L20" s="9">
        <v>1.96604919433594</v>
      </c>
      <c r="M20">
        <v>1.30701446533203</v>
      </c>
      <c r="N20">
        <v>5.0182933807373</v>
      </c>
      <c r="O20">
        <v>4</v>
      </c>
      <c r="P20">
        <v>4</v>
      </c>
      <c r="Q20">
        <v>12</v>
      </c>
      <c r="R20" s="15">
        <v>0.3333</v>
      </c>
      <c r="S20" s="15">
        <f t="shared" si="0"/>
        <v>0.4</v>
      </c>
      <c r="T20">
        <v>2.74654388427734</v>
      </c>
      <c r="U20">
        <v>2.45803046226501</v>
      </c>
      <c r="V20">
        <v>2.42247819900513</v>
      </c>
      <c r="W20" s="11">
        <v>0.0355522632598877</v>
      </c>
      <c r="X20">
        <v>0.324065685272217</v>
      </c>
      <c r="Y20">
        <v>0.324065685272217</v>
      </c>
      <c r="Z20">
        <v>0.4</v>
      </c>
      <c r="AA20">
        <v>0.8</v>
      </c>
      <c r="AB20">
        <v>0.666666666666667</v>
      </c>
      <c r="AC20">
        <v>0.727272727272727</v>
      </c>
      <c r="AD20">
        <v>0.2</v>
      </c>
      <c r="AE20">
        <v>0.4</v>
      </c>
    </row>
    <row r="21" s="20" customFormat="1" spans="1:31">
      <c r="A21" s="21">
        <v>114</v>
      </c>
      <c r="B21" s="20">
        <v>16</v>
      </c>
      <c r="C21" s="20">
        <v>4</v>
      </c>
      <c r="D21" s="20">
        <v>10</v>
      </c>
      <c r="E21" s="20">
        <v>10</v>
      </c>
      <c r="F21" s="20">
        <v>9</v>
      </c>
      <c r="G21" s="20">
        <v>1</v>
      </c>
      <c r="H21" s="20">
        <v>7</v>
      </c>
      <c r="I21" s="20">
        <v>3</v>
      </c>
      <c r="J21" s="20">
        <v>0.8</v>
      </c>
      <c r="K21" s="22">
        <v>8.22604179382324</v>
      </c>
      <c r="L21" s="22">
        <v>1.97331619262695</v>
      </c>
      <c r="M21" s="20">
        <v>1.27695655822754</v>
      </c>
      <c r="N21" s="20">
        <v>6.61124801635742</v>
      </c>
      <c r="O21" s="20">
        <v>5</v>
      </c>
      <c r="P21" s="20">
        <v>5</v>
      </c>
      <c r="Q21" s="20">
        <v>14</v>
      </c>
      <c r="R21" s="23">
        <v>0.3571</v>
      </c>
      <c r="S21" s="23">
        <f t="shared" si="0"/>
        <v>0.5</v>
      </c>
      <c r="T21" s="20">
        <v>3.45174598693848</v>
      </c>
      <c r="U21" s="20">
        <v>3.08734536170959</v>
      </c>
      <c r="V21" s="20">
        <v>3.05312347412109</v>
      </c>
      <c r="W21" s="22">
        <v>0.034221887588501</v>
      </c>
      <c r="X21" s="20">
        <v>0.398622512817383</v>
      </c>
      <c r="Y21" s="20">
        <v>0.398622512817383</v>
      </c>
      <c r="Z21" s="20">
        <v>0.5</v>
      </c>
      <c r="AA21" s="20">
        <v>0.9</v>
      </c>
      <c r="AB21" s="20">
        <v>0.642857142857143</v>
      </c>
      <c r="AC21" s="20">
        <v>0.75</v>
      </c>
      <c r="AD21" s="20">
        <v>0.1</v>
      </c>
      <c r="AE21" s="20">
        <v>0.4</v>
      </c>
    </row>
    <row r="22" spans="1:31">
      <c r="A22" s="5">
        <v>19</v>
      </c>
      <c r="B22">
        <v>16</v>
      </c>
      <c r="C22">
        <v>4</v>
      </c>
      <c r="D22">
        <v>10</v>
      </c>
      <c r="E22">
        <v>10</v>
      </c>
      <c r="F22">
        <v>8</v>
      </c>
      <c r="G22">
        <v>2</v>
      </c>
      <c r="H22">
        <v>8</v>
      </c>
      <c r="I22">
        <v>2</v>
      </c>
      <c r="J22">
        <v>0.8</v>
      </c>
      <c r="K22" s="4">
        <v>7.57284927368164</v>
      </c>
      <c r="L22" s="9">
        <v>2.06085205078125</v>
      </c>
      <c r="M22">
        <v>1.82548141479492</v>
      </c>
      <c r="N22">
        <v>5.71315765380859</v>
      </c>
      <c r="O22">
        <v>6</v>
      </c>
      <c r="P22">
        <v>6</v>
      </c>
      <c r="Q22">
        <v>14</v>
      </c>
      <c r="R22" s="15">
        <v>0.4286</v>
      </c>
      <c r="S22" s="15">
        <f t="shared" si="0"/>
        <v>0.6</v>
      </c>
      <c r="T22">
        <v>2.96800994873047</v>
      </c>
      <c r="U22">
        <v>2.70471739768982</v>
      </c>
      <c r="V22">
        <v>2.66504859924316</v>
      </c>
      <c r="W22" s="11">
        <v>0.0396687984466553</v>
      </c>
      <c r="X22">
        <v>0.302961349487305</v>
      </c>
      <c r="Y22">
        <v>0.302961349487305</v>
      </c>
      <c r="Z22">
        <v>0.6</v>
      </c>
      <c r="AA22">
        <v>0.8</v>
      </c>
      <c r="AB22">
        <v>0.571428571428571</v>
      </c>
      <c r="AC22">
        <v>0.666666666666667</v>
      </c>
      <c r="AD22">
        <v>0.2</v>
      </c>
      <c r="AE22">
        <v>0.2</v>
      </c>
    </row>
    <row r="23" s="4" customFormat="1" spans="11:31">
      <c r="K23" s="12" t="s">
        <v>29</v>
      </c>
      <c r="L23" s="9">
        <f>AVERAGE(L2:L22)</f>
        <v>1.72342436654227</v>
      </c>
      <c r="W23" s="11">
        <f t="shared" ref="W23:AE23" si="1">AVERAGE(W2:W22)</f>
        <v>0.0835566747756231</v>
      </c>
      <c r="Z23" s="4">
        <f t="shared" si="1"/>
        <v>0.538095238095238</v>
      </c>
      <c r="AA23" s="4">
        <f t="shared" si="1"/>
        <v>0.895238095238095</v>
      </c>
      <c r="AB23" s="4">
        <f t="shared" si="1"/>
        <v>0.626372098956132</v>
      </c>
      <c r="AC23" s="4">
        <f t="shared" si="1"/>
        <v>0.734681250043569</v>
      </c>
      <c r="AD23" s="4">
        <f t="shared" si="1"/>
        <v>0.104761904761905</v>
      </c>
      <c r="AE23" s="4">
        <f t="shared" si="1"/>
        <v>0.357142857142857</v>
      </c>
    </row>
    <row r="24" s="4" customFormat="1" spans="11:31">
      <c r="K24" s="13" t="s">
        <v>30</v>
      </c>
      <c r="L24" s="9">
        <f>MAX(L2:L22)</f>
        <v>2.06085205078125</v>
      </c>
      <c r="W24" s="11">
        <f t="shared" ref="W24:AE24" si="2">MAX(W2:W22)</f>
        <v>0.199748039245605</v>
      </c>
      <c r="Z24" s="4">
        <f t="shared" si="2"/>
        <v>0.7</v>
      </c>
      <c r="AA24" s="4">
        <f t="shared" si="2"/>
        <v>1</v>
      </c>
      <c r="AB24" s="4">
        <f t="shared" si="2"/>
        <v>0.714285714285714</v>
      </c>
      <c r="AC24" s="4">
        <f t="shared" si="2"/>
        <v>0.833333333333333</v>
      </c>
      <c r="AD24" s="4">
        <f t="shared" si="2"/>
        <v>0.3</v>
      </c>
      <c r="AE24" s="4">
        <f t="shared" si="2"/>
        <v>0.6</v>
      </c>
    </row>
    <row r="25" s="4" customFormat="1" spans="12:31">
      <c r="L25" s="9">
        <f>MIN(L2:L22)</f>
        <v>1.34195899963379</v>
      </c>
      <c r="W25" s="11">
        <f t="shared" ref="W25:AE25" si="3">MIN(W2:W22)</f>
        <v>0.000453472137451172</v>
      </c>
      <c r="Z25" s="4">
        <f t="shared" si="3"/>
        <v>0.4</v>
      </c>
      <c r="AA25" s="4">
        <f t="shared" si="3"/>
        <v>0.7</v>
      </c>
      <c r="AB25" s="4">
        <f t="shared" si="3"/>
        <v>0.5625</v>
      </c>
      <c r="AC25" s="4">
        <f t="shared" si="3"/>
        <v>0.636363636363636</v>
      </c>
      <c r="AD25" s="4">
        <f t="shared" si="3"/>
        <v>0</v>
      </c>
      <c r="AE25" s="4">
        <f t="shared" si="3"/>
        <v>0.2</v>
      </c>
    </row>
    <row r="26" spans="11:23">
      <c r="K26" s="4"/>
      <c r="L26" s="9"/>
      <c r="M26">
        <v>0.194</v>
      </c>
      <c r="W26" s="11"/>
    </row>
    <row r="27" spans="11:23">
      <c r="K27" s="4"/>
      <c r="L27" s="9"/>
      <c r="M27">
        <v>0.129</v>
      </c>
      <c r="W27" s="11"/>
    </row>
    <row r="28" spans="11:23">
      <c r="K28" s="4"/>
      <c r="L28" s="9"/>
      <c r="W28" s="11"/>
    </row>
    <row r="29" spans="11:23">
      <c r="K29" s="4" t="s">
        <v>31</v>
      </c>
      <c r="L29" s="4" t="s">
        <v>32</v>
      </c>
      <c r="M29" s="4">
        <v>800</v>
      </c>
      <c r="N29" s="4" t="s">
        <v>70</v>
      </c>
      <c r="O29" s="4"/>
      <c r="P29" s="4"/>
      <c r="Q29" s="4"/>
      <c r="W29" s="11"/>
    </row>
    <row r="30" spans="11:23">
      <c r="K30" s="4"/>
      <c r="L30" s="4"/>
      <c r="N30" s="4">
        <v>0.2</v>
      </c>
      <c r="O30" s="4">
        <v>-160</v>
      </c>
      <c r="P30" s="4">
        <v>640</v>
      </c>
      <c r="Q30" s="4">
        <v>32</v>
      </c>
      <c r="W30" s="11"/>
    </row>
    <row r="31" s="1" customFormat="1" spans="11:23">
      <c r="K31" s="14" t="s">
        <v>49</v>
      </c>
      <c r="L31" s="14">
        <f>COUNTIF(L2:L22,"&lt;0.507")-COUNTIF(L2:L22,"&lt;0.378")</f>
        <v>0</v>
      </c>
      <c r="N31" s="4">
        <v>0.4</v>
      </c>
      <c r="O31" s="4">
        <v>-320</v>
      </c>
      <c r="P31" s="4">
        <v>480</v>
      </c>
      <c r="Q31" s="4">
        <v>24</v>
      </c>
      <c r="W31" s="14"/>
    </row>
    <row r="32" s="1" customFormat="1" spans="11:23">
      <c r="K32" s="14" t="s">
        <v>50</v>
      </c>
      <c r="L32" s="14">
        <f>COUNTIF(L2:L22,"&lt;0.636")-COUNTIF(L2:L22,"&lt;0.507")</f>
        <v>0</v>
      </c>
      <c r="N32" s="4">
        <v>0.45</v>
      </c>
      <c r="O32" s="4">
        <v>-360</v>
      </c>
      <c r="P32" s="4">
        <v>440</v>
      </c>
      <c r="Q32" s="4">
        <v>22</v>
      </c>
      <c r="W32" s="14"/>
    </row>
    <row r="33" s="1" customFormat="1" spans="11:23">
      <c r="K33" s="14" t="s">
        <v>51</v>
      </c>
      <c r="L33" s="14">
        <f>COUNTIF(L2:L22,"&lt;0.765")-COUNTIF(L2:L22,"&lt;0.636")</f>
        <v>0</v>
      </c>
      <c r="N33" s="4">
        <v>0.49</v>
      </c>
      <c r="O33" s="4">
        <v>-392</v>
      </c>
      <c r="P33" s="4">
        <v>408</v>
      </c>
      <c r="Q33" s="4">
        <v>20.4</v>
      </c>
      <c r="W33" s="14"/>
    </row>
    <row r="34" s="1" customFormat="1" spans="11:23">
      <c r="K34" s="14" t="s">
        <v>52</v>
      </c>
      <c r="L34" s="14">
        <f>COUNTIF(L2:L22,"&lt;0.894")-COUNTIF(L2:L22,"&lt;0.765")</f>
        <v>0</v>
      </c>
      <c r="O34" s="14">
        <v>-380</v>
      </c>
      <c r="P34" s="14">
        <v>420</v>
      </c>
      <c r="Q34" s="14">
        <v>21</v>
      </c>
      <c r="W34" s="14"/>
    </row>
    <row r="35" s="1" customFormat="1" spans="11:23">
      <c r="K35" s="14" t="s">
        <v>53</v>
      </c>
      <c r="L35" s="14">
        <f>COUNTIF(L2:L22,"&lt;1.023")-COUNTIF(L2:L22,"&lt;0.894")</f>
        <v>0</v>
      </c>
      <c r="W35" s="14"/>
    </row>
    <row r="36" s="1" customFormat="1" spans="11:23">
      <c r="K36" s="14" t="s">
        <v>54</v>
      </c>
      <c r="L36" s="14">
        <f>COUNTIF(L2:L22,"&lt;1.152")-COUNTIF(L2:L22,"&lt;1.023")</f>
        <v>0</v>
      </c>
      <c r="W36" s="14"/>
    </row>
    <row r="37" s="3" customFormat="1" spans="11:23">
      <c r="K37" s="11" t="s">
        <v>55</v>
      </c>
      <c r="L37" s="11">
        <f>COUNTIF(L2:L22,"&lt;1.281")-COUNTIF(L2:L22,"&lt;1.152")</f>
        <v>0</v>
      </c>
      <c r="M37" s="11">
        <v>2</v>
      </c>
      <c r="N37" s="11">
        <v>1</v>
      </c>
      <c r="W37" s="11"/>
    </row>
    <row r="38" s="1" customFormat="1" spans="11:23">
      <c r="K38" s="14" t="s">
        <v>56</v>
      </c>
      <c r="L38" s="14">
        <f>COUNTIF(L2:L22,"&lt;1.41")-COUNTIF(L2:L22,"&lt;1.281")</f>
        <v>1</v>
      </c>
      <c r="M38" s="14">
        <v>3</v>
      </c>
      <c r="N38" s="14">
        <v>2</v>
      </c>
      <c r="O38" s="14">
        <v>1</v>
      </c>
      <c r="P38" s="14">
        <v>1</v>
      </c>
      <c r="W38" s="14"/>
    </row>
    <row r="39" s="1" customFormat="1" spans="11:23">
      <c r="K39" s="14" t="s">
        <v>57</v>
      </c>
      <c r="L39" s="14">
        <f>COUNTIF(L2:L22,"&lt;1.539")-COUNTIF(L2:L22,"&lt;1.41")</f>
        <v>3</v>
      </c>
      <c r="M39" s="14">
        <v>4</v>
      </c>
      <c r="N39" s="14">
        <v>3</v>
      </c>
      <c r="O39" s="14">
        <v>3</v>
      </c>
      <c r="P39" s="14">
        <v>3</v>
      </c>
      <c r="W39" s="14"/>
    </row>
    <row r="40" s="1" customFormat="1" spans="11:23">
      <c r="K40" s="14" t="s">
        <v>58</v>
      </c>
      <c r="L40" s="14">
        <f>COUNTIF(L2:L22,"&lt;1.668")-COUNTIF(L2:L22,"&lt;1.539")</f>
        <v>4</v>
      </c>
      <c r="M40" s="14">
        <v>7</v>
      </c>
      <c r="N40" s="14">
        <v>6</v>
      </c>
      <c r="O40" s="14">
        <v>5</v>
      </c>
      <c r="P40" s="14">
        <v>4</v>
      </c>
      <c r="W40" s="14"/>
    </row>
    <row r="41" s="29" customFormat="1" spans="11:23">
      <c r="K41" s="27" t="s">
        <v>59</v>
      </c>
      <c r="L41" s="27">
        <f>COUNTIF(L2:L22,"&lt;1.797")-COUNTIF(L2:L22,"&lt;1.668")</f>
        <v>5</v>
      </c>
      <c r="M41" s="27">
        <v>8</v>
      </c>
      <c r="N41" s="27">
        <v>8</v>
      </c>
      <c r="O41" s="27">
        <v>6</v>
      </c>
      <c r="P41" s="27">
        <v>5</v>
      </c>
      <c r="W41" s="27"/>
    </row>
    <row r="42" s="1" customFormat="1" spans="11:23">
      <c r="K42" s="14" t="s">
        <v>60</v>
      </c>
      <c r="L42" s="14">
        <f>COUNTIF(L2:L22,"&lt;1.926")-COUNTIF(L2:L22,"&lt;1.797")</f>
        <v>4</v>
      </c>
      <c r="M42" s="14">
        <v>7</v>
      </c>
      <c r="N42" s="14">
        <v>6</v>
      </c>
      <c r="O42" s="14">
        <v>5</v>
      </c>
      <c r="P42" s="14">
        <v>4</v>
      </c>
      <c r="W42" s="14"/>
    </row>
    <row r="43" s="1" customFormat="1" spans="11:23">
      <c r="K43" s="14" t="s">
        <v>61</v>
      </c>
      <c r="L43" s="14">
        <f>COUNTIF(L2:L22,"&lt;2.055")-COUNTIF(L2:L22,"&lt;1.926")</f>
        <v>3</v>
      </c>
      <c r="M43" s="14">
        <v>4</v>
      </c>
      <c r="N43" s="14">
        <v>3</v>
      </c>
      <c r="O43" s="14">
        <v>3</v>
      </c>
      <c r="P43" s="14">
        <v>3</v>
      </c>
      <c r="W43" s="14"/>
    </row>
    <row r="44" s="1" customFormat="1" spans="11:23">
      <c r="K44" s="14" t="s">
        <v>62</v>
      </c>
      <c r="L44" s="14">
        <f>COUNTIF(L2:L22,"&lt;2.184")-COUNTIF(L2:L22,"&lt;2.055")</f>
        <v>1</v>
      </c>
      <c r="M44" s="14">
        <v>3</v>
      </c>
      <c r="N44" s="14">
        <v>2</v>
      </c>
      <c r="O44" s="14">
        <v>1</v>
      </c>
      <c r="P44" s="14">
        <v>1</v>
      </c>
      <c r="W44" s="14"/>
    </row>
    <row r="45" s="3" customFormat="1" spans="11:23">
      <c r="K45" s="11" t="s">
        <v>63</v>
      </c>
      <c r="L45" s="11">
        <f>COUNTIF(L2:L22,"&lt;2.313")-COUNTIF(L2:L22,"&lt;2.184")</f>
        <v>0</v>
      </c>
      <c r="M45" s="11">
        <v>2</v>
      </c>
      <c r="N45" s="11">
        <v>1</v>
      </c>
      <c r="W45" s="11"/>
    </row>
    <row r="46" s="1" customFormat="1" spans="11:23">
      <c r="K46" s="14" t="s">
        <v>64</v>
      </c>
      <c r="L46" s="14">
        <f>COUNTIF(L2:L22,"&lt;2.442")-COUNTIF(L2:L22,"&lt;2.313")</f>
        <v>0</v>
      </c>
      <c r="W46" s="14"/>
    </row>
    <row r="47" s="1" customFormat="1" spans="11:12">
      <c r="K47" s="14" t="s">
        <v>65</v>
      </c>
      <c r="L47" s="14">
        <f>COUNTIF(L2:L22,"&lt;2.571")-COUNTIF(L2:L22,"&lt;2.442")</f>
        <v>0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customFormat="1" spans="11:15">
      <c r="K49" s="4" t="s">
        <v>67</v>
      </c>
      <c r="L49" s="14">
        <f>COUNTIF(L2:L22,"&lt;2.829")-COUNTIF(L2:L22,"&lt;2.7")</f>
        <v>0</v>
      </c>
      <c r="N49">
        <v>0.954</v>
      </c>
      <c r="O49">
        <v>0.133</v>
      </c>
    </row>
    <row r="50" customFormat="1" spans="11:15">
      <c r="K50" s="4" t="s">
        <v>68</v>
      </c>
      <c r="L50" s="14">
        <f>COUNTIF(L2:L22,"&lt;2.958")-COUNTIF(L2:L22,"&lt;2.829")</f>
        <v>0</v>
      </c>
      <c r="N50">
        <v>1.355</v>
      </c>
      <c r="O50">
        <v>0.108</v>
      </c>
    </row>
    <row r="51" customFormat="1" spans="11:15">
      <c r="K51" s="4" t="s">
        <v>69</v>
      </c>
      <c r="L51" s="14">
        <f>COUNTIF(L2:L22,"&lt;3.087")-COUNTIF(L2:L22,"&lt;2.958")</f>
        <v>0</v>
      </c>
      <c r="N51">
        <v>1.72</v>
      </c>
      <c r="O51">
        <v>0.083</v>
      </c>
    </row>
  </sheetData>
  <pageMargins left="0.75" right="0.75" top="1" bottom="1" header="0.5" footer="0.5"/>
  <headerFooter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1"/>
  <sheetViews>
    <sheetView topLeftCell="F13" workbookViewId="0">
      <selection activeCell="Q26" sqref="Q26:T31"/>
    </sheetView>
  </sheetViews>
  <sheetFormatPr defaultColWidth="8.88888888888889" defaultRowHeight="14.4"/>
  <cols>
    <col min="11" max="12" width="17.7777777777778" customWidth="1"/>
    <col min="13" max="14" width="12.8888888888889"/>
    <col min="20" max="22" width="12.8888888888889"/>
    <col min="23" max="23" width="19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138</v>
      </c>
      <c r="B2">
        <v>18</v>
      </c>
      <c r="C2">
        <v>2</v>
      </c>
      <c r="D2">
        <v>10</v>
      </c>
      <c r="E2">
        <v>10</v>
      </c>
      <c r="F2">
        <v>9</v>
      </c>
      <c r="G2">
        <v>1</v>
      </c>
      <c r="H2">
        <v>9</v>
      </c>
      <c r="I2">
        <v>1</v>
      </c>
      <c r="J2">
        <v>0.9</v>
      </c>
      <c r="K2" s="4">
        <v>9.2657299041748</v>
      </c>
      <c r="L2" s="9">
        <v>0.671237945556641</v>
      </c>
      <c r="M2">
        <v>0.846797943115234</v>
      </c>
      <c r="N2">
        <v>11.3050632476807</v>
      </c>
      <c r="O2">
        <v>9</v>
      </c>
      <c r="P2">
        <v>9</v>
      </c>
      <c r="Q2">
        <v>16</v>
      </c>
      <c r="R2" s="15">
        <v>0.5625</v>
      </c>
      <c r="S2" s="15">
        <f t="shared" ref="S2:S10" si="0">O2/E2</f>
        <v>0.9</v>
      </c>
      <c r="T2">
        <v>4.41386222839355</v>
      </c>
      <c r="U2">
        <v>3.87005400657654</v>
      </c>
      <c r="V2">
        <v>4.11690664291382</v>
      </c>
      <c r="W2" s="11">
        <v>0.24685263633728</v>
      </c>
      <c r="X2">
        <v>0.296955585479736</v>
      </c>
      <c r="Y2">
        <v>0.296955585479736</v>
      </c>
      <c r="Z2">
        <v>0.9</v>
      </c>
      <c r="AA2">
        <v>0.7</v>
      </c>
      <c r="AB2">
        <v>0.4375</v>
      </c>
      <c r="AC2">
        <v>0.538461538461539</v>
      </c>
      <c r="AD2">
        <v>0.3</v>
      </c>
      <c r="AE2">
        <v>-0.2</v>
      </c>
    </row>
    <row r="3" spans="1:31">
      <c r="A3" s="5">
        <v>185</v>
      </c>
      <c r="B3">
        <v>20</v>
      </c>
      <c r="C3">
        <v>0</v>
      </c>
      <c r="D3">
        <v>10</v>
      </c>
      <c r="E3">
        <v>10</v>
      </c>
      <c r="F3">
        <v>10</v>
      </c>
      <c r="G3">
        <v>0</v>
      </c>
      <c r="H3">
        <v>10</v>
      </c>
      <c r="I3">
        <v>0</v>
      </c>
      <c r="J3">
        <v>1</v>
      </c>
      <c r="K3" s="4">
        <v>9999</v>
      </c>
      <c r="L3" s="9">
        <v>0.746330261230469</v>
      </c>
      <c r="M3">
        <v>9999</v>
      </c>
      <c r="N3">
        <v>9999</v>
      </c>
      <c r="O3">
        <v>8</v>
      </c>
      <c r="P3">
        <v>8</v>
      </c>
      <c r="Q3">
        <v>17</v>
      </c>
      <c r="R3" s="15">
        <v>0.4706</v>
      </c>
      <c r="S3" s="15">
        <f t="shared" si="0"/>
        <v>0.8</v>
      </c>
      <c r="T3">
        <v>4.6588134765625</v>
      </c>
      <c r="U3">
        <v>4.31870889663696</v>
      </c>
      <c r="V3">
        <v>4.19972944259644</v>
      </c>
      <c r="W3" s="11">
        <v>0.118979454040527</v>
      </c>
      <c r="X3">
        <v>0.459084033966065</v>
      </c>
      <c r="Y3">
        <v>0.459084033966065</v>
      </c>
      <c r="Z3">
        <v>0.8</v>
      </c>
      <c r="AA3">
        <v>0.9</v>
      </c>
      <c r="AB3">
        <v>0.529411764705882</v>
      </c>
      <c r="AC3">
        <v>0.666666666666667</v>
      </c>
      <c r="AD3">
        <v>0.1</v>
      </c>
      <c r="AE3">
        <v>0.1</v>
      </c>
    </row>
    <row r="4" s="1" customFormat="1" spans="1:31">
      <c r="A4" s="18">
        <v>51</v>
      </c>
      <c r="B4" s="1">
        <v>20</v>
      </c>
      <c r="C4" s="1">
        <v>0</v>
      </c>
      <c r="D4" s="1">
        <v>10</v>
      </c>
      <c r="E4" s="1">
        <v>10</v>
      </c>
      <c r="F4" s="1">
        <v>10</v>
      </c>
      <c r="G4" s="1">
        <v>0</v>
      </c>
      <c r="H4" s="1">
        <v>10</v>
      </c>
      <c r="I4" s="1">
        <v>0</v>
      </c>
      <c r="J4" s="1">
        <v>1</v>
      </c>
      <c r="K4" s="14">
        <v>9999</v>
      </c>
      <c r="L4" s="14">
        <v>0.763280868530273</v>
      </c>
      <c r="M4" s="1">
        <v>9999</v>
      </c>
      <c r="N4" s="1">
        <v>9999</v>
      </c>
      <c r="O4" s="1">
        <v>8</v>
      </c>
      <c r="P4" s="1">
        <v>8</v>
      </c>
      <c r="Q4" s="1">
        <v>18</v>
      </c>
      <c r="R4" s="19">
        <v>0.4444</v>
      </c>
      <c r="S4" s="19">
        <f t="shared" si="0"/>
        <v>0.8</v>
      </c>
      <c r="T4" s="1">
        <v>4.22702026367187</v>
      </c>
      <c r="U4" s="1">
        <v>3.92570948600769</v>
      </c>
      <c r="V4" s="1">
        <v>3.81870722770691</v>
      </c>
      <c r="W4" s="14">
        <v>0.107002258300781</v>
      </c>
      <c r="X4" s="1">
        <v>0.408313035964966</v>
      </c>
      <c r="Y4" s="1">
        <v>0.408313035964966</v>
      </c>
      <c r="Z4" s="1">
        <v>0.8</v>
      </c>
      <c r="AA4" s="1">
        <v>1</v>
      </c>
      <c r="AB4" s="1">
        <v>0.555555555555556</v>
      </c>
      <c r="AC4" s="1">
        <v>0.714285714285714</v>
      </c>
      <c r="AD4" s="1">
        <v>0</v>
      </c>
      <c r="AE4" s="1">
        <v>0.2</v>
      </c>
    </row>
    <row r="5" spans="1:31">
      <c r="A5" s="5">
        <v>16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10.8333683013916</v>
      </c>
      <c r="L5" s="9">
        <v>0.657564163208008</v>
      </c>
      <c r="M5">
        <v>0.505702972412109</v>
      </c>
      <c r="N5">
        <v>9.78784370422363</v>
      </c>
      <c r="O5">
        <v>7</v>
      </c>
      <c r="P5">
        <v>7</v>
      </c>
      <c r="Q5">
        <v>17</v>
      </c>
      <c r="R5" s="15">
        <v>0.4118</v>
      </c>
      <c r="S5" s="15">
        <f t="shared" si="0"/>
        <v>0.7</v>
      </c>
      <c r="T5">
        <v>4.57226943969727</v>
      </c>
      <c r="U5">
        <v>4.18453979492187</v>
      </c>
      <c r="V5">
        <v>4.08214998245239</v>
      </c>
      <c r="W5" s="11">
        <v>0.102389812469482</v>
      </c>
      <c r="X5">
        <v>0.490119457244873</v>
      </c>
      <c r="Y5">
        <v>0.490119457244873</v>
      </c>
      <c r="Z5">
        <v>0.7</v>
      </c>
      <c r="AA5">
        <v>1</v>
      </c>
      <c r="AB5">
        <v>0.588235294117647</v>
      </c>
      <c r="AC5">
        <v>0.740740740740741</v>
      </c>
      <c r="AD5">
        <v>0</v>
      </c>
      <c r="AE5">
        <v>0.3</v>
      </c>
    </row>
    <row r="6" spans="1:31">
      <c r="A6" s="5">
        <v>69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10.0285949707031</v>
      </c>
      <c r="L6" s="9">
        <v>0.747514724731445</v>
      </c>
      <c r="M6">
        <v>0.625762939453125</v>
      </c>
      <c r="N6">
        <v>9.09481048583984</v>
      </c>
      <c r="O6">
        <v>6</v>
      </c>
      <c r="P6">
        <v>6</v>
      </c>
      <c r="Q6">
        <v>14</v>
      </c>
      <c r="R6" s="15">
        <v>0.4286</v>
      </c>
      <c r="S6" s="15">
        <f t="shared" si="0"/>
        <v>0.6</v>
      </c>
      <c r="T6">
        <v>3.83040618896484</v>
      </c>
      <c r="U6">
        <v>3.52026915550232</v>
      </c>
      <c r="V6">
        <v>3.42554235458374</v>
      </c>
      <c r="W6" s="11">
        <v>0.0947268009185791</v>
      </c>
      <c r="X6">
        <v>0.404863834381104</v>
      </c>
      <c r="Y6">
        <v>0.404863834381104</v>
      </c>
      <c r="Z6">
        <v>0.6</v>
      </c>
      <c r="AA6">
        <v>0.8</v>
      </c>
      <c r="AB6">
        <v>0.571428571428571</v>
      </c>
      <c r="AC6">
        <v>0.666666666666667</v>
      </c>
      <c r="AD6">
        <v>0.2</v>
      </c>
      <c r="AE6">
        <v>0.2</v>
      </c>
    </row>
    <row r="7" spans="1:31">
      <c r="A7" s="5">
        <v>128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9.73309898376465</v>
      </c>
      <c r="L7" s="9">
        <v>0.717172622680664</v>
      </c>
      <c r="M7">
        <v>0.580852508544922</v>
      </c>
      <c r="N7">
        <v>8.65452194213867</v>
      </c>
      <c r="O7">
        <v>6</v>
      </c>
      <c r="P7">
        <v>6</v>
      </c>
      <c r="Q7">
        <v>14</v>
      </c>
      <c r="R7" s="15">
        <v>0.4286</v>
      </c>
      <c r="S7" s="15">
        <f t="shared" si="0"/>
        <v>0.6</v>
      </c>
      <c r="T7">
        <v>4.21047019958496</v>
      </c>
      <c r="U7">
        <v>3.87132596969604</v>
      </c>
      <c r="V7">
        <v>3.78663492202759</v>
      </c>
      <c r="W7" s="11">
        <v>0.084691047668457</v>
      </c>
      <c r="X7">
        <v>0.423835277557373</v>
      </c>
      <c r="Y7">
        <v>0.423835277557373</v>
      </c>
      <c r="Z7">
        <v>0.6</v>
      </c>
      <c r="AA7">
        <v>0.8</v>
      </c>
      <c r="AB7">
        <v>0.571428571428571</v>
      </c>
      <c r="AC7">
        <v>0.666666666666667</v>
      </c>
      <c r="AD7">
        <v>0.2</v>
      </c>
      <c r="AE7">
        <v>0.2</v>
      </c>
    </row>
    <row r="8" s="20" customFormat="1" spans="1:31">
      <c r="A8" s="21">
        <v>175</v>
      </c>
      <c r="B8" s="20">
        <v>20</v>
      </c>
      <c r="C8" s="20">
        <v>0</v>
      </c>
      <c r="D8" s="20">
        <v>10</v>
      </c>
      <c r="E8" s="20">
        <v>10</v>
      </c>
      <c r="F8" s="20">
        <v>10</v>
      </c>
      <c r="G8" s="20">
        <v>0</v>
      </c>
      <c r="H8" s="20">
        <v>10</v>
      </c>
      <c r="I8" s="20">
        <v>0</v>
      </c>
      <c r="J8" s="20">
        <v>1</v>
      </c>
      <c r="K8" s="22">
        <v>9999</v>
      </c>
      <c r="L8" s="22">
        <v>0.729522705078125</v>
      </c>
      <c r="M8" s="20">
        <v>9999</v>
      </c>
      <c r="N8" s="20">
        <v>9999</v>
      </c>
      <c r="O8" s="20">
        <v>9</v>
      </c>
      <c r="P8" s="20">
        <v>9</v>
      </c>
      <c r="Q8" s="20">
        <v>18</v>
      </c>
      <c r="R8" s="23">
        <v>0.5</v>
      </c>
      <c r="S8" s="23">
        <f t="shared" si="0"/>
        <v>0.9</v>
      </c>
      <c r="T8" s="20">
        <v>4.20437049865723</v>
      </c>
      <c r="U8" s="20">
        <v>3.89416456222534</v>
      </c>
      <c r="V8" s="20">
        <v>3.80965113639831</v>
      </c>
      <c r="W8" s="22">
        <v>0.0845134258270264</v>
      </c>
      <c r="X8" s="20">
        <v>0.394719362258911</v>
      </c>
      <c r="Y8" s="20">
        <v>0.394719362258911</v>
      </c>
      <c r="Z8" s="20">
        <v>0.9</v>
      </c>
      <c r="AA8" s="20">
        <v>0.9</v>
      </c>
      <c r="AB8" s="20">
        <v>0.5</v>
      </c>
      <c r="AC8" s="20">
        <v>0.642857142857143</v>
      </c>
      <c r="AD8" s="20">
        <v>0.1</v>
      </c>
      <c r="AE8" s="20">
        <v>0</v>
      </c>
    </row>
    <row r="9" spans="1:31">
      <c r="A9" s="5">
        <v>61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10.6257991790772</v>
      </c>
      <c r="L9" s="9">
        <v>1.14323806762695</v>
      </c>
      <c r="M9">
        <v>0.99237060546875</v>
      </c>
      <c r="N9">
        <v>9.02749633789062</v>
      </c>
      <c r="O9">
        <v>5</v>
      </c>
      <c r="P9">
        <v>5</v>
      </c>
      <c r="Q9">
        <v>14</v>
      </c>
      <c r="R9" s="15">
        <v>0.3571</v>
      </c>
      <c r="S9" s="15">
        <f t="shared" si="0"/>
        <v>0.5</v>
      </c>
      <c r="T9">
        <v>3.97028923034668</v>
      </c>
      <c r="U9">
        <v>3.67376279830933</v>
      </c>
      <c r="V9">
        <v>3.51807713508606</v>
      </c>
      <c r="W9" s="11">
        <v>0.155685663223267</v>
      </c>
      <c r="X9">
        <v>0.45221209526062</v>
      </c>
      <c r="Y9">
        <v>0.45221209526062</v>
      </c>
      <c r="Z9">
        <v>0.5</v>
      </c>
      <c r="AA9">
        <v>0.9</v>
      </c>
      <c r="AB9">
        <v>0.642857142857143</v>
      </c>
      <c r="AC9">
        <v>0.75</v>
      </c>
      <c r="AD9">
        <v>0.1</v>
      </c>
      <c r="AE9">
        <v>0.4</v>
      </c>
    </row>
    <row r="10" spans="1:31">
      <c r="A10" s="5">
        <v>85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9.67426681518555</v>
      </c>
      <c r="L10" s="9">
        <v>1.15453147888184</v>
      </c>
      <c r="M10">
        <v>1.01817321777344</v>
      </c>
      <c r="N10">
        <v>8.10276222229004</v>
      </c>
      <c r="O10">
        <v>7</v>
      </c>
      <c r="P10">
        <v>7</v>
      </c>
      <c r="Q10">
        <v>17</v>
      </c>
      <c r="R10" s="15">
        <v>0.4118</v>
      </c>
      <c r="S10" s="15">
        <f t="shared" si="0"/>
        <v>0.7</v>
      </c>
      <c r="T10">
        <v>3.56271362304687</v>
      </c>
      <c r="U10">
        <v>3.31436419486999</v>
      </c>
      <c r="V10">
        <v>3.18829298019409</v>
      </c>
      <c r="W10" s="11">
        <v>0.126071214675903</v>
      </c>
      <c r="X10">
        <v>0.374420642852783</v>
      </c>
      <c r="Y10">
        <v>0.374420642852783</v>
      </c>
      <c r="Z10">
        <v>0.7</v>
      </c>
      <c r="AA10">
        <v>1</v>
      </c>
      <c r="AB10">
        <v>0.588235294117647</v>
      </c>
      <c r="AC10">
        <v>0.740740740740741</v>
      </c>
      <c r="AD10">
        <v>0</v>
      </c>
      <c r="AE10">
        <v>0.3</v>
      </c>
    </row>
    <row r="11" spans="1:31">
      <c r="A11" s="5">
        <v>144</v>
      </c>
      <c r="B11">
        <v>18</v>
      </c>
      <c r="C11">
        <v>2</v>
      </c>
      <c r="D11">
        <v>10</v>
      </c>
      <c r="E11">
        <v>10</v>
      </c>
      <c r="F11">
        <v>10</v>
      </c>
      <c r="G11">
        <v>0</v>
      </c>
      <c r="H11">
        <v>8</v>
      </c>
      <c r="I11">
        <v>2</v>
      </c>
      <c r="J11">
        <v>0.9</v>
      </c>
      <c r="K11" s="4">
        <v>6.13531303405762</v>
      </c>
      <c r="L11" s="9">
        <v>1.02372741699219</v>
      </c>
      <c r="M11">
        <v>0.877628326416016</v>
      </c>
      <c r="N11">
        <v>5.65897369384766</v>
      </c>
      <c r="O11">
        <v>6</v>
      </c>
      <c r="P11">
        <v>6</v>
      </c>
      <c r="Q11">
        <v>14</v>
      </c>
      <c r="R11" s="15">
        <v>0.4286</v>
      </c>
      <c r="S11" s="15">
        <f t="shared" ref="S11:S22" si="1">O11/E11</f>
        <v>0.6</v>
      </c>
      <c r="T11">
        <v>3.27820587158203</v>
      </c>
      <c r="U11">
        <v>2.98341941833496</v>
      </c>
      <c r="V11">
        <v>2.93915295600891</v>
      </c>
      <c r="W11" s="11">
        <v>0.0442664623260498</v>
      </c>
      <c r="X11">
        <v>0.33905291557312</v>
      </c>
      <c r="Y11">
        <v>0.33905291557312</v>
      </c>
      <c r="Z11">
        <v>0.6</v>
      </c>
      <c r="AA11">
        <v>0.8</v>
      </c>
      <c r="AB11">
        <v>0.571428571428571</v>
      </c>
      <c r="AC11">
        <v>0.666666666666667</v>
      </c>
      <c r="AD11">
        <v>0.2</v>
      </c>
      <c r="AE11">
        <v>0.2</v>
      </c>
    </row>
    <row r="12" spans="1:31">
      <c r="A12" s="5">
        <v>46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7.44791412353516</v>
      </c>
      <c r="L12" s="9">
        <v>1.0282154083252</v>
      </c>
      <c r="M12">
        <v>0.622165679931641</v>
      </c>
      <c r="N12">
        <v>5.99441528320312</v>
      </c>
      <c r="O12">
        <v>6</v>
      </c>
      <c r="P12">
        <v>6</v>
      </c>
      <c r="Q12">
        <v>16</v>
      </c>
      <c r="R12" s="15">
        <v>0.375</v>
      </c>
      <c r="S12" s="15">
        <f t="shared" si="1"/>
        <v>0.6</v>
      </c>
      <c r="T12">
        <v>3.98751449584961</v>
      </c>
      <c r="U12">
        <v>3.64871144294739</v>
      </c>
      <c r="V12">
        <v>3.5240159034729</v>
      </c>
      <c r="W12" s="11">
        <v>0.124695539474487</v>
      </c>
      <c r="X12">
        <v>0.463498592376709</v>
      </c>
      <c r="Y12">
        <v>0.463498592376709</v>
      </c>
      <c r="Z12">
        <v>0.6</v>
      </c>
      <c r="AA12">
        <v>1</v>
      </c>
      <c r="AB12">
        <v>0.625</v>
      </c>
      <c r="AC12">
        <v>0.769230769230769</v>
      </c>
      <c r="AD12">
        <v>0</v>
      </c>
      <c r="AE12">
        <v>0.4</v>
      </c>
    </row>
    <row r="13" spans="1:31">
      <c r="A13" s="5">
        <v>240</v>
      </c>
      <c r="B13">
        <v>20</v>
      </c>
      <c r="C13">
        <v>0</v>
      </c>
      <c r="D13">
        <v>10</v>
      </c>
      <c r="E13">
        <v>10</v>
      </c>
      <c r="F13">
        <v>10</v>
      </c>
      <c r="G13">
        <v>0</v>
      </c>
      <c r="H13">
        <v>10</v>
      </c>
      <c r="I13">
        <v>0</v>
      </c>
      <c r="J13">
        <v>1</v>
      </c>
      <c r="K13" s="4">
        <v>9999</v>
      </c>
      <c r="L13" s="9">
        <v>1.02997398376465</v>
      </c>
      <c r="M13">
        <v>9999</v>
      </c>
      <c r="N13">
        <v>9999</v>
      </c>
      <c r="O13">
        <v>10</v>
      </c>
      <c r="P13">
        <v>10</v>
      </c>
      <c r="Q13">
        <v>20</v>
      </c>
      <c r="R13" s="15">
        <v>0.5</v>
      </c>
      <c r="S13" s="15">
        <f t="shared" si="1"/>
        <v>1</v>
      </c>
      <c r="T13">
        <v>4.02554702758789</v>
      </c>
      <c r="U13">
        <v>3.74819111824036</v>
      </c>
      <c r="V13">
        <v>3.63467264175415</v>
      </c>
      <c r="W13" s="11">
        <v>0.113518476486206</v>
      </c>
      <c r="X13">
        <v>0.39087438583374</v>
      </c>
      <c r="Y13">
        <v>0.39087438583374</v>
      </c>
      <c r="Z13">
        <v>1</v>
      </c>
      <c r="AA13">
        <v>1</v>
      </c>
      <c r="AB13">
        <v>0.5</v>
      </c>
      <c r="AC13">
        <v>0.666666666666667</v>
      </c>
      <c r="AD13">
        <v>0</v>
      </c>
      <c r="AE13">
        <v>0</v>
      </c>
    </row>
    <row r="14" spans="1:31">
      <c r="A14" s="5">
        <v>225</v>
      </c>
      <c r="B14">
        <v>17</v>
      </c>
      <c r="C14">
        <v>3</v>
      </c>
      <c r="D14">
        <v>10</v>
      </c>
      <c r="E14">
        <v>10</v>
      </c>
      <c r="F14">
        <v>9</v>
      </c>
      <c r="G14">
        <v>1</v>
      </c>
      <c r="H14">
        <v>8</v>
      </c>
      <c r="I14">
        <v>2</v>
      </c>
      <c r="J14">
        <v>0.85</v>
      </c>
      <c r="K14" s="4">
        <v>7.71554183959961</v>
      </c>
      <c r="L14" s="9">
        <v>1.04880714416504</v>
      </c>
      <c r="M14">
        <v>0.713251113891602</v>
      </c>
      <c r="N14">
        <v>6.65564155578613</v>
      </c>
      <c r="O14">
        <v>7</v>
      </c>
      <c r="P14">
        <v>7</v>
      </c>
      <c r="Q14">
        <v>16</v>
      </c>
      <c r="R14" s="15">
        <v>0.4375</v>
      </c>
      <c r="S14" s="15">
        <f t="shared" si="1"/>
        <v>0.7</v>
      </c>
      <c r="T14">
        <v>3.21542549133301</v>
      </c>
      <c r="U14">
        <v>2.92124319076538</v>
      </c>
      <c r="V14">
        <v>2.91168355941772</v>
      </c>
      <c r="W14" s="11">
        <v>0.00955963134765625</v>
      </c>
      <c r="X14">
        <v>0.303741931915283</v>
      </c>
      <c r="Y14">
        <v>0.303741931915283</v>
      </c>
      <c r="Z14">
        <v>0.7</v>
      </c>
      <c r="AA14">
        <v>0.9</v>
      </c>
      <c r="AB14">
        <v>0.5625</v>
      </c>
      <c r="AC14">
        <v>0.692307692307692</v>
      </c>
      <c r="AD14">
        <v>0.1</v>
      </c>
      <c r="AE14">
        <v>0.2</v>
      </c>
    </row>
    <row r="15" spans="1:31">
      <c r="A15" s="5">
        <v>231</v>
      </c>
      <c r="B15">
        <v>17</v>
      </c>
      <c r="C15">
        <v>3</v>
      </c>
      <c r="D15">
        <v>10</v>
      </c>
      <c r="E15">
        <v>10</v>
      </c>
      <c r="F15">
        <v>9</v>
      </c>
      <c r="G15">
        <v>1</v>
      </c>
      <c r="H15">
        <v>8</v>
      </c>
      <c r="I15">
        <v>2</v>
      </c>
      <c r="J15">
        <v>0.85</v>
      </c>
      <c r="K15" s="4">
        <v>7.85017585754395</v>
      </c>
      <c r="L15" s="9">
        <v>1.06497764587402</v>
      </c>
      <c r="M15">
        <v>0.754945755004883</v>
      </c>
      <c r="N15">
        <v>6.93133163452148</v>
      </c>
      <c r="O15">
        <v>6</v>
      </c>
      <c r="P15">
        <v>6</v>
      </c>
      <c r="Q15">
        <v>15</v>
      </c>
      <c r="R15" s="15">
        <v>0.4</v>
      </c>
      <c r="S15" s="15">
        <f t="shared" si="1"/>
        <v>0.6</v>
      </c>
      <c r="T15">
        <v>3.3604736328125</v>
      </c>
      <c r="U15">
        <v>3.01516366004944</v>
      </c>
      <c r="V15">
        <v>3.01194429397583</v>
      </c>
      <c r="W15" s="11">
        <v>0.0032193660736084</v>
      </c>
      <c r="X15">
        <v>0.34852933883667</v>
      </c>
      <c r="Y15">
        <v>0.34852933883667</v>
      </c>
      <c r="Z15">
        <v>0.6</v>
      </c>
      <c r="AA15">
        <v>0.9</v>
      </c>
      <c r="AB15">
        <v>0.6</v>
      </c>
      <c r="AC15">
        <v>0.72</v>
      </c>
      <c r="AD15">
        <v>0.1</v>
      </c>
      <c r="AE15">
        <v>0.3</v>
      </c>
    </row>
    <row r="16" spans="1:31">
      <c r="A16" s="5">
        <v>173</v>
      </c>
      <c r="B16">
        <v>18</v>
      </c>
      <c r="C16">
        <v>2</v>
      </c>
      <c r="D16">
        <v>10</v>
      </c>
      <c r="E16">
        <v>10</v>
      </c>
      <c r="F16">
        <v>10</v>
      </c>
      <c r="G16">
        <v>0</v>
      </c>
      <c r="H16">
        <v>8</v>
      </c>
      <c r="I16">
        <v>2</v>
      </c>
      <c r="J16">
        <v>0.9</v>
      </c>
      <c r="K16" s="4">
        <v>7.58810043334961</v>
      </c>
      <c r="L16" s="9">
        <v>1.06684494018555</v>
      </c>
      <c r="M16">
        <v>0.588665008544922</v>
      </c>
      <c r="N16">
        <v>5.76065635681152</v>
      </c>
      <c r="O16">
        <v>5</v>
      </c>
      <c r="P16">
        <v>5</v>
      </c>
      <c r="Q16">
        <v>14</v>
      </c>
      <c r="R16" s="15">
        <v>0.3571</v>
      </c>
      <c r="S16" s="15">
        <f t="shared" si="1"/>
        <v>0.5</v>
      </c>
      <c r="T16">
        <v>4.2313117980957</v>
      </c>
      <c r="U16">
        <v>3.87986516952515</v>
      </c>
      <c r="V16">
        <v>3.75139999389648</v>
      </c>
      <c r="W16" s="11">
        <v>0.128465175628662</v>
      </c>
      <c r="X16">
        <v>0.479911804199219</v>
      </c>
      <c r="Y16">
        <v>0.479911804199219</v>
      </c>
      <c r="Z16">
        <v>0.5</v>
      </c>
      <c r="AA16">
        <v>0.9</v>
      </c>
      <c r="AB16">
        <v>0.642857142857143</v>
      </c>
      <c r="AC16">
        <v>0.75</v>
      </c>
      <c r="AD16">
        <v>0.1</v>
      </c>
      <c r="AE16">
        <v>0.4</v>
      </c>
    </row>
    <row r="17" spans="1:31">
      <c r="A17" s="5">
        <v>200</v>
      </c>
      <c r="B17">
        <v>17</v>
      </c>
      <c r="C17">
        <v>3</v>
      </c>
      <c r="D17">
        <v>10</v>
      </c>
      <c r="E17">
        <v>10</v>
      </c>
      <c r="F17">
        <v>10</v>
      </c>
      <c r="G17">
        <v>0</v>
      </c>
      <c r="H17">
        <v>7</v>
      </c>
      <c r="I17">
        <v>3</v>
      </c>
      <c r="J17">
        <v>0.85</v>
      </c>
      <c r="K17" s="4">
        <v>5.40312004089355</v>
      </c>
      <c r="L17" s="9">
        <v>1.06768417358398</v>
      </c>
      <c r="M17">
        <v>0.909791946411133</v>
      </c>
      <c r="N17">
        <v>5.66717720031738</v>
      </c>
      <c r="O17">
        <v>7</v>
      </c>
      <c r="P17">
        <v>7</v>
      </c>
      <c r="Q17">
        <v>15</v>
      </c>
      <c r="R17" s="15">
        <v>0.4667</v>
      </c>
      <c r="S17" s="15">
        <f t="shared" si="1"/>
        <v>0.7</v>
      </c>
      <c r="T17">
        <v>2.85855865478516</v>
      </c>
      <c r="U17">
        <v>2.56852579116821</v>
      </c>
      <c r="V17">
        <v>2.5754280090332</v>
      </c>
      <c r="W17" s="11">
        <v>0.00690221786499023</v>
      </c>
      <c r="X17">
        <v>0.283130645751953</v>
      </c>
      <c r="Y17">
        <v>0.283130645751953</v>
      </c>
      <c r="Z17">
        <v>0.7</v>
      </c>
      <c r="AA17">
        <v>0.8</v>
      </c>
      <c r="AB17">
        <v>0.533333333333333</v>
      </c>
      <c r="AC17">
        <v>0.64</v>
      </c>
      <c r="AD17">
        <v>0.2</v>
      </c>
      <c r="AE17">
        <v>0.1</v>
      </c>
    </row>
    <row r="18" spans="1:31">
      <c r="A18" s="5">
        <v>227</v>
      </c>
      <c r="B18">
        <v>18</v>
      </c>
      <c r="C18">
        <v>2</v>
      </c>
      <c r="D18">
        <v>10</v>
      </c>
      <c r="E18">
        <v>10</v>
      </c>
      <c r="F18">
        <v>10</v>
      </c>
      <c r="G18">
        <v>0</v>
      </c>
      <c r="H18">
        <v>8</v>
      </c>
      <c r="I18">
        <v>2</v>
      </c>
      <c r="J18">
        <v>0.9</v>
      </c>
      <c r="K18" s="4">
        <v>7.40468406677246</v>
      </c>
      <c r="L18" s="9">
        <v>1.07076263427734</v>
      </c>
      <c r="M18">
        <v>0.720193862915039</v>
      </c>
      <c r="N18">
        <v>6.1645565032959</v>
      </c>
      <c r="O18">
        <v>5</v>
      </c>
      <c r="P18">
        <v>5</v>
      </c>
      <c r="Q18">
        <v>13</v>
      </c>
      <c r="R18" s="15">
        <v>0.3846</v>
      </c>
      <c r="S18" s="15">
        <f t="shared" si="1"/>
        <v>0.5</v>
      </c>
      <c r="T18">
        <v>3.90688896179199</v>
      </c>
      <c r="U18">
        <v>3.57749581336975</v>
      </c>
      <c r="V18">
        <v>3.47445344924927</v>
      </c>
      <c r="W18" s="11">
        <v>0.103042364120483</v>
      </c>
      <c r="X18">
        <v>0.432435512542725</v>
      </c>
      <c r="Y18">
        <v>0.432435512542725</v>
      </c>
      <c r="Z18">
        <v>0.5</v>
      </c>
      <c r="AA18">
        <v>0.8</v>
      </c>
      <c r="AB18">
        <v>0.615384615384615</v>
      </c>
      <c r="AC18">
        <v>0.695652173913043</v>
      </c>
      <c r="AD18">
        <v>0.2</v>
      </c>
      <c r="AE18">
        <v>0.3</v>
      </c>
    </row>
    <row r="19" spans="1:31">
      <c r="A19" s="5">
        <v>207</v>
      </c>
      <c r="B19">
        <v>16</v>
      </c>
      <c r="C19">
        <v>4</v>
      </c>
      <c r="D19">
        <v>10</v>
      </c>
      <c r="E19">
        <v>10</v>
      </c>
      <c r="F19">
        <v>9</v>
      </c>
      <c r="G19">
        <v>1</v>
      </c>
      <c r="H19">
        <v>7</v>
      </c>
      <c r="I19">
        <v>3</v>
      </c>
      <c r="J19">
        <v>0.8</v>
      </c>
      <c r="K19" s="4">
        <v>5.7945384979248</v>
      </c>
      <c r="L19" s="9">
        <v>1.07413482666016</v>
      </c>
      <c r="M19">
        <v>0.826900482177734</v>
      </c>
      <c r="N19">
        <v>5.91932487487793</v>
      </c>
      <c r="O19">
        <v>7</v>
      </c>
      <c r="P19">
        <v>7</v>
      </c>
      <c r="Q19">
        <v>15</v>
      </c>
      <c r="R19" s="15">
        <v>0.4667</v>
      </c>
      <c r="S19" s="15">
        <f t="shared" si="1"/>
        <v>0.7</v>
      </c>
      <c r="T19">
        <v>3.00533866882324</v>
      </c>
      <c r="U19">
        <v>2.6579282283783</v>
      </c>
      <c r="V19">
        <v>2.70044231414795</v>
      </c>
      <c r="W19" s="11">
        <v>0.0425140857696533</v>
      </c>
      <c r="X19">
        <v>0.304896354675293</v>
      </c>
      <c r="Y19">
        <v>0.304896354675293</v>
      </c>
      <c r="Z19">
        <v>0.7</v>
      </c>
      <c r="AA19">
        <v>0.8</v>
      </c>
      <c r="AB19">
        <v>0.533333333333333</v>
      </c>
      <c r="AC19">
        <v>0.64</v>
      </c>
      <c r="AD19">
        <v>0.2</v>
      </c>
      <c r="AE19">
        <v>0.1</v>
      </c>
    </row>
    <row r="20" spans="1:31">
      <c r="A20" s="5">
        <v>42</v>
      </c>
      <c r="B20">
        <v>18</v>
      </c>
      <c r="C20">
        <v>2</v>
      </c>
      <c r="D20">
        <v>10</v>
      </c>
      <c r="E20">
        <v>10</v>
      </c>
      <c r="F20">
        <v>10</v>
      </c>
      <c r="G20">
        <v>0</v>
      </c>
      <c r="H20">
        <v>8</v>
      </c>
      <c r="I20">
        <v>2</v>
      </c>
      <c r="J20">
        <v>0.9</v>
      </c>
      <c r="K20" s="4">
        <v>5.72520065307617</v>
      </c>
      <c r="L20" s="9">
        <v>1.08408355712891</v>
      </c>
      <c r="M20">
        <v>1.05560874938965</v>
      </c>
      <c r="N20">
        <v>5.6590404510498</v>
      </c>
      <c r="O20">
        <v>8</v>
      </c>
      <c r="P20">
        <v>8</v>
      </c>
      <c r="Q20">
        <v>18</v>
      </c>
      <c r="R20" s="15">
        <v>0.4444</v>
      </c>
      <c r="S20" s="15">
        <f t="shared" si="1"/>
        <v>0.8</v>
      </c>
      <c r="T20">
        <v>3.14947128295898</v>
      </c>
      <c r="U20">
        <v>2.85927605628967</v>
      </c>
      <c r="V20">
        <v>2.84977006912231</v>
      </c>
      <c r="W20" s="11">
        <v>0.0095059871673584</v>
      </c>
      <c r="X20">
        <v>0.29970121383667</v>
      </c>
      <c r="Y20">
        <v>0.29970121383667</v>
      </c>
      <c r="Z20">
        <v>0.8</v>
      </c>
      <c r="AA20">
        <v>1</v>
      </c>
      <c r="AB20">
        <v>0.555555555555556</v>
      </c>
      <c r="AC20">
        <v>0.714285714285714</v>
      </c>
      <c r="AD20">
        <v>0</v>
      </c>
      <c r="AE20">
        <v>0.2</v>
      </c>
    </row>
    <row r="21" spans="1:31">
      <c r="A21" s="5">
        <v>235</v>
      </c>
      <c r="B21">
        <v>17</v>
      </c>
      <c r="C21">
        <v>3</v>
      </c>
      <c r="D21">
        <v>10</v>
      </c>
      <c r="E21">
        <v>10</v>
      </c>
      <c r="F21">
        <v>9</v>
      </c>
      <c r="G21">
        <v>1</v>
      </c>
      <c r="H21">
        <v>8</v>
      </c>
      <c r="I21">
        <v>2</v>
      </c>
      <c r="J21">
        <v>0.85</v>
      </c>
      <c r="K21" s="4">
        <v>6.75049018859863</v>
      </c>
      <c r="L21" s="9">
        <v>1.09004592895508</v>
      </c>
      <c r="M21">
        <v>0.96864128112793</v>
      </c>
      <c r="N21">
        <v>6.46852874755859</v>
      </c>
      <c r="O21">
        <v>7</v>
      </c>
      <c r="P21">
        <v>7</v>
      </c>
      <c r="Q21">
        <v>14</v>
      </c>
      <c r="R21" s="15">
        <v>0.5</v>
      </c>
      <c r="S21" s="15">
        <f t="shared" si="1"/>
        <v>0.7</v>
      </c>
      <c r="T21">
        <v>3.52209281921387</v>
      </c>
      <c r="U21">
        <v>3.17621183395386</v>
      </c>
      <c r="V21">
        <v>3.19678997993469</v>
      </c>
      <c r="W21" s="11">
        <v>0.020578145980835</v>
      </c>
      <c r="X21">
        <v>0.325302839279175</v>
      </c>
      <c r="Y21">
        <v>0.325302839279175</v>
      </c>
      <c r="Z21">
        <v>0.7</v>
      </c>
      <c r="AA21">
        <v>0.7</v>
      </c>
      <c r="AB21">
        <v>0.5</v>
      </c>
      <c r="AC21">
        <v>0.583333333333333</v>
      </c>
      <c r="AD21">
        <v>0.3</v>
      </c>
      <c r="AE21">
        <v>0</v>
      </c>
    </row>
    <row r="22" spans="1:31">
      <c r="A22" s="5">
        <v>139</v>
      </c>
      <c r="B22">
        <v>18</v>
      </c>
      <c r="C22">
        <v>2</v>
      </c>
      <c r="D22">
        <v>10</v>
      </c>
      <c r="E22">
        <v>10</v>
      </c>
      <c r="F22">
        <v>10</v>
      </c>
      <c r="G22">
        <v>0</v>
      </c>
      <c r="H22">
        <v>8</v>
      </c>
      <c r="I22">
        <v>2</v>
      </c>
      <c r="J22">
        <v>0.9</v>
      </c>
      <c r="K22" s="4">
        <v>6.70574378967285</v>
      </c>
      <c r="L22" s="9">
        <v>1.09640121459961</v>
      </c>
      <c r="M22">
        <v>0.971408843994141</v>
      </c>
      <c r="N22">
        <v>6.38672637939453</v>
      </c>
      <c r="O22">
        <v>8</v>
      </c>
      <c r="P22">
        <v>8</v>
      </c>
      <c r="Q22">
        <v>18</v>
      </c>
      <c r="R22" s="15">
        <v>0.4444</v>
      </c>
      <c r="S22" s="15">
        <f t="shared" si="1"/>
        <v>0.8</v>
      </c>
      <c r="T22">
        <v>3.72480773925781</v>
      </c>
      <c r="U22">
        <v>3.37749862670898</v>
      </c>
      <c r="V22">
        <v>3.34930109977722</v>
      </c>
      <c r="W22" s="11">
        <v>0.0281975269317627</v>
      </c>
      <c r="X22">
        <v>0.375506639480591</v>
      </c>
      <c r="Y22">
        <v>0.375506639480591</v>
      </c>
      <c r="Z22">
        <v>0.8</v>
      </c>
      <c r="AA22">
        <v>1</v>
      </c>
      <c r="AB22">
        <v>0.555555555555556</v>
      </c>
      <c r="AC22">
        <v>0.714285714285714</v>
      </c>
      <c r="AD22">
        <v>0</v>
      </c>
      <c r="AE22">
        <v>0.2</v>
      </c>
    </row>
    <row r="23" s="4" customFormat="1" spans="11:31">
      <c r="K23" s="12" t="s">
        <v>29</v>
      </c>
      <c r="L23" s="9">
        <f>AVERAGE(L2:L22)</f>
        <v>0.956002462477912</v>
      </c>
      <c r="W23" s="11">
        <f t="shared" ref="W23:AE23" si="2">AVERAGE(W2:W22)</f>
        <v>0.0835893948872883</v>
      </c>
      <c r="Z23" s="4">
        <f t="shared" si="2"/>
        <v>0.7</v>
      </c>
      <c r="AA23" s="4">
        <f t="shared" si="2"/>
        <v>0.885714285714286</v>
      </c>
      <c r="AB23" s="4">
        <f t="shared" si="2"/>
        <v>0.560933347698053</v>
      </c>
      <c r="AC23" s="4">
        <f t="shared" si="2"/>
        <v>0.684738790846451</v>
      </c>
      <c r="AD23" s="4">
        <f t="shared" si="2"/>
        <v>0.114285714285714</v>
      </c>
      <c r="AE23" s="4">
        <f t="shared" si="2"/>
        <v>0.185714285714286</v>
      </c>
    </row>
    <row r="24" s="4" customFormat="1" spans="11:31">
      <c r="K24" s="13" t="s">
        <v>30</v>
      </c>
      <c r="L24" s="9">
        <f>MAX(L2:L22)</f>
        <v>1.15453147888184</v>
      </c>
      <c r="W24" s="11">
        <f t="shared" ref="W24:AE24" si="3">MAX(W2:W22)</f>
        <v>0.24685263633728</v>
      </c>
      <c r="Z24" s="4">
        <f t="shared" si="3"/>
        <v>1</v>
      </c>
      <c r="AA24" s="4">
        <f t="shared" si="3"/>
        <v>1</v>
      </c>
      <c r="AB24" s="4">
        <f t="shared" si="3"/>
        <v>0.642857142857143</v>
      </c>
      <c r="AC24" s="4">
        <f t="shared" si="3"/>
        <v>0.769230769230769</v>
      </c>
      <c r="AD24" s="4">
        <f t="shared" si="3"/>
        <v>0.3</v>
      </c>
      <c r="AE24" s="4">
        <f t="shared" si="3"/>
        <v>0.4</v>
      </c>
    </row>
    <row r="25" s="4" customFormat="1" spans="12:31">
      <c r="L25" s="9">
        <f>MIN(L2:L22)</f>
        <v>0.657564163208008</v>
      </c>
      <c r="W25" s="11">
        <f t="shared" ref="W25:AE25" si="4">MIN(W2:W22)</f>
        <v>0.0032193660736084</v>
      </c>
      <c r="Z25" s="4">
        <f t="shared" si="4"/>
        <v>0.5</v>
      </c>
      <c r="AA25" s="4">
        <f t="shared" si="4"/>
        <v>0.7</v>
      </c>
      <c r="AB25" s="4">
        <f t="shared" si="4"/>
        <v>0.4375</v>
      </c>
      <c r="AC25" s="4">
        <f t="shared" si="4"/>
        <v>0.538461538461539</v>
      </c>
      <c r="AD25" s="4">
        <f t="shared" si="4"/>
        <v>0</v>
      </c>
      <c r="AE25" s="4">
        <f t="shared" si="4"/>
        <v>-0.2</v>
      </c>
    </row>
    <row r="26" spans="11:23">
      <c r="K26" s="4"/>
      <c r="L26" s="9"/>
      <c r="M26">
        <v>0.194</v>
      </c>
      <c r="Q26" s="4" t="s">
        <v>70</v>
      </c>
      <c r="R26" s="4"/>
      <c r="S26" s="4"/>
      <c r="T26" s="4"/>
      <c r="W26" s="11"/>
    </row>
    <row r="27" spans="11:23">
      <c r="K27" s="4"/>
      <c r="L27" s="9"/>
      <c r="M27">
        <v>0.129</v>
      </c>
      <c r="Q27" s="4">
        <v>0.2</v>
      </c>
      <c r="R27" s="4">
        <v>-160</v>
      </c>
      <c r="S27" s="4">
        <v>640</v>
      </c>
      <c r="T27" s="4">
        <v>32</v>
      </c>
      <c r="W27" s="11"/>
    </row>
    <row r="28" spans="11:23">
      <c r="K28" s="4"/>
      <c r="L28" s="9"/>
      <c r="Q28" s="4">
        <v>0.4</v>
      </c>
      <c r="R28" s="4">
        <v>-320</v>
      </c>
      <c r="S28" s="4">
        <v>480</v>
      </c>
      <c r="T28" s="4">
        <v>24</v>
      </c>
      <c r="W28" s="11"/>
    </row>
    <row r="29" spans="11:23">
      <c r="K29" s="4" t="s">
        <v>31</v>
      </c>
      <c r="L29" s="4" t="s">
        <v>32</v>
      </c>
      <c r="M29" t="s">
        <v>98</v>
      </c>
      <c r="N29" t="s">
        <v>99</v>
      </c>
      <c r="Q29" s="4">
        <v>0.45</v>
      </c>
      <c r="R29" s="4">
        <v>-360</v>
      </c>
      <c r="S29" s="4">
        <v>440</v>
      </c>
      <c r="T29" s="4">
        <v>22</v>
      </c>
      <c r="W29" s="11"/>
    </row>
    <row r="30" spans="11:23">
      <c r="K30" s="4"/>
      <c r="L30" s="4"/>
      <c r="Q30" s="4">
        <v>0.49</v>
      </c>
      <c r="R30" s="4">
        <v>-392</v>
      </c>
      <c r="S30" s="4">
        <v>408</v>
      </c>
      <c r="T30" s="4">
        <v>20.4</v>
      </c>
      <c r="W30" s="11"/>
    </row>
    <row r="31" s="1" customFormat="1" spans="11:23">
      <c r="K31" s="14" t="s">
        <v>49</v>
      </c>
      <c r="L31" s="14">
        <f>COUNTIF(L2:L22,"&lt;0.507")-COUNTIF(L2:L22,"&lt;0.378")</f>
        <v>0</v>
      </c>
      <c r="R31" s="14">
        <v>-380</v>
      </c>
      <c r="S31" s="14">
        <v>420</v>
      </c>
      <c r="T31" s="14">
        <v>21</v>
      </c>
      <c r="W31" s="14"/>
    </row>
    <row r="32" s="1" customFormat="1" spans="11:23">
      <c r="K32" s="14" t="s">
        <v>50</v>
      </c>
      <c r="L32" s="14">
        <f>COUNTIF(L2:L22,"&lt;0.636")-COUNTIF(L2:L22,"&lt;0.507")</f>
        <v>0</v>
      </c>
      <c r="W32" s="14"/>
    </row>
    <row r="33" s="2" customFormat="1" spans="11:23">
      <c r="K33" s="10" t="s">
        <v>51</v>
      </c>
      <c r="L33" s="10">
        <f>COUNTIF(L2:L22,"&lt;0.765")-COUNTIF(L2:L22,"&lt;0.636")</f>
        <v>7</v>
      </c>
      <c r="W33" s="10"/>
    </row>
    <row r="34" s="1" customFormat="1" spans="11:23">
      <c r="K34" s="14" t="s">
        <v>52</v>
      </c>
      <c r="L34" s="14">
        <f>COUNTIF(L2:L22,"&lt;0.894")-COUNTIF(L2:L22,"&lt;0.765")</f>
        <v>0</v>
      </c>
      <c r="W34" s="14"/>
    </row>
    <row r="35" s="1" customFormat="1" spans="11:23">
      <c r="K35" s="14" t="s">
        <v>53</v>
      </c>
      <c r="L35" s="14">
        <f>COUNTIF(L2:L22,"&lt;1.023")-COUNTIF(L2:L22,"&lt;0.894")</f>
        <v>0</v>
      </c>
      <c r="W35" s="14"/>
    </row>
    <row r="36" s="1" customFormat="1" spans="11:23">
      <c r="K36" s="14" t="s">
        <v>54</v>
      </c>
      <c r="L36" s="14">
        <f>COUNTIF(L2:L22,"&lt;1.152")-COUNTIF(L2:L22,"&lt;1.023")</f>
        <v>13</v>
      </c>
      <c r="W36" s="14"/>
    </row>
    <row r="37" s="1" customFormat="1" spans="11:23">
      <c r="K37" s="14" t="s">
        <v>55</v>
      </c>
      <c r="L37" s="14">
        <f>COUNTIF(L2:L22,"&lt;1.281")-COUNTIF(L2:L22,"&lt;1.152")</f>
        <v>1</v>
      </c>
      <c r="W37" s="14"/>
    </row>
    <row r="38" s="1" customFormat="1" spans="11:23">
      <c r="K38" s="14" t="s">
        <v>56</v>
      </c>
      <c r="L38" s="14">
        <f>COUNTIF(L2:L22,"&lt;1.41")-COUNTIF(L2:L22,"&lt;1.281")</f>
        <v>0</v>
      </c>
      <c r="W38" s="14"/>
    </row>
    <row r="39" s="1" customFormat="1" spans="11:23">
      <c r="K39" s="14" t="s">
        <v>57</v>
      </c>
      <c r="L39" s="14">
        <f>COUNTIF(L2:L22,"&lt;1.539")-COUNTIF(L2:L22,"&lt;1.41")</f>
        <v>0</v>
      </c>
      <c r="M39" s="14">
        <v>2</v>
      </c>
      <c r="W39" s="14"/>
    </row>
    <row r="40" s="1" customFormat="1" spans="11:23">
      <c r="K40" s="14" t="s">
        <v>58</v>
      </c>
      <c r="L40" s="14">
        <f>COUNTIF(L2:L22,"&lt;1.668")-COUNTIF(L2:L22,"&lt;1.539")</f>
        <v>0</v>
      </c>
      <c r="M40" s="14">
        <v>3</v>
      </c>
      <c r="W40" s="14"/>
    </row>
    <row r="41" s="1" customFormat="1" spans="11:23">
      <c r="K41" s="14" t="s">
        <v>59</v>
      </c>
      <c r="L41" s="14">
        <f>COUNTIF(L2:L22,"&lt;1.797")-COUNTIF(L2:L22,"&lt;1.668")</f>
        <v>0</v>
      </c>
      <c r="M41" s="14">
        <v>4</v>
      </c>
      <c r="W41" s="14"/>
    </row>
    <row r="42" s="1" customFormat="1" spans="11:23">
      <c r="K42" s="14" t="s">
        <v>60</v>
      </c>
      <c r="L42" s="14">
        <f>COUNTIF(L2:L22,"&lt;1.926")-COUNTIF(L2:L22,"&lt;1.797")</f>
        <v>0</v>
      </c>
      <c r="M42" s="14">
        <v>7</v>
      </c>
      <c r="W42" s="14"/>
    </row>
    <row r="43" s="1" customFormat="1" spans="11:23">
      <c r="K43" s="14" t="s">
        <v>61</v>
      </c>
      <c r="L43" s="14">
        <f>COUNTIF(L2:L22,"&lt;2.055")-COUNTIF(L2:L22,"&lt;1.926")</f>
        <v>0</v>
      </c>
      <c r="M43" s="14">
        <v>8</v>
      </c>
      <c r="W43" s="14"/>
    </row>
    <row r="44" s="1" customFormat="1" spans="11:23">
      <c r="K44" s="14" t="s">
        <v>62</v>
      </c>
      <c r="L44" s="14">
        <f>COUNTIF(L2:L22,"&lt;2.184")-COUNTIF(L2:L22,"&lt;2.055")</f>
        <v>0</v>
      </c>
      <c r="M44" s="14">
        <v>7</v>
      </c>
      <c r="W44" s="14"/>
    </row>
    <row r="45" s="1" customFormat="1" spans="11:23">
      <c r="K45" s="14" t="s">
        <v>63</v>
      </c>
      <c r="L45" s="14">
        <f>COUNTIF(L2:L22,"&lt;2.313")-COUNTIF(L2:L22,"&lt;2.184")</f>
        <v>0</v>
      </c>
      <c r="M45" s="14">
        <v>4</v>
      </c>
      <c r="W45" s="14"/>
    </row>
    <row r="46" s="1" customFormat="1" spans="11:23">
      <c r="K46" s="14" t="s">
        <v>64</v>
      </c>
      <c r="L46" s="14">
        <f>COUNTIF(L2:L22,"&lt;2.442")-COUNTIF(L2:L22,"&lt;2.313")</f>
        <v>0</v>
      </c>
      <c r="M46" s="14">
        <v>3</v>
      </c>
      <c r="W46" s="14"/>
    </row>
    <row r="47" s="1" customFormat="1" spans="11:13">
      <c r="K47" s="14" t="s">
        <v>65</v>
      </c>
      <c r="L47" s="14">
        <f>COUNTIF(L2:L22,"&lt;2.571")-COUNTIF(L2:L22,"&lt;2.442")</f>
        <v>0</v>
      </c>
      <c r="M47" s="14">
        <v>2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s="1" customFormat="1" spans="11:15">
      <c r="K49" s="14" t="s">
        <v>67</v>
      </c>
      <c r="L49" s="14">
        <f>COUNTIF(L2:L22,"&lt;2.829")-COUNTIF(L2:L22,"&lt;2.7")</f>
        <v>0</v>
      </c>
      <c r="N49" s="1">
        <v>0.378</v>
      </c>
      <c r="O49" s="1">
        <v>3.094</v>
      </c>
    </row>
    <row r="50" s="1" customFormat="1" spans="11:15">
      <c r="K50" s="14" t="s">
        <v>68</v>
      </c>
      <c r="L50" s="14">
        <f>COUNTIF(L2:L22,"&lt;2.958")-COUNTIF(L2:L22,"&lt;2.829")</f>
        <v>0</v>
      </c>
      <c r="N50" s="1">
        <v>21</v>
      </c>
      <c r="O50" s="1">
        <v>0.129</v>
      </c>
    </row>
    <row r="51" s="1" customFormat="1" spans="11:12">
      <c r="K51" s="14" t="s">
        <v>69</v>
      </c>
      <c r="L51" s="14">
        <f>COUNTIF(L2:L22,"&lt;3.087")-COUNTIF(L2:L22,"&lt;2.958")</f>
        <v>0</v>
      </c>
    </row>
  </sheetData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2"/>
  <sheetViews>
    <sheetView topLeftCell="I49" workbookViewId="0">
      <selection activeCell="I1" sqref="$A1:$XFD75"/>
    </sheetView>
  </sheetViews>
  <sheetFormatPr defaultColWidth="8.88888888888889" defaultRowHeight="14.4"/>
  <cols>
    <col min="11" max="12" width="17.2222222222222" customWidth="1"/>
    <col min="13" max="14" width="12.8888888888889"/>
    <col min="20" max="22" width="12.8888888888889"/>
    <col min="23" max="23" width="21.1111111111111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138</v>
      </c>
      <c r="B2">
        <v>18</v>
      </c>
      <c r="C2">
        <v>2</v>
      </c>
      <c r="D2">
        <v>10</v>
      </c>
      <c r="E2">
        <v>10</v>
      </c>
      <c r="F2">
        <v>9</v>
      </c>
      <c r="G2">
        <v>1</v>
      </c>
      <c r="H2">
        <v>9</v>
      </c>
      <c r="I2">
        <v>1</v>
      </c>
      <c r="J2">
        <v>0.9</v>
      </c>
      <c r="K2" s="4">
        <v>9.2657299041748</v>
      </c>
      <c r="L2" s="9">
        <v>0.671237945556641</v>
      </c>
      <c r="M2">
        <v>0.846797943115234</v>
      </c>
      <c r="N2">
        <v>11.3050632476807</v>
      </c>
      <c r="O2">
        <v>9</v>
      </c>
      <c r="P2">
        <v>9</v>
      </c>
      <c r="Q2">
        <v>16</v>
      </c>
      <c r="R2" s="15">
        <v>0.5625</v>
      </c>
      <c r="S2" s="15">
        <f t="shared" ref="S2:S24" si="0">O2/E2</f>
        <v>0.9</v>
      </c>
      <c r="T2">
        <v>4.41386222839355</v>
      </c>
      <c r="U2">
        <v>3.87005400657654</v>
      </c>
      <c r="V2">
        <v>4.11690664291382</v>
      </c>
      <c r="W2" s="11">
        <v>0.24685263633728</v>
      </c>
      <c r="X2">
        <v>0.296955585479736</v>
      </c>
      <c r="Y2">
        <v>0.296955585479736</v>
      </c>
      <c r="Z2">
        <v>0.9</v>
      </c>
      <c r="AA2">
        <v>0.7</v>
      </c>
      <c r="AB2">
        <v>0.4375</v>
      </c>
      <c r="AC2">
        <v>0.538461538461539</v>
      </c>
      <c r="AD2">
        <v>0.3</v>
      </c>
      <c r="AE2">
        <v>-0.2</v>
      </c>
    </row>
    <row r="3" s="1" customFormat="1" spans="1:31">
      <c r="A3" s="18">
        <v>51</v>
      </c>
      <c r="B3" s="1">
        <v>20</v>
      </c>
      <c r="C3" s="1">
        <v>0</v>
      </c>
      <c r="D3" s="1">
        <v>10</v>
      </c>
      <c r="E3" s="1">
        <v>10</v>
      </c>
      <c r="F3" s="1">
        <v>10</v>
      </c>
      <c r="G3" s="1">
        <v>0</v>
      </c>
      <c r="H3" s="1">
        <v>10</v>
      </c>
      <c r="I3" s="1">
        <v>0</v>
      </c>
      <c r="J3" s="1">
        <v>1</v>
      </c>
      <c r="K3" s="14">
        <v>9999</v>
      </c>
      <c r="L3" s="14">
        <v>0.763280868530273</v>
      </c>
      <c r="M3" s="1">
        <v>9999</v>
      </c>
      <c r="N3" s="1">
        <v>9999</v>
      </c>
      <c r="O3" s="1">
        <v>8</v>
      </c>
      <c r="P3" s="1">
        <v>8</v>
      </c>
      <c r="Q3" s="1">
        <v>18</v>
      </c>
      <c r="R3" s="19">
        <v>0.4444</v>
      </c>
      <c r="S3" s="19">
        <f t="shared" si="0"/>
        <v>0.8</v>
      </c>
      <c r="T3" s="1">
        <v>4.22702026367187</v>
      </c>
      <c r="U3" s="1">
        <v>3.92570948600769</v>
      </c>
      <c r="V3" s="1">
        <v>3.81870722770691</v>
      </c>
      <c r="W3" s="14">
        <v>0.107002258300781</v>
      </c>
      <c r="X3" s="1">
        <v>0.408313035964966</v>
      </c>
      <c r="Y3" s="1">
        <v>0.408313035964966</v>
      </c>
      <c r="Z3" s="1">
        <v>0.8</v>
      </c>
      <c r="AA3" s="1">
        <v>1</v>
      </c>
      <c r="AB3" s="1">
        <v>0.555555555555556</v>
      </c>
      <c r="AC3" s="1">
        <v>0.714285714285714</v>
      </c>
      <c r="AD3" s="1">
        <v>0</v>
      </c>
      <c r="AE3" s="1">
        <v>0.2</v>
      </c>
    </row>
    <row r="4" s="3" customFormat="1" spans="1:31">
      <c r="A4" s="5">
        <v>155</v>
      </c>
      <c r="B4">
        <v>18</v>
      </c>
      <c r="C4">
        <v>2</v>
      </c>
      <c r="D4">
        <v>10</v>
      </c>
      <c r="E4">
        <v>10</v>
      </c>
      <c r="F4">
        <v>10</v>
      </c>
      <c r="G4">
        <v>0</v>
      </c>
      <c r="H4">
        <v>8</v>
      </c>
      <c r="I4">
        <v>2</v>
      </c>
      <c r="J4">
        <v>0.9</v>
      </c>
      <c r="K4" s="4">
        <v>6.76684951782227</v>
      </c>
      <c r="L4" s="9">
        <v>0.678230285644531</v>
      </c>
      <c r="M4">
        <v>0.774417877197266</v>
      </c>
      <c r="N4">
        <v>8.09170532226562</v>
      </c>
      <c r="O4">
        <v>8</v>
      </c>
      <c r="P4">
        <v>8</v>
      </c>
      <c r="Q4">
        <v>17</v>
      </c>
      <c r="R4" s="15">
        <v>0.4706</v>
      </c>
      <c r="S4" s="15">
        <f t="shared" si="0"/>
        <v>0.8</v>
      </c>
      <c r="T4">
        <v>3.89630317687988</v>
      </c>
      <c r="U4">
        <v>3.45246338844299</v>
      </c>
      <c r="V4">
        <v>3.55084538459778</v>
      </c>
      <c r="W4" s="11">
        <v>0.0983819961547852</v>
      </c>
      <c r="X4">
        <v>0.345457792282104</v>
      </c>
      <c r="Y4">
        <v>0.345457792282104</v>
      </c>
      <c r="Z4">
        <v>0.8</v>
      </c>
      <c r="AA4">
        <v>0.9</v>
      </c>
      <c r="AB4">
        <v>0.529411764705882</v>
      </c>
      <c r="AC4">
        <v>0.666666666666667</v>
      </c>
      <c r="AD4">
        <v>0.1</v>
      </c>
      <c r="AE4">
        <v>0.1</v>
      </c>
    </row>
    <row r="5" spans="1:31">
      <c r="A5" s="5">
        <v>69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10.0285949707031</v>
      </c>
      <c r="L5" s="9">
        <v>0.747514724731445</v>
      </c>
      <c r="M5">
        <v>0.625762939453125</v>
      </c>
      <c r="N5">
        <v>9.09481048583984</v>
      </c>
      <c r="O5">
        <v>6</v>
      </c>
      <c r="P5">
        <v>6</v>
      </c>
      <c r="Q5">
        <v>14</v>
      </c>
      <c r="R5" s="15">
        <v>0.4286</v>
      </c>
      <c r="S5" s="15">
        <f t="shared" si="0"/>
        <v>0.6</v>
      </c>
      <c r="T5">
        <v>3.83040618896484</v>
      </c>
      <c r="U5">
        <v>3.52026915550232</v>
      </c>
      <c r="V5">
        <v>3.42554235458374</v>
      </c>
      <c r="W5" s="11">
        <v>0.0947268009185791</v>
      </c>
      <c r="X5">
        <v>0.404863834381104</v>
      </c>
      <c r="Y5">
        <v>0.404863834381104</v>
      </c>
      <c r="Z5">
        <v>0.6</v>
      </c>
      <c r="AA5">
        <v>0.8</v>
      </c>
      <c r="AB5">
        <v>0.571428571428571</v>
      </c>
      <c r="AC5">
        <v>0.666666666666667</v>
      </c>
      <c r="AD5">
        <v>0.2</v>
      </c>
      <c r="AE5">
        <v>0.2</v>
      </c>
    </row>
    <row r="6" spans="1:31">
      <c r="A6" s="5">
        <v>180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10.7439308166504</v>
      </c>
      <c r="L6" s="9">
        <v>0.757331848144531</v>
      </c>
      <c r="M6">
        <v>0.634435653686523</v>
      </c>
      <c r="N6">
        <v>9.8673038482666</v>
      </c>
      <c r="O6">
        <v>7</v>
      </c>
      <c r="P6">
        <v>7</v>
      </c>
      <c r="Q6">
        <v>17</v>
      </c>
      <c r="R6" s="15">
        <v>0.4118</v>
      </c>
      <c r="S6" s="15">
        <f t="shared" si="0"/>
        <v>0.7</v>
      </c>
      <c r="T6">
        <v>4.50893974304199</v>
      </c>
      <c r="U6">
        <v>4.11934566497803</v>
      </c>
      <c r="V6">
        <v>4.03300619125366</v>
      </c>
      <c r="W6" s="11">
        <v>0.0863394737243652</v>
      </c>
      <c r="X6">
        <v>0.47593355178833</v>
      </c>
      <c r="Y6">
        <v>0.47593355178833</v>
      </c>
      <c r="Z6">
        <v>0.7</v>
      </c>
      <c r="AA6">
        <v>1</v>
      </c>
      <c r="AB6">
        <v>0.588235294117647</v>
      </c>
      <c r="AC6">
        <v>0.740740740740741</v>
      </c>
      <c r="AD6">
        <v>0</v>
      </c>
      <c r="AE6">
        <v>0.3</v>
      </c>
    </row>
    <row r="7" spans="1:31">
      <c r="A7" s="5">
        <v>128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9.73309898376465</v>
      </c>
      <c r="L7" s="9">
        <v>0.717172622680664</v>
      </c>
      <c r="M7">
        <v>0.580852508544922</v>
      </c>
      <c r="N7">
        <v>8.65452194213867</v>
      </c>
      <c r="O7">
        <v>6</v>
      </c>
      <c r="P7">
        <v>6</v>
      </c>
      <c r="Q7">
        <v>14</v>
      </c>
      <c r="R7" s="15">
        <v>0.4286</v>
      </c>
      <c r="S7" s="15">
        <f t="shared" si="0"/>
        <v>0.6</v>
      </c>
      <c r="T7">
        <v>4.21047019958496</v>
      </c>
      <c r="U7">
        <v>3.87132596969604</v>
      </c>
      <c r="V7">
        <v>3.78663492202759</v>
      </c>
      <c r="W7" s="11">
        <v>0.084691047668457</v>
      </c>
      <c r="X7">
        <v>0.423835277557373</v>
      </c>
      <c r="Y7">
        <v>0.423835277557373</v>
      </c>
      <c r="Z7">
        <v>0.6</v>
      </c>
      <c r="AA7">
        <v>0.8</v>
      </c>
      <c r="AB7">
        <v>0.571428571428571</v>
      </c>
      <c r="AC7">
        <v>0.666666666666667</v>
      </c>
      <c r="AD7">
        <v>0.2</v>
      </c>
      <c r="AE7">
        <v>0.2</v>
      </c>
    </row>
    <row r="8" spans="1:31">
      <c r="A8" s="5">
        <v>175</v>
      </c>
      <c r="B8">
        <v>20</v>
      </c>
      <c r="C8">
        <v>0</v>
      </c>
      <c r="D8">
        <v>10</v>
      </c>
      <c r="E8">
        <v>10</v>
      </c>
      <c r="F8">
        <v>10</v>
      </c>
      <c r="G8">
        <v>0</v>
      </c>
      <c r="H8">
        <v>10</v>
      </c>
      <c r="I8">
        <v>0</v>
      </c>
      <c r="J8">
        <v>1</v>
      </c>
      <c r="K8" s="4">
        <v>9999</v>
      </c>
      <c r="L8" s="9">
        <v>0.729522705078125</v>
      </c>
      <c r="M8">
        <v>9999</v>
      </c>
      <c r="N8">
        <v>9999</v>
      </c>
      <c r="O8">
        <v>9</v>
      </c>
      <c r="P8">
        <v>9</v>
      </c>
      <c r="Q8">
        <v>18</v>
      </c>
      <c r="R8" s="15">
        <v>0.5</v>
      </c>
      <c r="S8" s="15">
        <f t="shared" si="0"/>
        <v>0.9</v>
      </c>
      <c r="T8">
        <v>4.20437049865723</v>
      </c>
      <c r="U8">
        <v>3.89416456222534</v>
      </c>
      <c r="V8">
        <v>3.80965113639831</v>
      </c>
      <c r="W8" s="11">
        <v>0.0845134258270264</v>
      </c>
      <c r="X8">
        <v>0.394719362258911</v>
      </c>
      <c r="Y8">
        <v>0.394719362258911</v>
      </c>
      <c r="Z8">
        <v>0.9</v>
      </c>
      <c r="AA8">
        <v>0.9</v>
      </c>
      <c r="AB8">
        <v>0.5</v>
      </c>
      <c r="AC8">
        <v>0.642857142857143</v>
      </c>
      <c r="AD8">
        <v>0.1</v>
      </c>
      <c r="AE8">
        <v>0</v>
      </c>
    </row>
    <row r="9" spans="1:31">
      <c r="A9" s="5">
        <v>22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11.74973487854</v>
      </c>
      <c r="L9" s="9">
        <v>0.573421478271484</v>
      </c>
      <c r="M9">
        <v>0.409221649169922</v>
      </c>
      <c r="N9">
        <v>10.7761573791504</v>
      </c>
      <c r="O9">
        <v>8</v>
      </c>
      <c r="P9">
        <v>8</v>
      </c>
      <c r="Q9">
        <v>18</v>
      </c>
      <c r="R9" s="15">
        <v>0.4444</v>
      </c>
      <c r="S9" s="15">
        <f t="shared" si="0"/>
        <v>0.8</v>
      </c>
      <c r="T9">
        <v>5.33336067199707</v>
      </c>
      <c r="U9">
        <v>4.85945892333984</v>
      </c>
      <c r="V9">
        <v>4.77616167068481</v>
      </c>
      <c r="W9" s="11">
        <v>0.0832972526550293</v>
      </c>
      <c r="X9">
        <v>0.557199001312256</v>
      </c>
      <c r="Y9">
        <v>0.557199001312256</v>
      </c>
      <c r="Z9">
        <v>0.8</v>
      </c>
      <c r="AA9">
        <v>1</v>
      </c>
      <c r="AB9">
        <v>0.555555555555556</v>
      </c>
      <c r="AC9">
        <v>0.714285714285714</v>
      </c>
      <c r="AD9">
        <v>0</v>
      </c>
      <c r="AE9">
        <v>0.2</v>
      </c>
    </row>
    <row r="10" s="3" customFormat="1" spans="1:31">
      <c r="A10" s="5">
        <v>210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9.86070442199707</v>
      </c>
      <c r="L10" s="9">
        <v>0.746892929077148</v>
      </c>
      <c r="M10">
        <v>0.638494491577148</v>
      </c>
      <c r="N10">
        <v>9.04244613647461</v>
      </c>
      <c r="O10">
        <v>8</v>
      </c>
      <c r="P10">
        <v>8</v>
      </c>
      <c r="Q10">
        <v>18</v>
      </c>
      <c r="R10" s="15">
        <v>0.4444</v>
      </c>
      <c r="S10" s="15">
        <f t="shared" si="0"/>
        <v>0.8</v>
      </c>
      <c r="T10">
        <v>3.79890632629394</v>
      </c>
      <c r="U10">
        <v>3.4881284236908</v>
      </c>
      <c r="V10">
        <v>3.40635061264038</v>
      </c>
      <c r="W10" s="11">
        <v>0.081777811050415</v>
      </c>
      <c r="X10">
        <v>0.392555713653565</v>
      </c>
      <c r="Y10">
        <v>0.392555713653565</v>
      </c>
      <c r="Z10">
        <v>0.8</v>
      </c>
      <c r="AA10">
        <v>1</v>
      </c>
      <c r="AB10">
        <v>0.555555555555556</v>
      </c>
      <c r="AC10">
        <v>0.714285714285714</v>
      </c>
      <c r="AD10">
        <v>0</v>
      </c>
      <c r="AE10">
        <v>0.2</v>
      </c>
    </row>
    <row r="11" s="2" customFormat="1" spans="1:31">
      <c r="A11" s="6">
        <v>49</v>
      </c>
      <c r="B11" s="2">
        <v>19</v>
      </c>
      <c r="C11" s="2">
        <v>1</v>
      </c>
      <c r="D11" s="2">
        <v>10</v>
      </c>
      <c r="E11" s="2">
        <v>10</v>
      </c>
      <c r="F11" s="2">
        <v>10</v>
      </c>
      <c r="G11" s="2">
        <v>0</v>
      </c>
      <c r="H11" s="2">
        <v>9</v>
      </c>
      <c r="I11" s="2">
        <v>1</v>
      </c>
      <c r="J11" s="2">
        <v>0.95</v>
      </c>
      <c r="K11" s="10">
        <v>10.185977935791</v>
      </c>
      <c r="L11" s="10">
        <v>0.695898056030273</v>
      </c>
      <c r="M11" s="2">
        <v>0.55952262878418</v>
      </c>
      <c r="N11" s="2">
        <v>9.18076133728027</v>
      </c>
      <c r="O11" s="2">
        <v>7</v>
      </c>
      <c r="P11" s="2">
        <v>7</v>
      </c>
      <c r="Q11" s="2">
        <v>17</v>
      </c>
      <c r="R11" s="16">
        <v>0.4118</v>
      </c>
      <c r="S11" s="16">
        <f t="shared" si="0"/>
        <v>0.7</v>
      </c>
      <c r="T11" s="2">
        <v>4.50112533569336</v>
      </c>
      <c r="U11" s="2">
        <v>4.1234827041626</v>
      </c>
      <c r="V11" s="2">
        <v>4.04776477813721</v>
      </c>
      <c r="W11" s="10">
        <v>0.0757179260253906</v>
      </c>
      <c r="X11" s="2">
        <v>0.453360557556152</v>
      </c>
      <c r="Y11" s="2">
        <v>0.453360557556152</v>
      </c>
      <c r="Z11" s="2">
        <v>0.7</v>
      </c>
      <c r="AA11" s="2">
        <v>1</v>
      </c>
      <c r="AB11" s="2">
        <v>0.588235294117647</v>
      </c>
      <c r="AC11" s="2">
        <v>0.740740740740741</v>
      </c>
      <c r="AD11" s="2">
        <v>0</v>
      </c>
      <c r="AE11" s="2">
        <v>0.3</v>
      </c>
    </row>
    <row r="12" spans="1:31">
      <c r="A12" s="5">
        <v>61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10.6257991790772</v>
      </c>
      <c r="L12" s="9">
        <v>1.14323806762695</v>
      </c>
      <c r="M12">
        <v>0.99237060546875</v>
      </c>
      <c r="N12">
        <v>9.02749633789062</v>
      </c>
      <c r="O12">
        <v>5</v>
      </c>
      <c r="P12">
        <v>5</v>
      </c>
      <c r="Q12">
        <v>14</v>
      </c>
      <c r="R12" s="15">
        <v>0.3571</v>
      </c>
      <c r="S12" s="15">
        <f t="shared" si="0"/>
        <v>0.5</v>
      </c>
      <c r="T12">
        <v>3.97028923034668</v>
      </c>
      <c r="U12">
        <v>3.67376279830933</v>
      </c>
      <c r="V12">
        <v>3.51807713508606</v>
      </c>
      <c r="W12" s="11">
        <v>0.155685663223267</v>
      </c>
      <c r="X12">
        <v>0.45221209526062</v>
      </c>
      <c r="Y12">
        <v>0.45221209526062</v>
      </c>
      <c r="Z12">
        <v>0.5</v>
      </c>
      <c r="AA12">
        <v>0.9</v>
      </c>
      <c r="AB12">
        <v>0.642857142857143</v>
      </c>
      <c r="AC12">
        <v>0.75</v>
      </c>
      <c r="AD12">
        <v>0.1</v>
      </c>
      <c r="AE12">
        <v>0.4</v>
      </c>
    </row>
    <row r="13" spans="1:31">
      <c r="A13" s="5">
        <v>85</v>
      </c>
      <c r="B13">
        <v>19</v>
      </c>
      <c r="C13">
        <v>1</v>
      </c>
      <c r="D13">
        <v>10</v>
      </c>
      <c r="E13">
        <v>10</v>
      </c>
      <c r="F13">
        <v>10</v>
      </c>
      <c r="G13">
        <v>0</v>
      </c>
      <c r="H13">
        <v>9</v>
      </c>
      <c r="I13">
        <v>1</v>
      </c>
      <c r="J13">
        <v>0.95</v>
      </c>
      <c r="K13" s="4">
        <v>9.67426681518555</v>
      </c>
      <c r="L13" s="9">
        <v>1.15453147888184</v>
      </c>
      <c r="M13">
        <v>1.01817321777344</v>
      </c>
      <c r="N13">
        <v>8.10276222229004</v>
      </c>
      <c r="O13">
        <v>7</v>
      </c>
      <c r="P13">
        <v>7</v>
      </c>
      <c r="Q13">
        <v>17</v>
      </c>
      <c r="R13" s="15">
        <v>0.4118</v>
      </c>
      <c r="S13" s="15">
        <f t="shared" si="0"/>
        <v>0.7</v>
      </c>
      <c r="T13">
        <v>3.56271362304687</v>
      </c>
      <c r="U13">
        <v>3.31436419486999</v>
      </c>
      <c r="V13">
        <v>3.18829298019409</v>
      </c>
      <c r="W13" s="11">
        <v>0.126071214675903</v>
      </c>
      <c r="X13">
        <v>0.374420642852783</v>
      </c>
      <c r="Y13">
        <v>0.374420642852783</v>
      </c>
      <c r="Z13">
        <v>0.7</v>
      </c>
      <c r="AA13">
        <v>1</v>
      </c>
      <c r="AB13">
        <v>0.588235294117647</v>
      </c>
      <c r="AC13">
        <v>0.740740740740741</v>
      </c>
      <c r="AD13">
        <v>0</v>
      </c>
      <c r="AE13">
        <v>0.3</v>
      </c>
    </row>
    <row r="14" spans="1:31">
      <c r="A14" s="5">
        <v>204</v>
      </c>
      <c r="B14">
        <v>20</v>
      </c>
      <c r="C14">
        <v>0</v>
      </c>
      <c r="D14">
        <v>10</v>
      </c>
      <c r="E14">
        <v>10</v>
      </c>
      <c r="F14">
        <v>10</v>
      </c>
      <c r="G14">
        <v>0</v>
      </c>
      <c r="H14">
        <v>10</v>
      </c>
      <c r="I14">
        <v>0</v>
      </c>
      <c r="J14">
        <v>1</v>
      </c>
      <c r="K14" s="4">
        <v>9999</v>
      </c>
      <c r="L14" s="9">
        <v>0.93437385559082</v>
      </c>
      <c r="M14">
        <v>9999</v>
      </c>
      <c r="N14">
        <v>9999</v>
      </c>
      <c r="O14">
        <v>7</v>
      </c>
      <c r="P14">
        <v>7</v>
      </c>
      <c r="Q14">
        <v>17</v>
      </c>
      <c r="R14" s="15">
        <v>0.4118</v>
      </c>
      <c r="S14" s="15">
        <f t="shared" si="0"/>
        <v>0.7</v>
      </c>
      <c r="T14">
        <v>4.56262969970703</v>
      </c>
      <c r="U14">
        <v>4.25880813598633</v>
      </c>
      <c r="V14">
        <v>4.08786678314209</v>
      </c>
      <c r="W14" s="11">
        <v>0.170941352844238</v>
      </c>
      <c r="X14">
        <v>0.474762916564941</v>
      </c>
      <c r="Y14">
        <v>0.474762916564941</v>
      </c>
      <c r="Z14">
        <v>0.7</v>
      </c>
      <c r="AA14">
        <v>1</v>
      </c>
      <c r="AB14">
        <v>0.588235294117647</v>
      </c>
      <c r="AC14">
        <v>0.740740740740741</v>
      </c>
      <c r="AD14">
        <v>0</v>
      </c>
      <c r="AE14">
        <v>0.3</v>
      </c>
    </row>
    <row r="15" spans="1:31">
      <c r="A15" s="5">
        <v>74</v>
      </c>
      <c r="B15">
        <v>19</v>
      </c>
      <c r="C15">
        <v>1</v>
      </c>
      <c r="D15">
        <v>10</v>
      </c>
      <c r="E15">
        <v>10</v>
      </c>
      <c r="F15">
        <v>9</v>
      </c>
      <c r="G15">
        <v>1</v>
      </c>
      <c r="H15">
        <v>10</v>
      </c>
      <c r="I15">
        <v>0</v>
      </c>
      <c r="J15">
        <v>0.95</v>
      </c>
      <c r="K15" s="4">
        <v>9999</v>
      </c>
      <c r="L15" s="9">
        <v>0.927766799926758</v>
      </c>
      <c r="M15">
        <v>9999</v>
      </c>
      <c r="N15">
        <v>9999</v>
      </c>
      <c r="O15">
        <v>10</v>
      </c>
      <c r="P15">
        <v>10</v>
      </c>
      <c r="Q15">
        <v>18</v>
      </c>
      <c r="R15" s="15">
        <v>0.5556</v>
      </c>
      <c r="S15" s="15">
        <f t="shared" si="0"/>
        <v>1</v>
      </c>
      <c r="T15">
        <v>4.40181159973145</v>
      </c>
      <c r="U15">
        <v>3.95356178283691</v>
      </c>
      <c r="V15">
        <v>4.1050820350647</v>
      </c>
      <c r="W15" s="11">
        <v>0.151520252227783</v>
      </c>
      <c r="X15">
        <v>0.296729564666748</v>
      </c>
      <c r="Y15">
        <v>0.296729564666748</v>
      </c>
      <c r="Z15">
        <v>1</v>
      </c>
      <c r="AA15">
        <v>0.8</v>
      </c>
      <c r="AB15">
        <v>0.444444444444444</v>
      </c>
      <c r="AC15">
        <v>0.571428571428571</v>
      </c>
      <c r="AD15">
        <v>0.2</v>
      </c>
      <c r="AE15">
        <v>-0.2</v>
      </c>
    </row>
    <row r="16" spans="1:31">
      <c r="A16" s="5">
        <v>79</v>
      </c>
      <c r="B16">
        <v>20</v>
      </c>
      <c r="C16">
        <v>0</v>
      </c>
      <c r="D16">
        <v>10</v>
      </c>
      <c r="E16">
        <v>10</v>
      </c>
      <c r="F16">
        <v>10</v>
      </c>
      <c r="G16">
        <v>0</v>
      </c>
      <c r="H16">
        <v>10</v>
      </c>
      <c r="I16">
        <v>0</v>
      </c>
      <c r="J16">
        <v>1</v>
      </c>
      <c r="K16" s="4">
        <v>9999</v>
      </c>
      <c r="L16" s="9">
        <v>0.904653549194336</v>
      </c>
      <c r="M16">
        <v>9999</v>
      </c>
      <c r="N16">
        <v>9999</v>
      </c>
      <c r="O16">
        <v>7</v>
      </c>
      <c r="P16">
        <v>7</v>
      </c>
      <c r="Q16">
        <v>16</v>
      </c>
      <c r="R16" s="15">
        <v>0.4375</v>
      </c>
      <c r="S16" s="15">
        <f t="shared" si="0"/>
        <v>0.7</v>
      </c>
      <c r="T16">
        <v>4.4958438873291</v>
      </c>
      <c r="U16">
        <v>4.18574857711792</v>
      </c>
      <c r="V16">
        <v>4.04067134857178</v>
      </c>
      <c r="W16" s="11">
        <v>0.145077228546143</v>
      </c>
      <c r="X16">
        <v>0.455172538757324</v>
      </c>
      <c r="Y16">
        <v>0.455172538757324</v>
      </c>
      <c r="Z16">
        <v>0.7</v>
      </c>
      <c r="AA16">
        <v>0.9</v>
      </c>
      <c r="AB16">
        <v>0.5625</v>
      </c>
      <c r="AC16">
        <v>0.692307692307692</v>
      </c>
      <c r="AD16">
        <v>0.1</v>
      </c>
      <c r="AE16">
        <v>0.2</v>
      </c>
    </row>
    <row r="17" s="3" customFormat="1" spans="1:31">
      <c r="A17" s="7">
        <v>58</v>
      </c>
      <c r="B17" s="3">
        <v>20</v>
      </c>
      <c r="C17" s="3">
        <v>0</v>
      </c>
      <c r="D17" s="3">
        <v>10</v>
      </c>
      <c r="E17" s="3">
        <v>10</v>
      </c>
      <c r="F17" s="3">
        <v>10</v>
      </c>
      <c r="G17" s="3">
        <v>0</v>
      </c>
      <c r="H17" s="3">
        <v>10</v>
      </c>
      <c r="I17" s="3">
        <v>0</v>
      </c>
      <c r="J17" s="3">
        <v>1</v>
      </c>
      <c r="K17" s="11">
        <v>9999</v>
      </c>
      <c r="L17" s="11">
        <v>0.892644882202148</v>
      </c>
      <c r="M17" s="3">
        <v>9999</v>
      </c>
      <c r="N17" s="3">
        <v>9999</v>
      </c>
      <c r="O17" s="3">
        <v>7</v>
      </c>
      <c r="P17" s="3">
        <v>7</v>
      </c>
      <c r="Q17" s="3">
        <v>17</v>
      </c>
      <c r="R17" s="17">
        <v>0.4118</v>
      </c>
      <c r="S17" s="17">
        <f t="shared" si="0"/>
        <v>0.7</v>
      </c>
      <c r="T17" s="3">
        <v>4.25502014160156</v>
      </c>
      <c r="U17" s="3">
        <v>3.97127270698547</v>
      </c>
      <c r="V17" s="3">
        <v>3.8246111869812</v>
      </c>
      <c r="W17" s="11">
        <v>0.146661520004272</v>
      </c>
      <c r="X17" s="3">
        <v>0.430408954620361</v>
      </c>
      <c r="Y17" s="3">
        <v>0.430408954620361</v>
      </c>
      <c r="Z17" s="3">
        <v>0.7</v>
      </c>
      <c r="AA17" s="3">
        <v>1</v>
      </c>
      <c r="AB17" s="3">
        <v>0.588235294117647</v>
      </c>
      <c r="AC17" s="3">
        <v>0.740740740740741</v>
      </c>
      <c r="AD17" s="3">
        <v>0</v>
      </c>
      <c r="AE17" s="3">
        <v>0.3</v>
      </c>
    </row>
    <row r="18" spans="1:31">
      <c r="A18" s="5">
        <v>217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10.0920867919922</v>
      </c>
      <c r="L18" s="9">
        <v>0.861143112182617</v>
      </c>
      <c r="M18">
        <v>0.723855972290039</v>
      </c>
      <c r="N18">
        <v>8.88371086120605</v>
      </c>
      <c r="O18">
        <v>6</v>
      </c>
      <c r="P18">
        <v>6</v>
      </c>
      <c r="Q18">
        <v>15</v>
      </c>
      <c r="R18" s="15">
        <v>0.4</v>
      </c>
      <c r="S18" s="15">
        <f t="shared" si="0"/>
        <v>0.6</v>
      </c>
      <c r="T18">
        <v>4.04324340820312</v>
      </c>
      <c r="U18">
        <v>3.72802567481995</v>
      </c>
      <c r="V18">
        <v>3.61562538146973</v>
      </c>
      <c r="W18" s="11">
        <v>0.11240029335022</v>
      </c>
      <c r="X18">
        <v>0.427618026733398</v>
      </c>
      <c r="Y18">
        <v>0.427618026733398</v>
      </c>
      <c r="Z18">
        <v>0.6</v>
      </c>
      <c r="AA18">
        <v>0.9</v>
      </c>
      <c r="AB18">
        <v>0.6</v>
      </c>
      <c r="AC18">
        <v>0.72</v>
      </c>
      <c r="AD18">
        <v>0.1</v>
      </c>
      <c r="AE18">
        <v>0.3</v>
      </c>
    </row>
    <row r="19" spans="1:31">
      <c r="A19" s="5">
        <v>46</v>
      </c>
      <c r="B19">
        <v>18</v>
      </c>
      <c r="C19">
        <v>2</v>
      </c>
      <c r="D19">
        <v>10</v>
      </c>
      <c r="E19">
        <v>10</v>
      </c>
      <c r="F19">
        <v>10</v>
      </c>
      <c r="G19">
        <v>0</v>
      </c>
      <c r="H19">
        <v>8</v>
      </c>
      <c r="I19">
        <v>2</v>
      </c>
      <c r="J19">
        <v>0.9</v>
      </c>
      <c r="K19" s="4">
        <v>7.44791412353516</v>
      </c>
      <c r="L19" s="9">
        <v>1.0282154083252</v>
      </c>
      <c r="M19">
        <v>0.622165679931641</v>
      </c>
      <c r="N19">
        <v>5.99441528320312</v>
      </c>
      <c r="O19">
        <v>6</v>
      </c>
      <c r="P19">
        <v>6</v>
      </c>
      <c r="Q19">
        <v>16</v>
      </c>
      <c r="R19" s="15">
        <v>0.375</v>
      </c>
      <c r="S19" s="15">
        <f t="shared" si="0"/>
        <v>0.6</v>
      </c>
      <c r="T19">
        <v>3.98751449584961</v>
      </c>
      <c r="U19">
        <v>3.64871144294739</v>
      </c>
      <c r="V19">
        <v>3.5240159034729</v>
      </c>
      <c r="W19" s="11">
        <v>0.124695539474487</v>
      </c>
      <c r="X19">
        <v>0.463498592376709</v>
      </c>
      <c r="Y19">
        <v>0.463498592376709</v>
      </c>
      <c r="Z19">
        <v>0.6</v>
      </c>
      <c r="AA19">
        <v>1</v>
      </c>
      <c r="AB19">
        <v>0.625</v>
      </c>
      <c r="AC19">
        <v>0.769230769230769</v>
      </c>
      <c r="AD19">
        <v>0</v>
      </c>
      <c r="AE19">
        <v>0.4</v>
      </c>
    </row>
    <row r="20" spans="1:31">
      <c r="A20" s="5">
        <v>240</v>
      </c>
      <c r="B20">
        <v>20</v>
      </c>
      <c r="C20">
        <v>0</v>
      </c>
      <c r="D20">
        <v>10</v>
      </c>
      <c r="E20">
        <v>10</v>
      </c>
      <c r="F20">
        <v>10</v>
      </c>
      <c r="G20">
        <v>0</v>
      </c>
      <c r="H20">
        <v>10</v>
      </c>
      <c r="I20">
        <v>0</v>
      </c>
      <c r="J20">
        <v>1</v>
      </c>
      <c r="K20" s="4">
        <v>9999</v>
      </c>
      <c r="L20" s="9">
        <v>1.02997398376465</v>
      </c>
      <c r="M20">
        <v>9999</v>
      </c>
      <c r="N20">
        <v>9999</v>
      </c>
      <c r="O20">
        <v>10</v>
      </c>
      <c r="P20">
        <v>10</v>
      </c>
      <c r="Q20">
        <v>20</v>
      </c>
      <c r="R20" s="15">
        <v>0.5</v>
      </c>
      <c r="S20" s="15">
        <f t="shared" si="0"/>
        <v>1</v>
      </c>
      <c r="T20">
        <v>4.02554702758789</v>
      </c>
      <c r="U20">
        <v>3.74819111824036</v>
      </c>
      <c r="V20">
        <v>3.63467264175415</v>
      </c>
      <c r="W20" s="11">
        <v>0.113518476486206</v>
      </c>
      <c r="X20">
        <v>0.39087438583374</v>
      </c>
      <c r="Y20">
        <v>0.39087438583374</v>
      </c>
      <c r="Z20">
        <v>1</v>
      </c>
      <c r="AA20">
        <v>1</v>
      </c>
      <c r="AB20">
        <v>0.5</v>
      </c>
      <c r="AC20">
        <v>0.666666666666667</v>
      </c>
      <c r="AD20">
        <v>0</v>
      </c>
      <c r="AE20">
        <v>0</v>
      </c>
    </row>
    <row r="21" spans="1:31">
      <c r="A21" s="5">
        <v>106</v>
      </c>
      <c r="B21">
        <v>19</v>
      </c>
      <c r="C21">
        <v>1</v>
      </c>
      <c r="D21">
        <v>10</v>
      </c>
      <c r="E21">
        <v>10</v>
      </c>
      <c r="F21">
        <v>10</v>
      </c>
      <c r="G21">
        <v>0</v>
      </c>
      <c r="H21">
        <v>9</v>
      </c>
      <c r="I21">
        <v>1</v>
      </c>
      <c r="J21">
        <v>0.95</v>
      </c>
      <c r="K21" s="4">
        <v>11.0809917449951</v>
      </c>
      <c r="L21" s="9">
        <v>1.19580459594727</v>
      </c>
      <c r="M21">
        <v>0.999795913696289</v>
      </c>
      <c r="N21">
        <v>9.0234489440918</v>
      </c>
      <c r="O21">
        <v>6</v>
      </c>
      <c r="P21">
        <v>6</v>
      </c>
      <c r="Q21">
        <v>16</v>
      </c>
      <c r="R21" s="15">
        <v>0.375</v>
      </c>
      <c r="S21" s="15">
        <f t="shared" si="0"/>
        <v>0.6</v>
      </c>
      <c r="T21">
        <v>4.2790470123291</v>
      </c>
      <c r="U21">
        <v>3.97639465332031</v>
      </c>
      <c r="V21">
        <v>3.77619099617004</v>
      </c>
      <c r="W21" s="11">
        <v>0.200203657150269</v>
      </c>
      <c r="X21">
        <v>0.502856016159058</v>
      </c>
      <c r="Y21">
        <v>0.502856016159058</v>
      </c>
      <c r="Z21">
        <v>0.6</v>
      </c>
      <c r="AA21">
        <v>1</v>
      </c>
      <c r="AB21">
        <v>0.625</v>
      </c>
      <c r="AC21">
        <v>0.769230769230769</v>
      </c>
      <c r="AD21">
        <v>0</v>
      </c>
      <c r="AE21">
        <v>0.4</v>
      </c>
    </row>
    <row r="22" spans="1:31">
      <c r="A22" s="5">
        <v>156</v>
      </c>
      <c r="B22">
        <v>20</v>
      </c>
      <c r="C22">
        <v>0</v>
      </c>
      <c r="D22">
        <v>10</v>
      </c>
      <c r="E22">
        <v>10</v>
      </c>
      <c r="F22">
        <v>10</v>
      </c>
      <c r="G22">
        <v>0</v>
      </c>
      <c r="H22">
        <v>10</v>
      </c>
      <c r="I22">
        <v>0</v>
      </c>
      <c r="J22">
        <v>1</v>
      </c>
      <c r="K22" s="4">
        <v>9999</v>
      </c>
      <c r="L22" s="9">
        <v>1.41717147827148</v>
      </c>
      <c r="M22">
        <v>9999</v>
      </c>
      <c r="N22">
        <v>9999</v>
      </c>
      <c r="O22">
        <v>9</v>
      </c>
      <c r="P22">
        <v>9</v>
      </c>
      <c r="Q22">
        <v>19</v>
      </c>
      <c r="R22" s="15">
        <v>0.4737</v>
      </c>
      <c r="S22" s="15">
        <f t="shared" si="0"/>
        <v>0.9</v>
      </c>
      <c r="T22">
        <v>4.48095321655273</v>
      </c>
      <c r="U22">
        <v>4.20376634597778</v>
      </c>
      <c r="V22">
        <v>3.99703979492187</v>
      </c>
      <c r="W22" s="11">
        <v>0.206726551055908</v>
      </c>
      <c r="X22">
        <v>0.483913421630859</v>
      </c>
      <c r="Y22">
        <v>0.483913421630859</v>
      </c>
      <c r="Z22">
        <v>0.9</v>
      </c>
      <c r="AA22">
        <v>1</v>
      </c>
      <c r="AB22">
        <v>0.526315789473684</v>
      </c>
      <c r="AC22">
        <v>0.689655172413793</v>
      </c>
      <c r="AD22">
        <v>0</v>
      </c>
      <c r="AE22">
        <v>0.1</v>
      </c>
    </row>
    <row r="23" spans="1:31">
      <c r="A23" s="5">
        <v>225</v>
      </c>
      <c r="B23">
        <v>17</v>
      </c>
      <c r="C23">
        <v>3</v>
      </c>
      <c r="D23">
        <v>10</v>
      </c>
      <c r="E23">
        <v>10</v>
      </c>
      <c r="F23">
        <v>9</v>
      </c>
      <c r="G23">
        <v>1</v>
      </c>
      <c r="H23">
        <v>8</v>
      </c>
      <c r="I23">
        <v>2</v>
      </c>
      <c r="J23">
        <v>0.85</v>
      </c>
      <c r="K23" s="4">
        <v>7.71554183959961</v>
      </c>
      <c r="L23" s="9">
        <v>1.04880714416504</v>
      </c>
      <c r="M23">
        <v>0.713251113891602</v>
      </c>
      <c r="N23">
        <v>6.65564155578613</v>
      </c>
      <c r="O23">
        <v>7</v>
      </c>
      <c r="P23">
        <v>7</v>
      </c>
      <c r="Q23">
        <v>16</v>
      </c>
      <c r="R23" s="15">
        <v>0.4375</v>
      </c>
      <c r="S23" s="15">
        <f t="shared" si="0"/>
        <v>0.7</v>
      </c>
      <c r="T23">
        <v>3.21542549133301</v>
      </c>
      <c r="U23">
        <v>2.92124319076538</v>
      </c>
      <c r="V23">
        <v>2.91168355941772</v>
      </c>
      <c r="W23" s="11">
        <v>0.00955963134765625</v>
      </c>
      <c r="X23">
        <v>0.303741931915283</v>
      </c>
      <c r="Y23">
        <v>0.303741931915283</v>
      </c>
      <c r="Z23">
        <v>0.7</v>
      </c>
      <c r="AA23">
        <v>0.9</v>
      </c>
      <c r="AB23">
        <v>0.5625</v>
      </c>
      <c r="AC23">
        <v>0.692307692307692</v>
      </c>
      <c r="AD23">
        <v>0.1</v>
      </c>
      <c r="AE23">
        <v>0.2</v>
      </c>
    </row>
    <row r="24" spans="1:31">
      <c r="A24" s="5">
        <v>171</v>
      </c>
      <c r="B24">
        <v>19</v>
      </c>
      <c r="C24">
        <v>1</v>
      </c>
      <c r="D24">
        <v>10</v>
      </c>
      <c r="E24">
        <v>10</v>
      </c>
      <c r="F24">
        <v>10</v>
      </c>
      <c r="G24">
        <v>0</v>
      </c>
      <c r="H24">
        <v>9</v>
      </c>
      <c r="I24">
        <v>1</v>
      </c>
      <c r="J24">
        <v>0.95</v>
      </c>
      <c r="K24" s="4">
        <v>10.2781219482422</v>
      </c>
      <c r="L24" s="9">
        <v>1.05501174926758</v>
      </c>
      <c r="M24">
        <v>0.912380218505859</v>
      </c>
      <c r="N24">
        <v>8.82160949707031</v>
      </c>
      <c r="O24">
        <v>6</v>
      </c>
      <c r="P24">
        <v>6</v>
      </c>
      <c r="Q24">
        <v>15</v>
      </c>
      <c r="R24" s="15">
        <v>0.4</v>
      </c>
      <c r="S24" s="15">
        <f t="shared" si="0"/>
        <v>0.6</v>
      </c>
      <c r="T24">
        <v>4.19645118713379</v>
      </c>
      <c r="U24">
        <v>3.87713885307312</v>
      </c>
      <c r="V24">
        <v>3.7418053150177</v>
      </c>
      <c r="W24" s="11">
        <v>0.13533353805542</v>
      </c>
      <c r="X24">
        <v>0.454645872116089</v>
      </c>
      <c r="Y24">
        <v>0.454645872116089</v>
      </c>
      <c r="Z24">
        <v>0.6</v>
      </c>
      <c r="AA24">
        <v>0.9</v>
      </c>
      <c r="AB24">
        <v>0.6</v>
      </c>
      <c r="AC24">
        <v>0.72</v>
      </c>
      <c r="AD24">
        <v>0.1</v>
      </c>
      <c r="AE24">
        <v>0.3</v>
      </c>
    </row>
    <row r="25" spans="1:31">
      <c r="A25" s="5">
        <v>231</v>
      </c>
      <c r="B25">
        <v>17</v>
      </c>
      <c r="C25">
        <v>3</v>
      </c>
      <c r="D25">
        <v>10</v>
      </c>
      <c r="E25">
        <v>10</v>
      </c>
      <c r="F25">
        <v>9</v>
      </c>
      <c r="G25">
        <v>1</v>
      </c>
      <c r="H25">
        <v>8</v>
      </c>
      <c r="I25">
        <v>2</v>
      </c>
      <c r="J25">
        <v>0.85</v>
      </c>
      <c r="K25" s="4">
        <v>7.85017585754395</v>
      </c>
      <c r="L25" s="9">
        <v>1.06497764587402</v>
      </c>
      <c r="M25">
        <v>0.754945755004883</v>
      </c>
      <c r="N25">
        <v>6.93133163452148</v>
      </c>
      <c r="O25">
        <v>6</v>
      </c>
      <c r="P25">
        <v>6</v>
      </c>
      <c r="Q25">
        <v>15</v>
      </c>
      <c r="R25" s="15">
        <v>0.4</v>
      </c>
      <c r="S25" s="15">
        <f t="shared" ref="S25:S37" si="1">O25/E25</f>
        <v>0.6</v>
      </c>
      <c r="T25">
        <v>3.3604736328125</v>
      </c>
      <c r="U25">
        <v>3.01516366004944</v>
      </c>
      <c r="V25">
        <v>3.01194429397583</v>
      </c>
      <c r="W25" s="11">
        <v>0.0032193660736084</v>
      </c>
      <c r="X25">
        <v>0.34852933883667</v>
      </c>
      <c r="Y25">
        <v>0.34852933883667</v>
      </c>
      <c r="Z25">
        <v>0.6</v>
      </c>
      <c r="AA25">
        <v>0.9</v>
      </c>
      <c r="AB25">
        <v>0.6</v>
      </c>
      <c r="AC25">
        <v>0.72</v>
      </c>
      <c r="AD25">
        <v>0.1</v>
      </c>
      <c r="AE25">
        <v>0.3</v>
      </c>
    </row>
    <row r="26" spans="1:31">
      <c r="A26" s="5">
        <v>173</v>
      </c>
      <c r="B26">
        <v>18</v>
      </c>
      <c r="C26">
        <v>2</v>
      </c>
      <c r="D26">
        <v>10</v>
      </c>
      <c r="E26">
        <v>10</v>
      </c>
      <c r="F26">
        <v>10</v>
      </c>
      <c r="G26">
        <v>0</v>
      </c>
      <c r="H26">
        <v>8</v>
      </c>
      <c r="I26">
        <v>2</v>
      </c>
      <c r="J26">
        <v>0.9</v>
      </c>
      <c r="K26" s="4">
        <v>7.58810043334961</v>
      </c>
      <c r="L26" s="9">
        <v>1.06684494018555</v>
      </c>
      <c r="M26">
        <v>0.588665008544922</v>
      </c>
      <c r="N26">
        <v>5.76065635681152</v>
      </c>
      <c r="O26">
        <v>5</v>
      </c>
      <c r="P26">
        <v>5</v>
      </c>
      <c r="Q26">
        <v>14</v>
      </c>
      <c r="R26" s="15">
        <v>0.3571</v>
      </c>
      <c r="S26" s="15">
        <f t="shared" si="1"/>
        <v>0.5</v>
      </c>
      <c r="T26">
        <v>4.2313117980957</v>
      </c>
      <c r="U26">
        <v>3.87986516952515</v>
      </c>
      <c r="V26">
        <v>3.75139999389648</v>
      </c>
      <c r="W26" s="11">
        <v>0.128465175628662</v>
      </c>
      <c r="X26">
        <v>0.479911804199219</v>
      </c>
      <c r="Y26">
        <v>0.479911804199219</v>
      </c>
      <c r="Z26">
        <v>0.5</v>
      </c>
      <c r="AA26">
        <v>0.9</v>
      </c>
      <c r="AB26">
        <v>0.642857142857143</v>
      </c>
      <c r="AC26">
        <v>0.75</v>
      </c>
      <c r="AD26">
        <v>0.1</v>
      </c>
      <c r="AE26">
        <v>0.4</v>
      </c>
    </row>
    <row r="27" spans="1:31">
      <c r="A27" s="5">
        <v>200</v>
      </c>
      <c r="B27">
        <v>17</v>
      </c>
      <c r="C27">
        <v>3</v>
      </c>
      <c r="D27">
        <v>10</v>
      </c>
      <c r="E27">
        <v>10</v>
      </c>
      <c r="F27">
        <v>10</v>
      </c>
      <c r="G27">
        <v>0</v>
      </c>
      <c r="H27">
        <v>7</v>
      </c>
      <c r="I27">
        <v>3</v>
      </c>
      <c r="J27">
        <v>0.85</v>
      </c>
      <c r="K27" s="4">
        <v>5.40312004089355</v>
      </c>
      <c r="L27" s="9">
        <v>1.06768417358398</v>
      </c>
      <c r="M27">
        <v>0.909791946411133</v>
      </c>
      <c r="N27">
        <v>5.66717720031738</v>
      </c>
      <c r="O27">
        <v>7</v>
      </c>
      <c r="P27">
        <v>7</v>
      </c>
      <c r="Q27">
        <v>15</v>
      </c>
      <c r="R27" s="15">
        <v>0.4667</v>
      </c>
      <c r="S27" s="15">
        <f t="shared" si="1"/>
        <v>0.7</v>
      </c>
      <c r="T27">
        <v>2.85855865478516</v>
      </c>
      <c r="U27">
        <v>2.56852579116821</v>
      </c>
      <c r="V27">
        <v>2.5754280090332</v>
      </c>
      <c r="W27" s="11">
        <v>0.00690221786499023</v>
      </c>
      <c r="X27">
        <v>0.283130645751953</v>
      </c>
      <c r="Y27">
        <v>0.283130645751953</v>
      </c>
      <c r="Z27">
        <v>0.7</v>
      </c>
      <c r="AA27">
        <v>0.8</v>
      </c>
      <c r="AB27">
        <v>0.533333333333333</v>
      </c>
      <c r="AC27">
        <v>0.64</v>
      </c>
      <c r="AD27">
        <v>0.2</v>
      </c>
      <c r="AE27">
        <v>0.1</v>
      </c>
    </row>
    <row r="28" spans="1:31">
      <c r="A28" s="5">
        <v>207</v>
      </c>
      <c r="B28">
        <v>16</v>
      </c>
      <c r="C28">
        <v>4</v>
      </c>
      <c r="D28">
        <v>10</v>
      </c>
      <c r="E28">
        <v>10</v>
      </c>
      <c r="F28">
        <v>9</v>
      </c>
      <c r="G28">
        <v>1</v>
      </c>
      <c r="H28">
        <v>7</v>
      </c>
      <c r="I28">
        <v>3</v>
      </c>
      <c r="J28">
        <v>0.8</v>
      </c>
      <c r="K28" s="4">
        <v>5.7945384979248</v>
      </c>
      <c r="L28" s="9">
        <v>1.07413482666016</v>
      </c>
      <c r="M28">
        <v>0.826900482177734</v>
      </c>
      <c r="N28">
        <v>5.91932487487793</v>
      </c>
      <c r="O28">
        <v>7</v>
      </c>
      <c r="P28">
        <v>7</v>
      </c>
      <c r="Q28">
        <v>15</v>
      </c>
      <c r="R28" s="15">
        <v>0.4667</v>
      </c>
      <c r="S28" s="15">
        <f t="shared" si="1"/>
        <v>0.7</v>
      </c>
      <c r="T28">
        <v>3.00533866882324</v>
      </c>
      <c r="U28">
        <v>2.6579282283783</v>
      </c>
      <c r="V28">
        <v>2.70044231414795</v>
      </c>
      <c r="W28" s="11">
        <v>0.0425140857696533</v>
      </c>
      <c r="X28">
        <v>0.304896354675293</v>
      </c>
      <c r="Y28">
        <v>0.304896354675293</v>
      </c>
      <c r="Z28">
        <v>0.7</v>
      </c>
      <c r="AA28">
        <v>0.8</v>
      </c>
      <c r="AB28">
        <v>0.533333333333333</v>
      </c>
      <c r="AC28">
        <v>0.64</v>
      </c>
      <c r="AD28">
        <v>0.2</v>
      </c>
      <c r="AE28">
        <v>0.1</v>
      </c>
    </row>
    <row r="29" spans="1:31">
      <c r="A29" s="5">
        <v>190</v>
      </c>
      <c r="B29">
        <v>18</v>
      </c>
      <c r="C29">
        <v>2</v>
      </c>
      <c r="D29">
        <v>10</v>
      </c>
      <c r="E29">
        <v>10</v>
      </c>
      <c r="F29">
        <v>10</v>
      </c>
      <c r="G29">
        <v>0</v>
      </c>
      <c r="H29">
        <v>8</v>
      </c>
      <c r="I29">
        <v>2</v>
      </c>
      <c r="J29">
        <v>0.9</v>
      </c>
      <c r="K29" s="4">
        <v>7.32333183288574</v>
      </c>
      <c r="L29" s="9">
        <v>1.08039665222168</v>
      </c>
      <c r="M29">
        <v>0.858781814575195</v>
      </c>
      <c r="N29">
        <v>6.69560623168945</v>
      </c>
      <c r="O29">
        <v>8</v>
      </c>
      <c r="P29">
        <v>8</v>
      </c>
      <c r="Q29">
        <v>18</v>
      </c>
      <c r="R29" s="15">
        <v>0.4444</v>
      </c>
      <c r="S29" s="15">
        <f t="shared" si="1"/>
        <v>0.8</v>
      </c>
      <c r="T29">
        <v>4.19943618774414</v>
      </c>
      <c r="U29">
        <v>3.80107975006103</v>
      </c>
      <c r="V29">
        <v>3.73587942123413</v>
      </c>
      <c r="W29" s="11">
        <v>0.0652003288269043</v>
      </c>
      <c r="X29">
        <v>0.46355676651001</v>
      </c>
      <c r="Y29">
        <v>0.46355676651001</v>
      </c>
      <c r="Z29">
        <v>0.8</v>
      </c>
      <c r="AA29">
        <v>1</v>
      </c>
      <c r="AB29">
        <v>0.555555555555556</v>
      </c>
      <c r="AC29">
        <v>0.714285714285714</v>
      </c>
      <c r="AD29">
        <v>0</v>
      </c>
      <c r="AE29">
        <v>0.2</v>
      </c>
    </row>
    <row r="30" spans="1:31">
      <c r="A30" s="5">
        <v>106</v>
      </c>
      <c r="B30">
        <v>19</v>
      </c>
      <c r="C30">
        <v>1</v>
      </c>
      <c r="D30">
        <v>10</v>
      </c>
      <c r="E30">
        <v>10</v>
      </c>
      <c r="F30">
        <v>10</v>
      </c>
      <c r="G30">
        <v>0</v>
      </c>
      <c r="H30">
        <v>9</v>
      </c>
      <c r="I30">
        <v>1</v>
      </c>
      <c r="J30">
        <v>0.95</v>
      </c>
      <c r="K30" s="4">
        <v>11.0809917449951</v>
      </c>
      <c r="L30" s="9">
        <v>1.19580459594727</v>
      </c>
      <c r="M30">
        <v>0.999795913696289</v>
      </c>
      <c r="N30">
        <v>9.0234489440918</v>
      </c>
      <c r="O30">
        <v>6</v>
      </c>
      <c r="P30">
        <v>6</v>
      </c>
      <c r="Q30">
        <v>16</v>
      </c>
      <c r="R30" s="15">
        <v>0.375</v>
      </c>
      <c r="S30" s="15">
        <f t="shared" si="1"/>
        <v>0.6</v>
      </c>
      <c r="T30">
        <v>4.2790470123291</v>
      </c>
      <c r="U30">
        <v>3.97639465332031</v>
      </c>
      <c r="V30">
        <v>3.77619099617004</v>
      </c>
      <c r="W30" s="11">
        <v>0.200203657150269</v>
      </c>
      <c r="X30">
        <v>0.502856016159058</v>
      </c>
      <c r="Y30">
        <v>0.502856016159058</v>
      </c>
      <c r="Z30">
        <v>0.6</v>
      </c>
      <c r="AA30">
        <v>1</v>
      </c>
      <c r="AB30">
        <v>0.625</v>
      </c>
      <c r="AC30">
        <v>0.769230769230769</v>
      </c>
      <c r="AD30">
        <v>0</v>
      </c>
      <c r="AE30">
        <v>0.4</v>
      </c>
    </row>
    <row r="31" spans="1:31">
      <c r="A31" s="5">
        <v>76</v>
      </c>
      <c r="B31">
        <v>19</v>
      </c>
      <c r="C31">
        <v>1</v>
      </c>
      <c r="D31">
        <v>10</v>
      </c>
      <c r="E31">
        <v>10</v>
      </c>
      <c r="F31">
        <v>10</v>
      </c>
      <c r="G31">
        <v>0</v>
      </c>
      <c r="H31">
        <v>9</v>
      </c>
      <c r="I31">
        <v>1</v>
      </c>
      <c r="J31">
        <v>0.95</v>
      </c>
      <c r="K31" s="4">
        <v>9.62340354919434</v>
      </c>
      <c r="L31" s="9">
        <v>1.08572578430176</v>
      </c>
      <c r="M31">
        <v>0.960931777954102</v>
      </c>
      <c r="N31">
        <v>8.23837280273437</v>
      </c>
      <c r="O31">
        <v>6</v>
      </c>
      <c r="P31">
        <v>6</v>
      </c>
      <c r="Q31">
        <v>15</v>
      </c>
      <c r="R31" s="15">
        <v>0.4</v>
      </c>
      <c r="S31" s="15">
        <f t="shared" si="1"/>
        <v>0.6</v>
      </c>
      <c r="T31">
        <v>3.65797805786133</v>
      </c>
      <c r="U31">
        <v>3.39453125</v>
      </c>
      <c r="V31">
        <v>3.28046870231628</v>
      </c>
      <c r="W31" s="11">
        <v>0.114062547683716</v>
      </c>
      <c r="X31">
        <v>0.377509355545044</v>
      </c>
      <c r="Y31">
        <v>0.377509355545044</v>
      </c>
      <c r="Z31">
        <v>0.6</v>
      </c>
      <c r="AA31">
        <v>0.9</v>
      </c>
      <c r="AB31">
        <v>0.6</v>
      </c>
      <c r="AC31">
        <v>0.72</v>
      </c>
      <c r="AD31">
        <v>0.1</v>
      </c>
      <c r="AE31">
        <v>0.3</v>
      </c>
    </row>
    <row r="32" spans="1:31">
      <c r="A32" s="5">
        <v>235</v>
      </c>
      <c r="B32">
        <v>17</v>
      </c>
      <c r="C32">
        <v>3</v>
      </c>
      <c r="D32">
        <v>10</v>
      </c>
      <c r="E32">
        <v>10</v>
      </c>
      <c r="F32">
        <v>9</v>
      </c>
      <c r="G32">
        <v>1</v>
      </c>
      <c r="H32">
        <v>8</v>
      </c>
      <c r="I32">
        <v>2</v>
      </c>
      <c r="J32">
        <v>0.85</v>
      </c>
      <c r="K32" s="4">
        <v>6.75049018859863</v>
      </c>
      <c r="L32" s="9">
        <v>1.09004592895508</v>
      </c>
      <c r="M32">
        <v>0.96864128112793</v>
      </c>
      <c r="N32">
        <v>6.46852874755859</v>
      </c>
      <c r="O32">
        <v>7</v>
      </c>
      <c r="P32">
        <v>7</v>
      </c>
      <c r="Q32">
        <v>14</v>
      </c>
      <c r="R32" s="15">
        <v>0.5</v>
      </c>
      <c r="S32" s="15">
        <f t="shared" si="1"/>
        <v>0.7</v>
      </c>
      <c r="T32">
        <v>3.52209281921387</v>
      </c>
      <c r="U32">
        <v>3.17621183395386</v>
      </c>
      <c r="V32">
        <v>3.19678997993469</v>
      </c>
      <c r="W32" s="11">
        <v>0.020578145980835</v>
      </c>
      <c r="X32">
        <v>0.325302839279175</v>
      </c>
      <c r="Y32">
        <v>0.325302839279175</v>
      </c>
      <c r="Z32">
        <v>0.7</v>
      </c>
      <c r="AA32">
        <v>0.7</v>
      </c>
      <c r="AB32">
        <v>0.5</v>
      </c>
      <c r="AC32">
        <v>0.583333333333333</v>
      </c>
      <c r="AD32">
        <v>0.3</v>
      </c>
      <c r="AE32">
        <v>0</v>
      </c>
    </row>
    <row r="33" spans="1:31">
      <c r="A33" s="5">
        <v>208</v>
      </c>
      <c r="B33">
        <v>19</v>
      </c>
      <c r="C33">
        <v>1</v>
      </c>
      <c r="D33">
        <v>10</v>
      </c>
      <c r="E33">
        <v>10</v>
      </c>
      <c r="F33">
        <v>10</v>
      </c>
      <c r="G33">
        <v>0</v>
      </c>
      <c r="H33">
        <v>9</v>
      </c>
      <c r="I33">
        <v>1</v>
      </c>
      <c r="J33">
        <v>0.95</v>
      </c>
      <c r="K33" s="4">
        <v>9.6657829284668</v>
      </c>
      <c r="L33" s="9">
        <v>1.09473419189453</v>
      </c>
      <c r="M33">
        <v>1.02000617980957</v>
      </c>
      <c r="N33">
        <v>8.77612686157227</v>
      </c>
      <c r="O33">
        <v>8</v>
      </c>
      <c r="P33">
        <v>8</v>
      </c>
      <c r="Q33">
        <v>18</v>
      </c>
      <c r="R33" s="15">
        <v>0.4444</v>
      </c>
      <c r="S33" s="15">
        <f t="shared" si="1"/>
        <v>0.8</v>
      </c>
      <c r="T33">
        <v>3.69164657592773</v>
      </c>
      <c r="U33">
        <v>3.39793086051941</v>
      </c>
      <c r="V33">
        <v>3.31535196304321</v>
      </c>
      <c r="W33" s="11">
        <v>0.0825788974761963</v>
      </c>
      <c r="X33">
        <v>0.376294612884521</v>
      </c>
      <c r="Y33">
        <v>0.376294612884521</v>
      </c>
      <c r="Z33">
        <v>0.8</v>
      </c>
      <c r="AA33">
        <v>1</v>
      </c>
      <c r="AB33">
        <v>0.555555555555556</v>
      </c>
      <c r="AC33">
        <v>0.714285714285714</v>
      </c>
      <c r="AD33">
        <v>0</v>
      </c>
      <c r="AE33">
        <v>0.2</v>
      </c>
    </row>
    <row r="34" s="4" customFormat="1" spans="11:31">
      <c r="K34" s="12" t="s">
        <v>29</v>
      </c>
      <c r="L34" s="9">
        <f>AVERAGE(L2:L33)</f>
        <v>0.95294338464737</v>
      </c>
      <c r="W34" s="11">
        <f t="shared" ref="W34:AE34" si="2">AVERAGE(W2:W33)</f>
        <v>0.10954437404871</v>
      </c>
      <c r="Z34" s="4">
        <f t="shared" si="2"/>
        <v>0.715625</v>
      </c>
      <c r="AA34" s="4">
        <f t="shared" si="2"/>
        <v>0.91875</v>
      </c>
      <c r="AB34" s="4">
        <f t="shared" si="2"/>
        <v>0.564120760694629</v>
      </c>
      <c r="AC34" s="4">
        <f t="shared" si="2"/>
        <v>0.697495074768782</v>
      </c>
      <c r="AD34" s="4">
        <f t="shared" si="2"/>
        <v>0.08125</v>
      </c>
      <c r="AE34" s="4">
        <f t="shared" si="2"/>
        <v>0.203125</v>
      </c>
    </row>
    <row r="35" s="4" customFormat="1" spans="11:31">
      <c r="K35" s="13" t="s">
        <v>30</v>
      </c>
      <c r="L35" s="9">
        <f>MAX(L2:L33)</f>
        <v>1.41717147827148</v>
      </c>
      <c r="W35" s="11">
        <f t="shared" ref="W35:AE35" si="3">MAX(W2:W33)</f>
        <v>0.24685263633728</v>
      </c>
      <c r="Z35" s="4">
        <f t="shared" si="3"/>
        <v>1</v>
      </c>
      <c r="AA35" s="4">
        <f t="shared" si="3"/>
        <v>1</v>
      </c>
      <c r="AB35" s="4">
        <f t="shared" si="3"/>
        <v>0.642857142857143</v>
      </c>
      <c r="AC35" s="4">
        <f t="shared" si="3"/>
        <v>0.769230769230769</v>
      </c>
      <c r="AD35" s="4">
        <f t="shared" si="3"/>
        <v>0.3</v>
      </c>
      <c r="AE35" s="4">
        <f t="shared" si="3"/>
        <v>0.4</v>
      </c>
    </row>
    <row r="36" s="4" customFormat="1" spans="12:31">
      <c r="L36" s="9">
        <f>MIN(L2:L33)</f>
        <v>0.573421478271484</v>
      </c>
      <c r="W36" s="11">
        <f t="shared" ref="W36:AE36" si="4">MIN(W2:W33)</f>
        <v>0.0032193660736084</v>
      </c>
      <c r="Z36" s="4">
        <f t="shared" si="4"/>
        <v>0.5</v>
      </c>
      <c r="AA36" s="4">
        <f t="shared" si="4"/>
        <v>0.7</v>
      </c>
      <c r="AB36" s="4">
        <f t="shared" si="4"/>
        <v>0.4375</v>
      </c>
      <c r="AC36" s="4">
        <f t="shared" si="4"/>
        <v>0.538461538461539</v>
      </c>
      <c r="AD36" s="4">
        <f t="shared" si="4"/>
        <v>0</v>
      </c>
      <c r="AE36" s="4">
        <f t="shared" si="4"/>
        <v>-0.2</v>
      </c>
    </row>
    <row r="37" spans="11:23">
      <c r="K37" s="4"/>
      <c r="L37" s="9"/>
      <c r="M37">
        <v>0.194</v>
      </c>
      <c r="W37" s="11"/>
    </row>
    <row r="38" spans="11:23">
      <c r="K38" s="4"/>
      <c r="L38" s="9"/>
      <c r="M38">
        <v>0.129</v>
      </c>
      <c r="W38" s="11"/>
    </row>
    <row r="39" spans="11:23">
      <c r="K39" s="4"/>
      <c r="L39" s="9"/>
      <c r="W39" s="11"/>
    </row>
    <row r="40" spans="11:23">
      <c r="K40" s="4" t="s">
        <v>31</v>
      </c>
      <c r="L40" s="4" t="s">
        <v>32</v>
      </c>
      <c r="M40" t="s">
        <v>98</v>
      </c>
      <c r="N40" t="s">
        <v>99</v>
      </c>
      <c r="Q40" s="4" t="s">
        <v>70</v>
      </c>
      <c r="R40" s="4"/>
      <c r="S40" s="4"/>
      <c r="T40" s="4"/>
      <c r="W40" s="11"/>
    </row>
    <row r="41" spans="11:23">
      <c r="K41" s="4"/>
      <c r="L41" s="4"/>
      <c r="Q41" s="4">
        <v>0.2</v>
      </c>
      <c r="R41" s="4">
        <v>-160</v>
      </c>
      <c r="S41" s="4">
        <v>640</v>
      </c>
      <c r="T41" s="4">
        <v>32</v>
      </c>
      <c r="W41" s="11"/>
    </row>
    <row r="42" s="1" customFormat="1" spans="11:23">
      <c r="K42" s="14" t="s">
        <v>49</v>
      </c>
      <c r="L42" s="14">
        <f>COUNTIF(L2:L33,"&lt;0.507")-COUNTIF(L2:L33,"&lt;0.378")</f>
        <v>0</v>
      </c>
      <c r="Q42" s="4">
        <v>0.4</v>
      </c>
      <c r="R42" s="4">
        <v>-320</v>
      </c>
      <c r="S42" s="4">
        <v>480</v>
      </c>
      <c r="T42" s="4">
        <v>24</v>
      </c>
      <c r="W42" s="14"/>
    </row>
    <row r="43" s="1" customFormat="1" spans="11:23">
      <c r="K43" s="14" t="s">
        <v>50</v>
      </c>
      <c r="L43" s="14">
        <f>COUNTIF(L2:L33,"&lt;0.636")-COUNTIF(L2:L33,"&lt;0.507")</f>
        <v>1</v>
      </c>
      <c r="Q43" s="4">
        <v>0.45</v>
      </c>
      <c r="R43" s="4">
        <v>-360</v>
      </c>
      <c r="S43" s="4">
        <v>440</v>
      </c>
      <c r="T43" s="4">
        <v>22</v>
      </c>
      <c r="W43" s="14"/>
    </row>
    <row r="44" s="2" customFormat="1" spans="11:23">
      <c r="K44" s="10" t="s">
        <v>51</v>
      </c>
      <c r="L44" s="10">
        <f>COUNTIF(L2:L33,"&lt;0.765")-COUNTIF(L2:L33,"&lt;0.636")</f>
        <v>9</v>
      </c>
      <c r="Q44" s="4">
        <v>0.49</v>
      </c>
      <c r="R44" s="4">
        <v>-392</v>
      </c>
      <c r="S44" s="4">
        <v>408</v>
      </c>
      <c r="T44" s="4">
        <v>20.4</v>
      </c>
      <c r="W44" s="10"/>
    </row>
    <row r="45" s="1" customFormat="1" spans="11:23">
      <c r="K45" s="14" t="s">
        <v>52</v>
      </c>
      <c r="L45" s="14">
        <f>COUNTIF(L2:L33,"&lt;0.894")-COUNTIF(L2:L33,"&lt;0.765")</f>
        <v>2</v>
      </c>
      <c r="R45" s="14">
        <v>-380</v>
      </c>
      <c r="S45" s="14">
        <v>420</v>
      </c>
      <c r="T45" s="14">
        <v>21</v>
      </c>
      <c r="W45" s="14"/>
    </row>
    <row r="46" s="1" customFormat="1" spans="11:23">
      <c r="K46" s="14" t="s">
        <v>53</v>
      </c>
      <c r="L46" s="14">
        <f>COUNTIF(L2:L33,"&lt;1.023")-COUNTIF(L2:L33,"&lt;0.894")</f>
        <v>3</v>
      </c>
      <c r="W46" s="14"/>
    </row>
    <row r="47" s="1" customFormat="1" spans="11:23">
      <c r="K47" s="14" t="s">
        <v>54</v>
      </c>
      <c r="L47" s="14">
        <f>COUNTIF(L2:L33,"&lt;1.152")-COUNTIF(L2:L33,"&lt;1.023")</f>
        <v>13</v>
      </c>
      <c r="W47" s="14"/>
    </row>
    <row r="48" s="1" customFormat="1" spans="11:23">
      <c r="K48" s="14" t="s">
        <v>55</v>
      </c>
      <c r="L48" s="14">
        <f>COUNTIF(L2:L33,"&lt;1.281")-COUNTIF(L2:L33,"&lt;1.152")</f>
        <v>3</v>
      </c>
      <c r="W48" s="14"/>
    </row>
    <row r="49" s="1" customFormat="1" spans="11:23">
      <c r="K49" s="14" t="s">
        <v>56</v>
      </c>
      <c r="L49" s="14">
        <f>COUNTIF(L2:L33,"&lt;1.41")-COUNTIF(L2:L33,"&lt;1.281")</f>
        <v>0</v>
      </c>
      <c r="W49" s="14"/>
    </row>
    <row r="50" s="1" customFormat="1" spans="11:23">
      <c r="K50" s="14" t="s">
        <v>57</v>
      </c>
      <c r="L50" s="14">
        <f>COUNTIF(L2:L33,"&lt;1.539")-COUNTIF(L2:L33,"&lt;1.41")</f>
        <v>1</v>
      </c>
      <c r="M50" s="14">
        <v>2</v>
      </c>
      <c r="W50" s="14"/>
    </row>
    <row r="51" s="1" customFormat="1" spans="11:23">
      <c r="K51" s="14" t="s">
        <v>58</v>
      </c>
      <c r="L51" s="14">
        <f>COUNTIF(L2:L33,"&lt;1.668")-COUNTIF(L2:L33,"&lt;1.539")</f>
        <v>0</v>
      </c>
      <c r="M51" s="14">
        <v>3</v>
      </c>
      <c r="W51" s="14"/>
    </row>
    <row r="52" s="1" customFormat="1" spans="11:23">
      <c r="K52" s="14" t="s">
        <v>59</v>
      </c>
      <c r="L52" s="14">
        <f>COUNTIF(L2:L33,"&lt;1.797")-COUNTIF(L2:L33,"&lt;1.668")</f>
        <v>0</v>
      </c>
      <c r="M52" s="14">
        <v>4</v>
      </c>
      <c r="W52" s="14"/>
    </row>
    <row r="53" s="1" customFormat="1" spans="11:23">
      <c r="K53" s="14" t="s">
        <v>60</v>
      </c>
      <c r="L53" s="14">
        <f>COUNTIF(L2:L33,"&lt;1.926")-COUNTIF(L2:L33,"&lt;1.797")</f>
        <v>0</v>
      </c>
      <c r="M53" s="14">
        <v>7</v>
      </c>
      <c r="W53" s="14"/>
    </row>
    <row r="54" s="1" customFormat="1" spans="11:23">
      <c r="K54" s="14" t="s">
        <v>61</v>
      </c>
      <c r="L54" s="14">
        <f>COUNTIF(L2:L33,"&lt;2.055")-COUNTIF(L2:L33,"&lt;1.926")</f>
        <v>0</v>
      </c>
      <c r="M54" s="14">
        <v>8</v>
      </c>
      <c r="W54" s="14"/>
    </row>
    <row r="55" s="1" customFormat="1" spans="11:23">
      <c r="K55" s="14" t="s">
        <v>62</v>
      </c>
      <c r="L55" s="14">
        <f>COUNTIF(L2:L33,"&lt;2.184")-COUNTIF(L2:L33,"&lt;2.055")</f>
        <v>0</v>
      </c>
      <c r="M55" s="14">
        <v>7</v>
      </c>
      <c r="W55" s="14"/>
    </row>
    <row r="56" s="1" customFormat="1" spans="11:23">
      <c r="K56" s="14" t="s">
        <v>63</v>
      </c>
      <c r="L56" s="14">
        <f>COUNTIF(L2:L33,"&lt;2.313")-COUNTIF(L2:L33,"&lt;2.184")</f>
        <v>0</v>
      </c>
      <c r="M56" s="14">
        <v>4</v>
      </c>
      <c r="W56" s="14"/>
    </row>
    <row r="57" s="1" customFormat="1" spans="11:23">
      <c r="K57" s="14" t="s">
        <v>64</v>
      </c>
      <c r="L57" s="14">
        <f>COUNTIF(L2:L33,"&lt;2.442")-COUNTIF(L2:L33,"&lt;2.313")</f>
        <v>0</v>
      </c>
      <c r="M57" s="14">
        <v>3</v>
      </c>
      <c r="W57" s="14"/>
    </row>
    <row r="58" s="1" customFormat="1" spans="11:13">
      <c r="K58" s="14" t="s">
        <v>65</v>
      </c>
      <c r="L58" s="14">
        <f>COUNTIF(L2:L33,"&lt;2.571")-COUNTIF(L2:L33,"&lt;2.442")</f>
        <v>0</v>
      </c>
      <c r="M58" s="14">
        <v>2</v>
      </c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s="1" customFormat="1" spans="11:15">
      <c r="K60" s="14" t="s">
        <v>67</v>
      </c>
      <c r="L60" s="14">
        <f>COUNTIF(L2:L33,"&lt;2.829")-COUNTIF(L2:L33,"&lt;2.7")</f>
        <v>0</v>
      </c>
      <c r="N60" s="1">
        <v>0.378</v>
      </c>
      <c r="O60" s="1">
        <v>3.094</v>
      </c>
    </row>
    <row r="61" s="1" customFormat="1" spans="11:15">
      <c r="K61" s="14" t="s">
        <v>68</v>
      </c>
      <c r="L61" s="14">
        <f>COUNTIF(L2:L33,"&lt;2.958")-COUNTIF(L2:L33,"&lt;2.829")</f>
        <v>0</v>
      </c>
      <c r="N61" s="1">
        <v>21</v>
      </c>
      <c r="O61" s="1">
        <v>0.129</v>
      </c>
    </row>
    <row r="62" s="1" customFormat="1" spans="11:12">
      <c r="K62" s="14" t="s">
        <v>69</v>
      </c>
      <c r="L62" s="14">
        <f>COUNTIF(L2:L33,"&lt;3.087")-COUNTIF(L2:L33,"&lt;2.958")</f>
        <v>0</v>
      </c>
    </row>
  </sheetData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4"/>
  <sheetViews>
    <sheetView topLeftCell="J40" workbookViewId="0">
      <selection activeCell="J1" sqref="$A1:$XFD57"/>
    </sheetView>
  </sheetViews>
  <sheetFormatPr defaultColWidth="8.88888888888889" defaultRowHeight="14.4"/>
  <cols>
    <col min="11" max="12" width="21.5555555555556" customWidth="1"/>
    <col min="13" max="14" width="12.8888888888889"/>
    <col min="20" max="22" width="12.8888888888889"/>
    <col min="23" max="23" width="25.1111111111111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1" customFormat="1" spans="1:31">
      <c r="A2" s="18">
        <v>51</v>
      </c>
      <c r="B2" s="1">
        <v>20</v>
      </c>
      <c r="C2" s="1">
        <v>0</v>
      </c>
      <c r="D2" s="1">
        <v>10</v>
      </c>
      <c r="E2" s="1">
        <v>10</v>
      </c>
      <c r="F2" s="1">
        <v>10</v>
      </c>
      <c r="G2" s="1">
        <v>0</v>
      </c>
      <c r="H2" s="1">
        <v>10</v>
      </c>
      <c r="I2" s="1">
        <v>0</v>
      </c>
      <c r="J2" s="1">
        <v>1</v>
      </c>
      <c r="K2" s="14">
        <v>9999</v>
      </c>
      <c r="L2" s="14">
        <v>0.763280868530273</v>
      </c>
      <c r="M2" s="1">
        <v>9999</v>
      </c>
      <c r="N2" s="1">
        <v>9999</v>
      </c>
      <c r="O2" s="1">
        <v>8</v>
      </c>
      <c r="P2" s="1">
        <v>8</v>
      </c>
      <c r="Q2" s="1">
        <v>18</v>
      </c>
      <c r="R2" s="19">
        <v>0.4444</v>
      </c>
      <c r="S2" s="19">
        <f t="shared" ref="S2:S15" si="0">O2/E2</f>
        <v>0.8</v>
      </c>
      <c r="T2" s="1">
        <v>4.22702026367187</v>
      </c>
      <c r="U2" s="1">
        <v>3.92570948600769</v>
      </c>
      <c r="V2" s="1">
        <v>3.81870722770691</v>
      </c>
      <c r="W2" s="14">
        <v>0.107002258300781</v>
      </c>
      <c r="X2" s="1">
        <v>0.408313035964966</v>
      </c>
      <c r="Y2" s="1">
        <v>0.408313035964966</v>
      </c>
      <c r="Z2" s="1">
        <v>0.8</v>
      </c>
      <c r="AA2" s="1">
        <v>1</v>
      </c>
      <c r="AB2" s="1">
        <v>0.555555555555556</v>
      </c>
      <c r="AC2" s="1">
        <v>0.714285714285714</v>
      </c>
      <c r="AD2" s="1">
        <v>0</v>
      </c>
      <c r="AE2" s="1">
        <v>0.2</v>
      </c>
    </row>
    <row r="3" s="3" customFormat="1" spans="1:31">
      <c r="A3" s="5">
        <v>155</v>
      </c>
      <c r="B3">
        <v>18</v>
      </c>
      <c r="C3">
        <v>2</v>
      </c>
      <c r="D3">
        <v>10</v>
      </c>
      <c r="E3">
        <v>10</v>
      </c>
      <c r="F3">
        <v>10</v>
      </c>
      <c r="G3">
        <v>0</v>
      </c>
      <c r="H3">
        <v>8</v>
      </c>
      <c r="I3">
        <v>2</v>
      </c>
      <c r="J3">
        <v>0.9</v>
      </c>
      <c r="K3" s="4">
        <v>6.76684951782227</v>
      </c>
      <c r="L3" s="9">
        <v>0.678230285644531</v>
      </c>
      <c r="M3">
        <v>0.774417877197266</v>
      </c>
      <c r="N3">
        <v>8.09170532226562</v>
      </c>
      <c r="O3">
        <v>8</v>
      </c>
      <c r="P3">
        <v>8</v>
      </c>
      <c r="Q3">
        <v>17</v>
      </c>
      <c r="R3" s="15">
        <v>0.4706</v>
      </c>
      <c r="S3" s="15">
        <f t="shared" si="0"/>
        <v>0.8</v>
      </c>
      <c r="T3">
        <v>3.89630317687988</v>
      </c>
      <c r="U3">
        <v>3.45246338844299</v>
      </c>
      <c r="V3">
        <v>3.55084538459778</v>
      </c>
      <c r="W3" s="11">
        <v>0.0983819961547852</v>
      </c>
      <c r="X3">
        <v>0.345457792282104</v>
      </c>
      <c r="Y3">
        <v>0.345457792282104</v>
      </c>
      <c r="Z3">
        <v>0.8</v>
      </c>
      <c r="AA3">
        <v>0.9</v>
      </c>
      <c r="AB3">
        <v>0.529411764705882</v>
      </c>
      <c r="AC3">
        <v>0.666666666666667</v>
      </c>
      <c r="AD3">
        <v>0.1</v>
      </c>
      <c r="AE3">
        <v>0.1</v>
      </c>
    </row>
    <row r="4" spans="1:31">
      <c r="A4" s="5">
        <v>69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10.0285949707031</v>
      </c>
      <c r="L4" s="9">
        <v>0.747514724731445</v>
      </c>
      <c r="M4">
        <v>0.625762939453125</v>
      </c>
      <c r="N4">
        <v>9.09481048583984</v>
      </c>
      <c r="O4">
        <v>6</v>
      </c>
      <c r="P4">
        <v>6</v>
      </c>
      <c r="Q4">
        <v>14</v>
      </c>
      <c r="R4" s="15">
        <v>0.4286</v>
      </c>
      <c r="S4" s="15">
        <f t="shared" si="0"/>
        <v>0.6</v>
      </c>
      <c r="T4">
        <v>3.83040618896484</v>
      </c>
      <c r="U4">
        <v>3.52026915550232</v>
      </c>
      <c r="V4">
        <v>3.42554235458374</v>
      </c>
      <c r="W4" s="11">
        <v>0.0947268009185791</v>
      </c>
      <c r="X4">
        <v>0.404863834381104</v>
      </c>
      <c r="Y4">
        <v>0.404863834381104</v>
      </c>
      <c r="Z4">
        <v>0.6</v>
      </c>
      <c r="AA4">
        <v>0.8</v>
      </c>
      <c r="AB4">
        <v>0.571428571428571</v>
      </c>
      <c r="AC4">
        <v>0.666666666666667</v>
      </c>
      <c r="AD4">
        <v>0.2</v>
      </c>
      <c r="AE4">
        <v>0.2</v>
      </c>
    </row>
    <row r="5" spans="1:31">
      <c r="A5" s="5">
        <v>180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10.7439308166504</v>
      </c>
      <c r="L5" s="9">
        <v>0.757331848144531</v>
      </c>
      <c r="M5">
        <v>0.634435653686523</v>
      </c>
      <c r="N5">
        <v>9.8673038482666</v>
      </c>
      <c r="O5">
        <v>7</v>
      </c>
      <c r="P5">
        <v>7</v>
      </c>
      <c r="Q5">
        <v>17</v>
      </c>
      <c r="R5" s="15">
        <v>0.4118</v>
      </c>
      <c r="S5" s="15">
        <f t="shared" si="0"/>
        <v>0.7</v>
      </c>
      <c r="T5">
        <v>4.50893974304199</v>
      </c>
      <c r="U5">
        <v>4.11934566497803</v>
      </c>
      <c r="V5">
        <v>4.03300619125366</v>
      </c>
      <c r="W5" s="11">
        <v>0.0863394737243652</v>
      </c>
      <c r="X5">
        <v>0.47593355178833</v>
      </c>
      <c r="Y5">
        <v>0.47593355178833</v>
      </c>
      <c r="Z5">
        <v>0.7</v>
      </c>
      <c r="AA5">
        <v>1</v>
      </c>
      <c r="AB5">
        <v>0.588235294117647</v>
      </c>
      <c r="AC5">
        <v>0.740740740740741</v>
      </c>
      <c r="AD5">
        <v>0</v>
      </c>
      <c r="AE5">
        <v>0.3</v>
      </c>
    </row>
    <row r="6" spans="1:31">
      <c r="A6" s="5">
        <v>128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9.73309898376465</v>
      </c>
      <c r="L6" s="9">
        <v>0.717172622680664</v>
      </c>
      <c r="M6">
        <v>0.580852508544922</v>
      </c>
      <c r="N6">
        <v>8.65452194213867</v>
      </c>
      <c r="O6">
        <v>6</v>
      </c>
      <c r="P6">
        <v>6</v>
      </c>
      <c r="Q6">
        <v>14</v>
      </c>
      <c r="R6" s="15">
        <v>0.4286</v>
      </c>
      <c r="S6" s="15">
        <f t="shared" si="0"/>
        <v>0.6</v>
      </c>
      <c r="T6">
        <v>4.21047019958496</v>
      </c>
      <c r="U6">
        <v>3.87132596969604</v>
      </c>
      <c r="V6">
        <v>3.78663492202759</v>
      </c>
      <c r="W6" s="11">
        <v>0.084691047668457</v>
      </c>
      <c r="X6">
        <v>0.423835277557373</v>
      </c>
      <c r="Y6">
        <v>0.423835277557373</v>
      </c>
      <c r="Z6">
        <v>0.6</v>
      </c>
      <c r="AA6">
        <v>0.8</v>
      </c>
      <c r="AB6">
        <v>0.571428571428571</v>
      </c>
      <c r="AC6">
        <v>0.666666666666667</v>
      </c>
      <c r="AD6">
        <v>0.2</v>
      </c>
      <c r="AE6">
        <v>0.2</v>
      </c>
    </row>
    <row r="7" spans="1:31">
      <c r="A7" s="5">
        <v>175</v>
      </c>
      <c r="B7">
        <v>20</v>
      </c>
      <c r="C7">
        <v>0</v>
      </c>
      <c r="D7">
        <v>10</v>
      </c>
      <c r="E7">
        <v>10</v>
      </c>
      <c r="F7">
        <v>10</v>
      </c>
      <c r="G7">
        <v>0</v>
      </c>
      <c r="H7">
        <v>10</v>
      </c>
      <c r="I7">
        <v>0</v>
      </c>
      <c r="J7">
        <v>1</v>
      </c>
      <c r="K7" s="4">
        <v>9999</v>
      </c>
      <c r="L7" s="9">
        <v>0.729522705078125</v>
      </c>
      <c r="M7">
        <v>9999</v>
      </c>
      <c r="N7">
        <v>9999</v>
      </c>
      <c r="O7">
        <v>9</v>
      </c>
      <c r="P7">
        <v>9</v>
      </c>
      <c r="Q7">
        <v>18</v>
      </c>
      <c r="R7" s="15">
        <v>0.5</v>
      </c>
      <c r="S7" s="15">
        <f t="shared" si="0"/>
        <v>0.9</v>
      </c>
      <c r="T7">
        <v>4.20437049865723</v>
      </c>
      <c r="U7">
        <v>3.89416456222534</v>
      </c>
      <c r="V7">
        <v>3.80965113639831</v>
      </c>
      <c r="W7" s="11">
        <v>0.0845134258270264</v>
      </c>
      <c r="X7">
        <v>0.394719362258911</v>
      </c>
      <c r="Y7">
        <v>0.394719362258911</v>
      </c>
      <c r="Z7">
        <v>0.9</v>
      </c>
      <c r="AA7">
        <v>0.9</v>
      </c>
      <c r="AB7">
        <v>0.5</v>
      </c>
      <c r="AC7">
        <v>0.642857142857143</v>
      </c>
      <c r="AD7">
        <v>0.1</v>
      </c>
      <c r="AE7">
        <v>0</v>
      </c>
    </row>
    <row r="8" s="3" customFormat="1" spans="1:31">
      <c r="A8" s="5">
        <v>210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9.86070442199707</v>
      </c>
      <c r="L8" s="9">
        <v>0.746892929077148</v>
      </c>
      <c r="M8">
        <v>0.638494491577148</v>
      </c>
      <c r="N8">
        <v>9.04244613647461</v>
      </c>
      <c r="O8">
        <v>8</v>
      </c>
      <c r="P8">
        <v>8</v>
      </c>
      <c r="Q8">
        <v>18</v>
      </c>
      <c r="R8" s="15">
        <v>0.4444</v>
      </c>
      <c r="S8" s="15">
        <f t="shared" si="0"/>
        <v>0.8</v>
      </c>
      <c r="T8">
        <v>3.79890632629394</v>
      </c>
      <c r="U8">
        <v>3.4881284236908</v>
      </c>
      <c r="V8">
        <v>3.40635061264038</v>
      </c>
      <c r="W8" s="11">
        <v>0.081777811050415</v>
      </c>
      <c r="X8">
        <v>0.392555713653565</v>
      </c>
      <c r="Y8">
        <v>0.392555713653565</v>
      </c>
      <c r="Z8">
        <v>0.8</v>
      </c>
      <c r="AA8">
        <v>1</v>
      </c>
      <c r="AB8">
        <v>0.555555555555556</v>
      </c>
      <c r="AC8">
        <v>0.714285714285714</v>
      </c>
      <c r="AD8">
        <v>0</v>
      </c>
      <c r="AE8">
        <v>0.2</v>
      </c>
    </row>
    <row r="9" s="2" customFormat="1" spans="1:31">
      <c r="A9" s="6">
        <v>49</v>
      </c>
      <c r="B9" s="2">
        <v>19</v>
      </c>
      <c r="C9" s="2">
        <v>1</v>
      </c>
      <c r="D9" s="2">
        <v>10</v>
      </c>
      <c r="E9" s="2">
        <v>10</v>
      </c>
      <c r="F9" s="2">
        <v>10</v>
      </c>
      <c r="G9" s="2">
        <v>0</v>
      </c>
      <c r="H9" s="2">
        <v>9</v>
      </c>
      <c r="I9" s="2">
        <v>1</v>
      </c>
      <c r="J9" s="2">
        <v>0.95</v>
      </c>
      <c r="K9" s="10">
        <v>10.185977935791</v>
      </c>
      <c r="L9" s="10">
        <v>0.695898056030273</v>
      </c>
      <c r="M9" s="2">
        <v>0.55952262878418</v>
      </c>
      <c r="N9" s="2">
        <v>9.18076133728027</v>
      </c>
      <c r="O9" s="2">
        <v>7</v>
      </c>
      <c r="P9" s="2">
        <v>7</v>
      </c>
      <c r="Q9" s="2">
        <v>17</v>
      </c>
      <c r="R9" s="16">
        <v>0.4118</v>
      </c>
      <c r="S9" s="16">
        <f t="shared" si="0"/>
        <v>0.7</v>
      </c>
      <c r="T9" s="2">
        <v>4.50112533569336</v>
      </c>
      <c r="U9" s="2">
        <v>4.1234827041626</v>
      </c>
      <c r="V9" s="2">
        <v>4.04776477813721</v>
      </c>
      <c r="W9" s="10">
        <v>0.0757179260253906</v>
      </c>
      <c r="X9" s="2">
        <v>0.453360557556152</v>
      </c>
      <c r="Y9" s="2">
        <v>0.453360557556152</v>
      </c>
      <c r="Z9" s="2">
        <v>0.7</v>
      </c>
      <c r="AA9" s="2">
        <v>1</v>
      </c>
      <c r="AB9" s="2">
        <v>0.588235294117647</v>
      </c>
      <c r="AC9" s="2">
        <v>0.740740740740741</v>
      </c>
      <c r="AD9" s="2">
        <v>0</v>
      </c>
      <c r="AE9" s="2">
        <v>0.3</v>
      </c>
    </row>
    <row r="10" spans="1:31">
      <c r="A10" s="5">
        <v>61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10.6257991790772</v>
      </c>
      <c r="L10" s="9">
        <v>1.14323806762695</v>
      </c>
      <c r="M10">
        <v>0.99237060546875</v>
      </c>
      <c r="N10">
        <v>9.02749633789062</v>
      </c>
      <c r="O10">
        <v>5</v>
      </c>
      <c r="P10">
        <v>5</v>
      </c>
      <c r="Q10">
        <v>14</v>
      </c>
      <c r="R10" s="15">
        <v>0.3571</v>
      </c>
      <c r="S10" s="15">
        <f t="shared" si="0"/>
        <v>0.5</v>
      </c>
      <c r="T10">
        <v>3.97028923034668</v>
      </c>
      <c r="U10">
        <v>3.67376279830933</v>
      </c>
      <c r="V10">
        <v>3.51807713508606</v>
      </c>
      <c r="W10" s="11">
        <v>0.155685663223267</v>
      </c>
      <c r="X10">
        <v>0.45221209526062</v>
      </c>
      <c r="Y10">
        <v>0.45221209526062</v>
      </c>
      <c r="Z10">
        <v>0.5</v>
      </c>
      <c r="AA10">
        <v>0.9</v>
      </c>
      <c r="AB10">
        <v>0.642857142857143</v>
      </c>
      <c r="AC10">
        <v>0.75</v>
      </c>
      <c r="AD10">
        <v>0.1</v>
      </c>
      <c r="AE10">
        <v>0.4</v>
      </c>
    </row>
    <row r="11" spans="1:31">
      <c r="A11" s="5">
        <v>204</v>
      </c>
      <c r="B11">
        <v>20</v>
      </c>
      <c r="C11">
        <v>0</v>
      </c>
      <c r="D11">
        <v>10</v>
      </c>
      <c r="E11">
        <v>10</v>
      </c>
      <c r="F11">
        <v>10</v>
      </c>
      <c r="G11">
        <v>0</v>
      </c>
      <c r="H11">
        <v>10</v>
      </c>
      <c r="I11">
        <v>0</v>
      </c>
      <c r="J11">
        <v>1</v>
      </c>
      <c r="K11" s="4">
        <v>9999</v>
      </c>
      <c r="L11" s="9">
        <v>0.93437385559082</v>
      </c>
      <c r="M11">
        <v>9999</v>
      </c>
      <c r="N11">
        <v>9999</v>
      </c>
      <c r="O11">
        <v>7</v>
      </c>
      <c r="P11">
        <v>7</v>
      </c>
      <c r="Q11">
        <v>17</v>
      </c>
      <c r="R11" s="15">
        <v>0.4118</v>
      </c>
      <c r="S11" s="15">
        <f t="shared" si="0"/>
        <v>0.7</v>
      </c>
      <c r="T11">
        <v>4.56262969970703</v>
      </c>
      <c r="U11">
        <v>4.25880813598633</v>
      </c>
      <c r="V11">
        <v>4.08786678314209</v>
      </c>
      <c r="W11" s="11">
        <v>0.170941352844238</v>
      </c>
      <c r="X11">
        <v>0.474762916564941</v>
      </c>
      <c r="Y11">
        <v>0.474762916564941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spans="1:31">
      <c r="A12" s="5">
        <v>74</v>
      </c>
      <c r="B12">
        <v>19</v>
      </c>
      <c r="C12">
        <v>1</v>
      </c>
      <c r="D12">
        <v>10</v>
      </c>
      <c r="E12">
        <v>10</v>
      </c>
      <c r="F12">
        <v>9</v>
      </c>
      <c r="G12">
        <v>1</v>
      </c>
      <c r="H12">
        <v>10</v>
      </c>
      <c r="I12">
        <v>0</v>
      </c>
      <c r="J12">
        <v>0.95</v>
      </c>
      <c r="K12" s="4">
        <v>9999</v>
      </c>
      <c r="L12" s="9">
        <v>0.927766799926758</v>
      </c>
      <c r="M12">
        <v>9999</v>
      </c>
      <c r="N12">
        <v>9999</v>
      </c>
      <c r="O12">
        <v>10</v>
      </c>
      <c r="P12">
        <v>10</v>
      </c>
      <c r="Q12">
        <v>18</v>
      </c>
      <c r="R12" s="15">
        <v>0.5556</v>
      </c>
      <c r="S12" s="15">
        <f t="shared" si="0"/>
        <v>1</v>
      </c>
      <c r="T12">
        <v>4.40181159973145</v>
      </c>
      <c r="U12">
        <v>3.95356178283691</v>
      </c>
      <c r="V12">
        <v>4.1050820350647</v>
      </c>
      <c r="W12" s="11">
        <v>0.151520252227783</v>
      </c>
      <c r="X12">
        <v>0.296729564666748</v>
      </c>
      <c r="Y12">
        <v>0.296729564666748</v>
      </c>
      <c r="Z12">
        <v>1</v>
      </c>
      <c r="AA12">
        <v>0.8</v>
      </c>
      <c r="AB12">
        <v>0.444444444444444</v>
      </c>
      <c r="AC12">
        <v>0.571428571428571</v>
      </c>
      <c r="AD12">
        <v>0.2</v>
      </c>
      <c r="AE12">
        <v>-0.2</v>
      </c>
    </row>
    <row r="13" spans="1:31">
      <c r="A13" s="5">
        <v>79</v>
      </c>
      <c r="B13">
        <v>20</v>
      </c>
      <c r="C13">
        <v>0</v>
      </c>
      <c r="D13">
        <v>10</v>
      </c>
      <c r="E13">
        <v>10</v>
      </c>
      <c r="F13">
        <v>10</v>
      </c>
      <c r="G13">
        <v>0</v>
      </c>
      <c r="H13">
        <v>10</v>
      </c>
      <c r="I13">
        <v>0</v>
      </c>
      <c r="J13">
        <v>1</v>
      </c>
      <c r="K13" s="4">
        <v>9999</v>
      </c>
      <c r="L13" s="9">
        <v>0.904653549194336</v>
      </c>
      <c r="M13">
        <v>9999</v>
      </c>
      <c r="N13">
        <v>9999</v>
      </c>
      <c r="O13">
        <v>7</v>
      </c>
      <c r="P13">
        <v>7</v>
      </c>
      <c r="Q13">
        <v>16</v>
      </c>
      <c r="R13" s="15">
        <v>0.4375</v>
      </c>
      <c r="S13" s="15">
        <f t="shared" si="0"/>
        <v>0.7</v>
      </c>
      <c r="T13">
        <v>4.4958438873291</v>
      </c>
      <c r="U13">
        <v>4.18574857711792</v>
      </c>
      <c r="V13">
        <v>4.04067134857178</v>
      </c>
      <c r="W13" s="11">
        <v>0.145077228546143</v>
      </c>
      <c r="X13">
        <v>0.455172538757324</v>
      </c>
      <c r="Y13">
        <v>0.455172538757324</v>
      </c>
      <c r="Z13">
        <v>0.7</v>
      </c>
      <c r="AA13">
        <v>0.9</v>
      </c>
      <c r="AB13">
        <v>0.5625</v>
      </c>
      <c r="AC13">
        <v>0.692307692307692</v>
      </c>
      <c r="AD13">
        <v>0.1</v>
      </c>
      <c r="AE13">
        <v>0.2</v>
      </c>
    </row>
    <row r="14" s="3" customFormat="1" spans="1:31">
      <c r="A14" s="7">
        <v>58</v>
      </c>
      <c r="B14" s="3">
        <v>20</v>
      </c>
      <c r="C14" s="3">
        <v>0</v>
      </c>
      <c r="D14" s="3">
        <v>10</v>
      </c>
      <c r="E14" s="3">
        <v>10</v>
      </c>
      <c r="F14" s="3">
        <v>10</v>
      </c>
      <c r="G14" s="3">
        <v>0</v>
      </c>
      <c r="H14" s="3">
        <v>10</v>
      </c>
      <c r="I14" s="3">
        <v>0</v>
      </c>
      <c r="J14" s="3">
        <v>1</v>
      </c>
      <c r="K14" s="11">
        <v>9999</v>
      </c>
      <c r="L14" s="11">
        <v>0.892644882202148</v>
      </c>
      <c r="M14" s="3">
        <v>9999</v>
      </c>
      <c r="N14" s="3">
        <v>9999</v>
      </c>
      <c r="O14" s="3">
        <v>7</v>
      </c>
      <c r="P14" s="3">
        <v>7</v>
      </c>
      <c r="Q14" s="3">
        <v>17</v>
      </c>
      <c r="R14" s="17">
        <v>0.4118</v>
      </c>
      <c r="S14" s="17">
        <f t="shared" si="0"/>
        <v>0.7</v>
      </c>
      <c r="T14" s="3">
        <v>4.25502014160156</v>
      </c>
      <c r="U14" s="3">
        <v>3.97127270698547</v>
      </c>
      <c r="V14" s="3">
        <v>3.8246111869812</v>
      </c>
      <c r="W14" s="11">
        <v>0.146661520004272</v>
      </c>
      <c r="X14" s="3">
        <v>0.430408954620361</v>
      </c>
      <c r="Y14" s="3">
        <v>0.430408954620361</v>
      </c>
      <c r="Z14" s="3">
        <v>0.7</v>
      </c>
      <c r="AA14" s="3">
        <v>1</v>
      </c>
      <c r="AB14" s="3">
        <v>0.588235294117647</v>
      </c>
      <c r="AC14" s="3">
        <v>0.740740740740741</v>
      </c>
      <c r="AD14" s="3">
        <v>0</v>
      </c>
      <c r="AE14" s="3">
        <v>0.3</v>
      </c>
    </row>
    <row r="15" spans="1:31">
      <c r="A15" s="5">
        <v>46</v>
      </c>
      <c r="B15">
        <v>18</v>
      </c>
      <c r="C15">
        <v>2</v>
      </c>
      <c r="D15">
        <v>10</v>
      </c>
      <c r="E15">
        <v>10</v>
      </c>
      <c r="F15">
        <v>10</v>
      </c>
      <c r="G15">
        <v>0</v>
      </c>
      <c r="H15">
        <v>8</v>
      </c>
      <c r="I15">
        <v>2</v>
      </c>
      <c r="J15">
        <v>0.9</v>
      </c>
      <c r="K15" s="4">
        <v>7.44791412353516</v>
      </c>
      <c r="L15" s="9">
        <v>1.0282154083252</v>
      </c>
      <c r="M15">
        <v>0.622165679931641</v>
      </c>
      <c r="N15">
        <v>5.99441528320312</v>
      </c>
      <c r="O15">
        <v>6</v>
      </c>
      <c r="P15">
        <v>6</v>
      </c>
      <c r="Q15">
        <v>16</v>
      </c>
      <c r="R15" s="15">
        <v>0.375</v>
      </c>
      <c r="S15" s="15">
        <f t="shared" si="0"/>
        <v>0.6</v>
      </c>
      <c r="T15">
        <v>3.98751449584961</v>
      </c>
      <c r="U15">
        <v>3.64871144294739</v>
      </c>
      <c r="V15">
        <v>3.5240159034729</v>
      </c>
      <c r="W15" s="11">
        <v>0.124695539474487</v>
      </c>
      <c r="X15">
        <v>0.463498592376709</v>
      </c>
      <c r="Y15">
        <v>0.463498592376709</v>
      </c>
      <c r="Z15">
        <v>0.6</v>
      </c>
      <c r="AA15">
        <v>1</v>
      </c>
      <c r="AB15">
        <v>0.625</v>
      </c>
      <c r="AC15">
        <v>0.769230769230769</v>
      </c>
      <c r="AD15">
        <v>0</v>
      </c>
      <c r="AE15">
        <v>0.4</v>
      </c>
    </row>
    <row r="16" spans="1:31">
      <c r="A16" s="5">
        <v>106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11.0809917449951</v>
      </c>
      <c r="L16" s="9">
        <v>1.19580459594727</v>
      </c>
      <c r="M16">
        <v>0.999795913696289</v>
      </c>
      <c r="N16">
        <v>9.0234489440918</v>
      </c>
      <c r="O16">
        <v>6</v>
      </c>
      <c r="P16">
        <v>6</v>
      </c>
      <c r="Q16">
        <v>16</v>
      </c>
      <c r="R16" s="15">
        <v>0.375</v>
      </c>
      <c r="S16" s="15">
        <f t="shared" ref="S16:S28" si="1">O16/E16</f>
        <v>0.6</v>
      </c>
      <c r="T16">
        <v>4.2790470123291</v>
      </c>
      <c r="U16">
        <v>3.97639465332031</v>
      </c>
      <c r="V16">
        <v>3.77619099617004</v>
      </c>
      <c r="W16" s="11">
        <v>0.200203657150269</v>
      </c>
      <c r="X16">
        <v>0.502856016159058</v>
      </c>
      <c r="Y16">
        <v>0.502856016159058</v>
      </c>
      <c r="Z16">
        <v>0.6</v>
      </c>
      <c r="AA16">
        <v>1</v>
      </c>
      <c r="AB16">
        <v>0.625</v>
      </c>
      <c r="AC16">
        <v>0.769230769230769</v>
      </c>
      <c r="AD16">
        <v>0</v>
      </c>
      <c r="AE16">
        <v>0.4</v>
      </c>
    </row>
    <row r="17" spans="1:31">
      <c r="A17" s="5">
        <v>156</v>
      </c>
      <c r="B17">
        <v>20</v>
      </c>
      <c r="C17">
        <v>0</v>
      </c>
      <c r="D17">
        <v>10</v>
      </c>
      <c r="E17">
        <v>10</v>
      </c>
      <c r="F17">
        <v>10</v>
      </c>
      <c r="G17">
        <v>0</v>
      </c>
      <c r="H17">
        <v>10</v>
      </c>
      <c r="I17">
        <v>0</v>
      </c>
      <c r="J17">
        <v>1</v>
      </c>
      <c r="K17" s="4">
        <v>9999</v>
      </c>
      <c r="L17" s="9">
        <v>1.41717147827148</v>
      </c>
      <c r="M17">
        <v>9999</v>
      </c>
      <c r="N17">
        <v>9999</v>
      </c>
      <c r="O17">
        <v>9</v>
      </c>
      <c r="P17">
        <v>9</v>
      </c>
      <c r="Q17">
        <v>19</v>
      </c>
      <c r="R17" s="15">
        <v>0.4737</v>
      </c>
      <c r="S17" s="15">
        <f t="shared" si="1"/>
        <v>0.9</v>
      </c>
      <c r="T17">
        <v>4.48095321655273</v>
      </c>
      <c r="U17">
        <v>4.20376634597778</v>
      </c>
      <c r="V17">
        <v>3.99703979492187</v>
      </c>
      <c r="W17" s="11">
        <v>0.206726551055908</v>
      </c>
      <c r="X17">
        <v>0.483913421630859</v>
      </c>
      <c r="Y17">
        <v>0.483913421630859</v>
      </c>
      <c r="Z17">
        <v>0.9</v>
      </c>
      <c r="AA17">
        <v>1</v>
      </c>
      <c r="AB17">
        <v>0.526315789473684</v>
      </c>
      <c r="AC17">
        <v>0.689655172413793</v>
      </c>
      <c r="AD17">
        <v>0</v>
      </c>
      <c r="AE17">
        <v>0.1</v>
      </c>
    </row>
    <row r="18" spans="1:31">
      <c r="A18" s="5">
        <v>225</v>
      </c>
      <c r="B18">
        <v>17</v>
      </c>
      <c r="C18">
        <v>3</v>
      </c>
      <c r="D18">
        <v>10</v>
      </c>
      <c r="E18">
        <v>10</v>
      </c>
      <c r="F18">
        <v>9</v>
      </c>
      <c r="G18">
        <v>1</v>
      </c>
      <c r="H18">
        <v>8</v>
      </c>
      <c r="I18">
        <v>2</v>
      </c>
      <c r="J18">
        <v>0.85</v>
      </c>
      <c r="K18" s="4">
        <v>7.71554183959961</v>
      </c>
      <c r="L18" s="9">
        <v>1.04880714416504</v>
      </c>
      <c r="M18">
        <v>0.713251113891602</v>
      </c>
      <c r="N18">
        <v>6.65564155578613</v>
      </c>
      <c r="O18">
        <v>7</v>
      </c>
      <c r="P18">
        <v>7</v>
      </c>
      <c r="Q18">
        <v>16</v>
      </c>
      <c r="R18" s="15">
        <v>0.4375</v>
      </c>
      <c r="S18" s="15">
        <f t="shared" si="1"/>
        <v>0.7</v>
      </c>
      <c r="T18">
        <v>3.21542549133301</v>
      </c>
      <c r="U18">
        <v>2.92124319076538</v>
      </c>
      <c r="V18">
        <v>2.91168355941772</v>
      </c>
      <c r="W18" s="11">
        <v>0.00955963134765625</v>
      </c>
      <c r="X18">
        <v>0.303741931915283</v>
      </c>
      <c r="Y18">
        <v>0.303741931915283</v>
      </c>
      <c r="Z18">
        <v>0.7</v>
      </c>
      <c r="AA18">
        <v>0.9</v>
      </c>
      <c r="AB18">
        <v>0.5625</v>
      </c>
      <c r="AC18">
        <v>0.692307692307692</v>
      </c>
      <c r="AD18">
        <v>0.1</v>
      </c>
      <c r="AE18">
        <v>0.2</v>
      </c>
    </row>
    <row r="19" spans="1:31">
      <c r="A19" s="5">
        <v>171</v>
      </c>
      <c r="B19">
        <v>19</v>
      </c>
      <c r="C19">
        <v>1</v>
      </c>
      <c r="D19">
        <v>10</v>
      </c>
      <c r="E19">
        <v>10</v>
      </c>
      <c r="F19">
        <v>10</v>
      </c>
      <c r="G19">
        <v>0</v>
      </c>
      <c r="H19">
        <v>9</v>
      </c>
      <c r="I19">
        <v>1</v>
      </c>
      <c r="J19">
        <v>0.95</v>
      </c>
      <c r="K19" s="4">
        <v>10.2781219482422</v>
      </c>
      <c r="L19" s="9">
        <v>1.05501174926758</v>
      </c>
      <c r="M19">
        <v>0.912380218505859</v>
      </c>
      <c r="N19">
        <v>8.82160949707031</v>
      </c>
      <c r="O19">
        <v>6</v>
      </c>
      <c r="P19">
        <v>6</v>
      </c>
      <c r="Q19">
        <v>15</v>
      </c>
      <c r="R19" s="15">
        <v>0.4</v>
      </c>
      <c r="S19" s="15">
        <f t="shared" si="1"/>
        <v>0.6</v>
      </c>
      <c r="T19">
        <v>4.19645118713379</v>
      </c>
      <c r="U19">
        <v>3.87713885307312</v>
      </c>
      <c r="V19">
        <v>3.7418053150177</v>
      </c>
      <c r="W19" s="11">
        <v>0.13533353805542</v>
      </c>
      <c r="X19">
        <v>0.454645872116089</v>
      </c>
      <c r="Y19">
        <v>0.454645872116089</v>
      </c>
      <c r="Z19">
        <v>0.6</v>
      </c>
      <c r="AA19">
        <v>0.9</v>
      </c>
      <c r="AB19">
        <v>0.6</v>
      </c>
      <c r="AC19">
        <v>0.72</v>
      </c>
      <c r="AD19">
        <v>0.1</v>
      </c>
      <c r="AE19">
        <v>0.3</v>
      </c>
    </row>
    <row r="20" spans="1:31">
      <c r="A20" s="5">
        <v>231</v>
      </c>
      <c r="B20">
        <v>17</v>
      </c>
      <c r="C20">
        <v>3</v>
      </c>
      <c r="D20">
        <v>10</v>
      </c>
      <c r="E20">
        <v>10</v>
      </c>
      <c r="F20">
        <v>9</v>
      </c>
      <c r="G20">
        <v>1</v>
      </c>
      <c r="H20">
        <v>8</v>
      </c>
      <c r="I20">
        <v>2</v>
      </c>
      <c r="J20">
        <v>0.85</v>
      </c>
      <c r="K20" s="4">
        <v>7.85017585754395</v>
      </c>
      <c r="L20" s="9">
        <v>1.06497764587402</v>
      </c>
      <c r="M20">
        <v>0.754945755004883</v>
      </c>
      <c r="N20">
        <v>6.93133163452148</v>
      </c>
      <c r="O20">
        <v>6</v>
      </c>
      <c r="P20">
        <v>6</v>
      </c>
      <c r="Q20">
        <v>15</v>
      </c>
      <c r="R20" s="15">
        <v>0.4</v>
      </c>
      <c r="S20" s="15">
        <f t="shared" si="1"/>
        <v>0.6</v>
      </c>
      <c r="T20">
        <v>3.3604736328125</v>
      </c>
      <c r="U20">
        <v>3.01516366004944</v>
      </c>
      <c r="V20">
        <v>3.01194429397583</v>
      </c>
      <c r="W20" s="11">
        <v>0.0032193660736084</v>
      </c>
      <c r="X20">
        <v>0.34852933883667</v>
      </c>
      <c r="Y20">
        <v>0.34852933883667</v>
      </c>
      <c r="Z20">
        <v>0.6</v>
      </c>
      <c r="AA20">
        <v>0.9</v>
      </c>
      <c r="AB20">
        <v>0.6</v>
      </c>
      <c r="AC20">
        <v>0.72</v>
      </c>
      <c r="AD20">
        <v>0.1</v>
      </c>
      <c r="AE20">
        <v>0.3</v>
      </c>
    </row>
    <row r="21" spans="1:31">
      <c r="A21" s="5">
        <v>173</v>
      </c>
      <c r="B21">
        <v>18</v>
      </c>
      <c r="C21">
        <v>2</v>
      </c>
      <c r="D21">
        <v>10</v>
      </c>
      <c r="E21">
        <v>10</v>
      </c>
      <c r="F21">
        <v>10</v>
      </c>
      <c r="G21">
        <v>0</v>
      </c>
      <c r="H21">
        <v>8</v>
      </c>
      <c r="I21">
        <v>2</v>
      </c>
      <c r="J21">
        <v>0.9</v>
      </c>
      <c r="K21" s="4">
        <v>7.58810043334961</v>
      </c>
      <c r="L21" s="9">
        <v>1.06684494018555</v>
      </c>
      <c r="M21">
        <v>0.588665008544922</v>
      </c>
      <c r="N21">
        <v>5.76065635681152</v>
      </c>
      <c r="O21">
        <v>5</v>
      </c>
      <c r="P21">
        <v>5</v>
      </c>
      <c r="Q21">
        <v>14</v>
      </c>
      <c r="R21" s="15">
        <v>0.3571</v>
      </c>
      <c r="S21" s="15">
        <f t="shared" si="1"/>
        <v>0.5</v>
      </c>
      <c r="T21">
        <v>4.2313117980957</v>
      </c>
      <c r="U21">
        <v>3.87986516952515</v>
      </c>
      <c r="V21">
        <v>3.75139999389648</v>
      </c>
      <c r="W21" s="11">
        <v>0.128465175628662</v>
      </c>
      <c r="X21">
        <v>0.479911804199219</v>
      </c>
      <c r="Y21">
        <v>0.479911804199219</v>
      </c>
      <c r="Z21">
        <v>0.5</v>
      </c>
      <c r="AA21">
        <v>0.9</v>
      </c>
      <c r="AB21">
        <v>0.642857142857143</v>
      </c>
      <c r="AC21">
        <v>0.75</v>
      </c>
      <c r="AD21">
        <v>0.1</v>
      </c>
      <c r="AE21">
        <v>0.4</v>
      </c>
    </row>
    <row r="22" spans="1:31">
      <c r="A22" s="5">
        <v>200</v>
      </c>
      <c r="B22">
        <v>17</v>
      </c>
      <c r="C22">
        <v>3</v>
      </c>
      <c r="D22">
        <v>10</v>
      </c>
      <c r="E22">
        <v>10</v>
      </c>
      <c r="F22">
        <v>10</v>
      </c>
      <c r="G22">
        <v>0</v>
      </c>
      <c r="H22">
        <v>7</v>
      </c>
      <c r="I22">
        <v>3</v>
      </c>
      <c r="J22">
        <v>0.85</v>
      </c>
      <c r="K22" s="4">
        <v>5.40312004089355</v>
      </c>
      <c r="L22" s="9">
        <v>1.06768417358398</v>
      </c>
      <c r="M22">
        <v>0.909791946411133</v>
      </c>
      <c r="N22">
        <v>5.66717720031738</v>
      </c>
      <c r="O22">
        <v>7</v>
      </c>
      <c r="P22">
        <v>7</v>
      </c>
      <c r="Q22">
        <v>15</v>
      </c>
      <c r="R22" s="15">
        <v>0.4667</v>
      </c>
      <c r="S22" s="15">
        <f t="shared" si="1"/>
        <v>0.7</v>
      </c>
      <c r="T22">
        <v>2.85855865478516</v>
      </c>
      <c r="U22">
        <v>2.56852579116821</v>
      </c>
      <c r="V22">
        <v>2.5754280090332</v>
      </c>
      <c r="W22" s="11">
        <v>0.00690221786499023</v>
      </c>
      <c r="X22">
        <v>0.283130645751953</v>
      </c>
      <c r="Y22">
        <v>0.283130645751953</v>
      </c>
      <c r="Z22">
        <v>0.7</v>
      </c>
      <c r="AA22">
        <v>0.8</v>
      </c>
      <c r="AB22">
        <v>0.533333333333333</v>
      </c>
      <c r="AC22">
        <v>0.64</v>
      </c>
      <c r="AD22">
        <v>0.2</v>
      </c>
      <c r="AE22">
        <v>0.1</v>
      </c>
    </row>
    <row r="23" spans="1:31">
      <c r="A23" s="5">
        <v>190</v>
      </c>
      <c r="B23">
        <v>18</v>
      </c>
      <c r="C23">
        <v>2</v>
      </c>
      <c r="D23">
        <v>10</v>
      </c>
      <c r="E23">
        <v>10</v>
      </c>
      <c r="F23">
        <v>10</v>
      </c>
      <c r="G23">
        <v>0</v>
      </c>
      <c r="H23">
        <v>8</v>
      </c>
      <c r="I23">
        <v>2</v>
      </c>
      <c r="J23">
        <v>0.9</v>
      </c>
      <c r="K23" s="4">
        <v>7.32333183288574</v>
      </c>
      <c r="L23" s="9">
        <v>1.08039665222168</v>
      </c>
      <c r="M23">
        <v>0.858781814575195</v>
      </c>
      <c r="N23">
        <v>6.69560623168945</v>
      </c>
      <c r="O23">
        <v>8</v>
      </c>
      <c r="P23">
        <v>8</v>
      </c>
      <c r="Q23">
        <v>18</v>
      </c>
      <c r="R23" s="15">
        <v>0.4444</v>
      </c>
      <c r="S23" s="15">
        <f t="shared" si="1"/>
        <v>0.8</v>
      </c>
      <c r="T23">
        <v>4.19943618774414</v>
      </c>
      <c r="U23">
        <v>3.80107975006103</v>
      </c>
      <c r="V23">
        <v>3.73587942123413</v>
      </c>
      <c r="W23" s="11">
        <v>0.0652003288269043</v>
      </c>
      <c r="X23">
        <v>0.46355676651001</v>
      </c>
      <c r="Y23">
        <v>0.46355676651001</v>
      </c>
      <c r="Z23">
        <v>0.8</v>
      </c>
      <c r="AA23">
        <v>1</v>
      </c>
      <c r="AB23">
        <v>0.555555555555556</v>
      </c>
      <c r="AC23">
        <v>0.714285714285714</v>
      </c>
      <c r="AD23">
        <v>0</v>
      </c>
      <c r="AE23">
        <v>0.2</v>
      </c>
    </row>
    <row r="24" spans="1:31">
      <c r="A24" s="5">
        <v>106</v>
      </c>
      <c r="B24">
        <v>19</v>
      </c>
      <c r="C24">
        <v>1</v>
      </c>
      <c r="D24">
        <v>10</v>
      </c>
      <c r="E24">
        <v>10</v>
      </c>
      <c r="F24">
        <v>10</v>
      </c>
      <c r="G24">
        <v>0</v>
      </c>
      <c r="H24">
        <v>9</v>
      </c>
      <c r="I24">
        <v>1</v>
      </c>
      <c r="J24">
        <v>0.95</v>
      </c>
      <c r="K24" s="4">
        <v>11.0809917449951</v>
      </c>
      <c r="L24" s="9">
        <v>1.19580459594727</v>
      </c>
      <c r="M24">
        <v>0.999795913696289</v>
      </c>
      <c r="N24">
        <v>9.0234489440918</v>
      </c>
      <c r="O24">
        <v>6</v>
      </c>
      <c r="P24">
        <v>6</v>
      </c>
      <c r="Q24">
        <v>16</v>
      </c>
      <c r="R24" s="15">
        <v>0.375</v>
      </c>
      <c r="S24" s="15">
        <f t="shared" si="1"/>
        <v>0.6</v>
      </c>
      <c r="T24">
        <v>4.2790470123291</v>
      </c>
      <c r="U24">
        <v>3.97639465332031</v>
      </c>
      <c r="V24">
        <v>3.77619099617004</v>
      </c>
      <c r="W24" s="11">
        <v>0.200203657150269</v>
      </c>
      <c r="X24">
        <v>0.502856016159058</v>
      </c>
      <c r="Y24">
        <v>0.502856016159058</v>
      </c>
      <c r="Z24">
        <v>0.6</v>
      </c>
      <c r="AA24">
        <v>1</v>
      </c>
      <c r="AB24">
        <v>0.625</v>
      </c>
      <c r="AC24">
        <v>0.769230769230769</v>
      </c>
      <c r="AD24">
        <v>0</v>
      </c>
      <c r="AE24">
        <v>0.4</v>
      </c>
    </row>
    <row r="25" spans="1:31">
      <c r="A25" s="5">
        <v>235</v>
      </c>
      <c r="B25">
        <v>17</v>
      </c>
      <c r="C25">
        <v>3</v>
      </c>
      <c r="D25">
        <v>10</v>
      </c>
      <c r="E25">
        <v>10</v>
      </c>
      <c r="F25">
        <v>9</v>
      </c>
      <c r="G25">
        <v>1</v>
      </c>
      <c r="H25">
        <v>8</v>
      </c>
      <c r="I25">
        <v>2</v>
      </c>
      <c r="J25">
        <v>0.85</v>
      </c>
      <c r="K25" s="4">
        <v>6.75049018859863</v>
      </c>
      <c r="L25" s="9">
        <v>1.09004592895508</v>
      </c>
      <c r="M25">
        <v>0.96864128112793</v>
      </c>
      <c r="N25">
        <v>6.46852874755859</v>
      </c>
      <c r="O25">
        <v>7</v>
      </c>
      <c r="P25">
        <v>7</v>
      </c>
      <c r="Q25">
        <v>14</v>
      </c>
      <c r="R25" s="15">
        <v>0.5</v>
      </c>
      <c r="S25" s="15">
        <f t="shared" si="1"/>
        <v>0.7</v>
      </c>
      <c r="T25">
        <v>3.52209281921387</v>
      </c>
      <c r="U25">
        <v>3.17621183395386</v>
      </c>
      <c r="V25">
        <v>3.19678997993469</v>
      </c>
      <c r="W25" s="11">
        <v>0.020578145980835</v>
      </c>
      <c r="X25">
        <v>0.325302839279175</v>
      </c>
      <c r="Y25">
        <v>0.325302839279175</v>
      </c>
      <c r="Z25">
        <v>0.7</v>
      </c>
      <c r="AA25">
        <v>0.7</v>
      </c>
      <c r="AB25">
        <v>0.5</v>
      </c>
      <c r="AC25">
        <v>0.583333333333333</v>
      </c>
      <c r="AD25">
        <v>0.3</v>
      </c>
      <c r="AE25">
        <v>0</v>
      </c>
    </row>
    <row r="26" s="4" customFormat="1" spans="11:31">
      <c r="K26" s="12" t="s">
        <v>29</v>
      </c>
      <c r="L26" s="9">
        <f>AVERAGE(L2:L25)</f>
        <v>0.956220229466756</v>
      </c>
      <c r="W26" s="11">
        <f t="shared" ref="W26:AE26" si="2">AVERAGE(W2:W25)</f>
        <v>0.107671856880188</v>
      </c>
      <c r="Z26" s="4">
        <f t="shared" si="2"/>
        <v>0.7</v>
      </c>
      <c r="AA26" s="4">
        <f t="shared" si="2"/>
        <v>0.920833333333333</v>
      </c>
      <c r="AB26" s="4">
        <f t="shared" si="2"/>
        <v>0.570070191819418</v>
      </c>
      <c r="AC26" s="4">
        <f t="shared" si="2"/>
        <v>0.702725084090027</v>
      </c>
      <c r="AD26" s="4">
        <f t="shared" si="2"/>
        <v>0.0791666666666667</v>
      </c>
      <c r="AE26" s="4">
        <f t="shared" si="2"/>
        <v>0.220833333333333</v>
      </c>
    </row>
    <row r="27" s="4" customFormat="1" spans="11:31">
      <c r="K27" s="13" t="s">
        <v>30</v>
      </c>
      <c r="L27" s="9">
        <f>MAX(L2:L25)</f>
        <v>1.41717147827148</v>
      </c>
      <c r="W27" s="11">
        <f t="shared" ref="W27:AE27" si="3">MAX(W2:W25)</f>
        <v>0.206726551055908</v>
      </c>
      <c r="Z27" s="4">
        <f t="shared" si="3"/>
        <v>1</v>
      </c>
      <c r="AA27" s="4">
        <f t="shared" si="3"/>
        <v>1</v>
      </c>
      <c r="AB27" s="4">
        <f t="shared" si="3"/>
        <v>0.642857142857143</v>
      </c>
      <c r="AC27" s="4">
        <f t="shared" si="3"/>
        <v>0.769230769230769</v>
      </c>
      <c r="AD27" s="4">
        <f t="shared" si="3"/>
        <v>0.3</v>
      </c>
      <c r="AE27" s="4">
        <f t="shared" si="3"/>
        <v>0.4</v>
      </c>
    </row>
    <row r="28" s="4" customFormat="1" spans="12:31">
      <c r="L28" s="9">
        <f>MIN(L2:L25)</f>
        <v>0.678230285644531</v>
      </c>
      <c r="W28" s="11">
        <f t="shared" ref="W28:AE28" si="4">MIN(W2:W25)</f>
        <v>0.0032193660736084</v>
      </c>
      <c r="Z28" s="4">
        <f t="shared" si="4"/>
        <v>0.5</v>
      </c>
      <c r="AA28" s="4">
        <f t="shared" si="4"/>
        <v>0.7</v>
      </c>
      <c r="AB28" s="4">
        <f t="shared" si="4"/>
        <v>0.444444444444444</v>
      </c>
      <c r="AC28" s="4">
        <f t="shared" si="4"/>
        <v>0.571428571428571</v>
      </c>
      <c r="AD28" s="4">
        <f t="shared" si="4"/>
        <v>0</v>
      </c>
      <c r="AE28" s="4">
        <f t="shared" si="4"/>
        <v>-0.2</v>
      </c>
    </row>
    <row r="29" spans="11:23">
      <c r="K29" s="4"/>
      <c r="L29" s="9"/>
      <c r="M29">
        <v>0.194</v>
      </c>
      <c r="W29" s="11"/>
    </row>
    <row r="30" spans="11:23">
      <c r="K30" s="4"/>
      <c r="L30" s="9"/>
      <c r="M30">
        <v>0.129</v>
      </c>
      <c r="W30" s="11"/>
    </row>
    <row r="31" spans="11:23">
      <c r="K31" s="4"/>
      <c r="L31" s="9"/>
      <c r="W31" s="11"/>
    </row>
    <row r="32" spans="11:23">
      <c r="K32" s="4" t="s">
        <v>31</v>
      </c>
      <c r="L32" s="4" t="s">
        <v>32</v>
      </c>
      <c r="M32" t="s">
        <v>98</v>
      </c>
      <c r="N32" t="s">
        <v>99</v>
      </c>
      <c r="Q32" s="4" t="s">
        <v>70</v>
      </c>
      <c r="R32" s="4"/>
      <c r="S32" s="4"/>
      <c r="T32" s="4"/>
      <c r="W32" s="11"/>
    </row>
    <row r="33" spans="11:23">
      <c r="K33" s="4"/>
      <c r="L33" s="4"/>
      <c r="Q33" s="4">
        <v>0.2</v>
      </c>
      <c r="R33" s="4">
        <v>-160</v>
      </c>
      <c r="S33" s="4">
        <v>640</v>
      </c>
      <c r="T33" s="4">
        <v>32</v>
      </c>
      <c r="W33" s="11"/>
    </row>
    <row r="34" s="1" customFormat="1" spans="11:23">
      <c r="K34" s="14" t="s">
        <v>49</v>
      </c>
      <c r="L34" s="14">
        <f>COUNTIF(L2:L25,"&lt;0.507")-COUNTIF(L2:L25,"&lt;0.378")</f>
        <v>0</v>
      </c>
      <c r="Q34" s="4">
        <v>0.4</v>
      </c>
      <c r="R34" s="4">
        <v>-320</v>
      </c>
      <c r="S34" s="4">
        <v>480</v>
      </c>
      <c r="T34" s="4">
        <v>24</v>
      </c>
      <c r="W34" s="14"/>
    </row>
    <row r="35" s="1" customFormat="1" spans="11:23">
      <c r="K35" s="14" t="s">
        <v>50</v>
      </c>
      <c r="L35" s="14">
        <f>COUNTIF(L2:L25,"&lt;0.636")-COUNTIF(L2:L25,"&lt;0.507")</f>
        <v>0</v>
      </c>
      <c r="Q35" s="4">
        <v>0.45</v>
      </c>
      <c r="R35" s="4">
        <v>-360</v>
      </c>
      <c r="S35" s="4">
        <v>440</v>
      </c>
      <c r="T35" s="4">
        <v>22</v>
      </c>
      <c r="W35" s="14"/>
    </row>
    <row r="36" s="2" customFormat="1" spans="11:23">
      <c r="K36" s="10" t="s">
        <v>51</v>
      </c>
      <c r="L36" s="10">
        <f>COUNTIF(L2:L25,"&lt;0.765")-COUNTIF(L2:L25,"&lt;0.636")</f>
        <v>8</v>
      </c>
      <c r="Q36" s="4">
        <v>0.49</v>
      </c>
      <c r="R36" s="4">
        <v>-392</v>
      </c>
      <c r="S36" s="4">
        <v>408</v>
      </c>
      <c r="T36" s="4">
        <v>20.4</v>
      </c>
      <c r="W36" s="10"/>
    </row>
    <row r="37" s="1" customFormat="1" spans="11:23">
      <c r="K37" s="14" t="s">
        <v>52</v>
      </c>
      <c r="L37" s="14">
        <f>COUNTIF(L2:L25,"&lt;0.894")-COUNTIF(L2:L25,"&lt;0.765")</f>
        <v>1</v>
      </c>
      <c r="R37" s="14">
        <v>-380</v>
      </c>
      <c r="S37" s="14">
        <v>420</v>
      </c>
      <c r="T37" s="14">
        <v>21</v>
      </c>
      <c r="W37" s="14"/>
    </row>
    <row r="38" s="1" customFormat="1" spans="11:23">
      <c r="K38" s="14" t="s">
        <v>53</v>
      </c>
      <c r="L38" s="14">
        <f>COUNTIF(L2:L25,"&lt;1.023")-COUNTIF(L2:L25,"&lt;0.894")</f>
        <v>3</v>
      </c>
      <c r="W38" s="14"/>
    </row>
    <row r="39" s="1" customFormat="1" spans="11:23">
      <c r="K39" s="14" t="s">
        <v>54</v>
      </c>
      <c r="L39" s="14">
        <f>COUNTIF(L2:L25,"&lt;1.152")-COUNTIF(L2:L25,"&lt;1.023")</f>
        <v>9</v>
      </c>
      <c r="W39" s="14"/>
    </row>
    <row r="40" s="1" customFormat="1" spans="11:23">
      <c r="K40" s="14" t="s">
        <v>55</v>
      </c>
      <c r="L40" s="14">
        <f>COUNTIF(L2:L25,"&lt;1.281")-COUNTIF(L2:L25,"&lt;1.152")</f>
        <v>2</v>
      </c>
      <c r="W40" s="14"/>
    </row>
    <row r="41" s="1" customFormat="1" spans="11:23">
      <c r="K41" s="14" t="s">
        <v>56</v>
      </c>
      <c r="L41" s="14">
        <f>COUNTIF(L2:L25,"&lt;1.41")-COUNTIF(L2:L25,"&lt;1.281")</f>
        <v>0</v>
      </c>
      <c r="W41" s="14"/>
    </row>
    <row r="42" s="1" customFormat="1" spans="11:23">
      <c r="K42" s="14" t="s">
        <v>57</v>
      </c>
      <c r="L42" s="14">
        <f>COUNTIF(L2:L25,"&lt;1.539")-COUNTIF(L2:L25,"&lt;1.41")</f>
        <v>1</v>
      </c>
      <c r="M42" s="14">
        <v>2</v>
      </c>
      <c r="W42" s="14"/>
    </row>
    <row r="43" s="1" customFormat="1" spans="11:23">
      <c r="K43" s="14" t="s">
        <v>58</v>
      </c>
      <c r="L43" s="14">
        <f>COUNTIF(L2:L25,"&lt;1.668")-COUNTIF(L2:L25,"&lt;1.539")</f>
        <v>0</v>
      </c>
      <c r="M43" s="14">
        <v>3</v>
      </c>
      <c r="W43" s="14"/>
    </row>
    <row r="44" s="1" customFormat="1" spans="11:23">
      <c r="K44" s="14" t="s">
        <v>59</v>
      </c>
      <c r="L44" s="14">
        <f>COUNTIF(L2:L25,"&lt;1.797")-COUNTIF(L2:L25,"&lt;1.668")</f>
        <v>0</v>
      </c>
      <c r="M44" s="14">
        <v>4</v>
      </c>
      <c r="W44" s="14"/>
    </row>
    <row r="45" s="1" customFormat="1" spans="11:23">
      <c r="K45" s="14" t="s">
        <v>60</v>
      </c>
      <c r="L45" s="14">
        <f>COUNTIF(L2:L25,"&lt;1.926")-COUNTIF(L2:L25,"&lt;1.797")</f>
        <v>0</v>
      </c>
      <c r="M45" s="14">
        <v>7</v>
      </c>
      <c r="W45" s="14"/>
    </row>
    <row r="46" s="1" customFormat="1" spans="11:23">
      <c r="K46" s="14" t="s">
        <v>61</v>
      </c>
      <c r="L46" s="14">
        <f>COUNTIF(L2:L25,"&lt;2.055")-COUNTIF(L2:L25,"&lt;1.926")</f>
        <v>0</v>
      </c>
      <c r="M46" s="14">
        <v>8</v>
      </c>
      <c r="W46" s="14"/>
    </row>
    <row r="47" s="1" customFormat="1" spans="11:23">
      <c r="K47" s="14" t="s">
        <v>62</v>
      </c>
      <c r="L47" s="14">
        <f>COUNTIF(L2:L25,"&lt;2.184")-COUNTIF(L2:L25,"&lt;2.055")</f>
        <v>0</v>
      </c>
      <c r="M47" s="14">
        <v>7</v>
      </c>
      <c r="W47" s="14"/>
    </row>
    <row r="48" s="1" customFormat="1" spans="11:23">
      <c r="K48" s="14" t="s">
        <v>63</v>
      </c>
      <c r="L48" s="14">
        <f>COUNTIF(L2:L25,"&lt;2.313")-COUNTIF(L2:L25,"&lt;2.184")</f>
        <v>0</v>
      </c>
      <c r="M48" s="14">
        <v>4</v>
      </c>
      <c r="W48" s="14"/>
    </row>
    <row r="49" s="1" customFormat="1" spans="11:23">
      <c r="K49" s="14" t="s">
        <v>64</v>
      </c>
      <c r="L49" s="14">
        <f>COUNTIF(L2:L25,"&lt;2.442")-COUNTIF(L2:L25,"&lt;2.313")</f>
        <v>0</v>
      </c>
      <c r="M49" s="14">
        <v>3</v>
      </c>
      <c r="W49" s="14"/>
    </row>
    <row r="50" s="1" customFormat="1" spans="11:13">
      <c r="K50" s="14" t="s">
        <v>65</v>
      </c>
      <c r="L50" s="14">
        <f>COUNTIF(L2:L25,"&lt;2.571")-COUNTIF(L2:L25,"&lt;2.442")</f>
        <v>0</v>
      </c>
      <c r="M50" s="14">
        <v>2</v>
      </c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s="1" customFormat="1" spans="11:15">
      <c r="K52" s="14" t="s">
        <v>67</v>
      </c>
      <c r="L52" s="14">
        <f>COUNTIF(L2:L25,"&lt;2.829")-COUNTIF(L2:L25,"&lt;2.7")</f>
        <v>0</v>
      </c>
      <c r="N52" s="1">
        <v>0.378</v>
      </c>
      <c r="O52" s="1">
        <v>3.094</v>
      </c>
    </row>
    <row r="53" s="1" customFormat="1" spans="11:15">
      <c r="K53" s="14" t="s">
        <v>68</v>
      </c>
      <c r="L53" s="14">
        <f>COUNTIF(L2:L25,"&lt;2.958")-COUNTIF(L2:L25,"&lt;2.829")</f>
        <v>0</v>
      </c>
      <c r="N53" s="1">
        <v>21</v>
      </c>
      <c r="O53" s="1">
        <v>0.129</v>
      </c>
    </row>
    <row r="54" s="1" customFormat="1" spans="11:12">
      <c r="K54" s="14" t="s">
        <v>69</v>
      </c>
      <c r="L54" s="14">
        <f>COUNTIF(L2:L25,"&lt;3.087")-COUNTIF(L2:L25,"&lt;2.958")</f>
        <v>0</v>
      </c>
    </row>
  </sheetData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2"/>
  <sheetViews>
    <sheetView topLeftCell="I37" workbookViewId="0">
      <selection activeCell="I1" sqref="$A1:$XFD54"/>
    </sheetView>
  </sheetViews>
  <sheetFormatPr defaultColWidth="8.88888888888889" defaultRowHeight="14.4"/>
  <cols>
    <col min="11" max="12" width="23.3333333333333" customWidth="1"/>
    <col min="13" max="14" width="12.8888888888889"/>
    <col min="20" max="22" width="12.8888888888889"/>
    <col min="23" max="23" width="21.7777777777778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1" customFormat="1" spans="1:31">
      <c r="A2" s="18">
        <v>51</v>
      </c>
      <c r="B2" s="1">
        <v>20</v>
      </c>
      <c r="C2" s="1">
        <v>0</v>
      </c>
      <c r="D2" s="1">
        <v>10</v>
      </c>
      <c r="E2" s="1">
        <v>10</v>
      </c>
      <c r="F2" s="1">
        <v>10</v>
      </c>
      <c r="G2" s="1">
        <v>0</v>
      </c>
      <c r="H2" s="1">
        <v>10</v>
      </c>
      <c r="I2" s="1">
        <v>0</v>
      </c>
      <c r="J2" s="1">
        <v>1</v>
      </c>
      <c r="K2" s="14">
        <v>9999</v>
      </c>
      <c r="L2" s="14">
        <v>0.763280868530273</v>
      </c>
      <c r="M2" s="1">
        <v>9999</v>
      </c>
      <c r="N2" s="1">
        <v>9999</v>
      </c>
      <c r="O2" s="1">
        <v>8</v>
      </c>
      <c r="P2" s="1">
        <v>8</v>
      </c>
      <c r="Q2" s="1">
        <v>18</v>
      </c>
      <c r="R2" s="19">
        <v>0.4444</v>
      </c>
      <c r="S2" s="19">
        <f t="shared" ref="S2:S8" si="0">O2/E2</f>
        <v>0.8</v>
      </c>
      <c r="T2" s="1">
        <v>4.22702026367187</v>
      </c>
      <c r="U2" s="1">
        <v>3.92570948600769</v>
      </c>
      <c r="V2" s="1">
        <v>3.81870722770691</v>
      </c>
      <c r="W2" s="14">
        <v>0.107002258300781</v>
      </c>
      <c r="X2" s="1">
        <v>0.408313035964966</v>
      </c>
      <c r="Y2" s="1">
        <v>0.408313035964966</v>
      </c>
      <c r="Z2" s="1">
        <v>0.8</v>
      </c>
      <c r="AA2" s="1">
        <v>1</v>
      </c>
      <c r="AB2" s="1">
        <v>0.555555555555556</v>
      </c>
      <c r="AC2" s="1">
        <v>0.714285714285714</v>
      </c>
      <c r="AD2" s="1">
        <v>0</v>
      </c>
      <c r="AE2" s="1">
        <v>0.2</v>
      </c>
    </row>
    <row r="3" s="3" customFormat="1" spans="1:31">
      <c r="A3" s="5">
        <v>155</v>
      </c>
      <c r="B3">
        <v>18</v>
      </c>
      <c r="C3">
        <v>2</v>
      </c>
      <c r="D3">
        <v>10</v>
      </c>
      <c r="E3">
        <v>10</v>
      </c>
      <c r="F3">
        <v>10</v>
      </c>
      <c r="G3">
        <v>0</v>
      </c>
      <c r="H3">
        <v>8</v>
      </c>
      <c r="I3">
        <v>2</v>
      </c>
      <c r="J3">
        <v>0.9</v>
      </c>
      <c r="K3" s="4">
        <v>6.76684951782227</v>
      </c>
      <c r="L3" s="9">
        <v>0.678230285644531</v>
      </c>
      <c r="M3">
        <v>0.774417877197266</v>
      </c>
      <c r="N3">
        <v>8.09170532226562</v>
      </c>
      <c r="O3">
        <v>8</v>
      </c>
      <c r="P3">
        <v>8</v>
      </c>
      <c r="Q3">
        <v>17</v>
      </c>
      <c r="R3" s="15">
        <v>0.4706</v>
      </c>
      <c r="S3" s="15">
        <f t="shared" si="0"/>
        <v>0.8</v>
      </c>
      <c r="T3">
        <v>3.89630317687988</v>
      </c>
      <c r="U3">
        <v>3.45246338844299</v>
      </c>
      <c r="V3">
        <v>3.55084538459778</v>
      </c>
      <c r="W3" s="11">
        <v>0.0983819961547852</v>
      </c>
      <c r="X3">
        <v>0.345457792282104</v>
      </c>
      <c r="Y3">
        <v>0.345457792282104</v>
      </c>
      <c r="Z3">
        <v>0.8</v>
      </c>
      <c r="AA3">
        <v>0.9</v>
      </c>
      <c r="AB3">
        <v>0.529411764705882</v>
      </c>
      <c r="AC3">
        <v>0.666666666666667</v>
      </c>
      <c r="AD3">
        <v>0.1</v>
      </c>
      <c r="AE3">
        <v>0.1</v>
      </c>
    </row>
    <row r="4" spans="1:31">
      <c r="A4" s="5">
        <v>69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10.0285949707031</v>
      </c>
      <c r="L4" s="9">
        <v>0.747514724731445</v>
      </c>
      <c r="M4">
        <v>0.625762939453125</v>
      </c>
      <c r="N4">
        <v>9.09481048583984</v>
      </c>
      <c r="O4">
        <v>6</v>
      </c>
      <c r="P4">
        <v>6</v>
      </c>
      <c r="Q4">
        <v>14</v>
      </c>
      <c r="R4" s="15">
        <v>0.4286</v>
      </c>
      <c r="S4" s="15">
        <f t="shared" si="0"/>
        <v>0.6</v>
      </c>
      <c r="T4">
        <v>3.83040618896484</v>
      </c>
      <c r="U4">
        <v>3.52026915550232</v>
      </c>
      <c r="V4">
        <v>3.42554235458374</v>
      </c>
      <c r="W4" s="11">
        <v>0.0947268009185791</v>
      </c>
      <c r="X4">
        <v>0.404863834381104</v>
      </c>
      <c r="Y4">
        <v>0.404863834381104</v>
      </c>
      <c r="Z4">
        <v>0.6</v>
      </c>
      <c r="AA4">
        <v>0.8</v>
      </c>
      <c r="AB4">
        <v>0.571428571428571</v>
      </c>
      <c r="AC4">
        <v>0.666666666666667</v>
      </c>
      <c r="AD4">
        <v>0.2</v>
      </c>
      <c r="AE4">
        <v>0.2</v>
      </c>
    </row>
    <row r="5" spans="1:31">
      <c r="A5" s="5">
        <v>180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10.7439308166504</v>
      </c>
      <c r="L5" s="9">
        <v>0.757331848144531</v>
      </c>
      <c r="M5">
        <v>0.634435653686523</v>
      </c>
      <c r="N5">
        <v>9.8673038482666</v>
      </c>
      <c r="O5">
        <v>7</v>
      </c>
      <c r="P5">
        <v>7</v>
      </c>
      <c r="Q5">
        <v>17</v>
      </c>
      <c r="R5" s="15">
        <v>0.4118</v>
      </c>
      <c r="S5" s="15">
        <f t="shared" si="0"/>
        <v>0.7</v>
      </c>
      <c r="T5">
        <v>4.50893974304199</v>
      </c>
      <c r="U5">
        <v>4.11934566497803</v>
      </c>
      <c r="V5">
        <v>4.03300619125366</v>
      </c>
      <c r="W5" s="11">
        <v>0.0863394737243652</v>
      </c>
      <c r="X5">
        <v>0.47593355178833</v>
      </c>
      <c r="Y5">
        <v>0.47593355178833</v>
      </c>
      <c r="Z5">
        <v>0.7</v>
      </c>
      <c r="AA5">
        <v>1</v>
      </c>
      <c r="AB5">
        <v>0.588235294117647</v>
      </c>
      <c r="AC5">
        <v>0.740740740740741</v>
      </c>
      <c r="AD5">
        <v>0</v>
      </c>
      <c r="AE5">
        <v>0.3</v>
      </c>
    </row>
    <row r="6" spans="1:31">
      <c r="A6" s="5">
        <v>128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9.73309898376465</v>
      </c>
      <c r="L6" s="9">
        <v>0.717172622680664</v>
      </c>
      <c r="M6">
        <v>0.580852508544922</v>
      </c>
      <c r="N6">
        <v>8.65452194213867</v>
      </c>
      <c r="O6">
        <v>6</v>
      </c>
      <c r="P6">
        <v>6</v>
      </c>
      <c r="Q6">
        <v>14</v>
      </c>
      <c r="R6" s="15">
        <v>0.4286</v>
      </c>
      <c r="S6" s="15">
        <f t="shared" si="0"/>
        <v>0.6</v>
      </c>
      <c r="T6">
        <v>4.21047019958496</v>
      </c>
      <c r="U6">
        <v>3.87132596969604</v>
      </c>
      <c r="V6">
        <v>3.78663492202759</v>
      </c>
      <c r="W6" s="11">
        <v>0.084691047668457</v>
      </c>
      <c r="X6">
        <v>0.423835277557373</v>
      </c>
      <c r="Y6">
        <v>0.423835277557373</v>
      </c>
      <c r="Z6">
        <v>0.6</v>
      </c>
      <c r="AA6">
        <v>0.8</v>
      </c>
      <c r="AB6">
        <v>0.571428571428571</v>
      </c>
      <c r="AC6">
        <v>0.666666666666667</v>
      </c>
      <c r="AD6">
        <v>0.2</v>
      </c>
      <c r="AE6">
        <v>0.2</v>
      </c>
    </row>
    <row r="7" spans="1:31">
      <c r="A7" s="5">
        <v>175</v>
      </c>
      <c r="B7">
        <v>20</v>
      </c>
      <c r="C7">
        <v>0</v>
      </c>
      <c r="D7">
        <v>10</v>
      </c>
      <c r="E7">
        <v>10</v>
      </c>
      <c r="F7">
        <v>10</v>
      </c>
      <c r="G7">
        <v>0</v>
      </c>
      <c r="H7">
        <v>10</v>
      </c>
      <c r="I7">
        <v>0</v>
      </c>
      <c r="J7">
        <v>1</v>
      </c>
      <c r="K7" s="4">
        <v>9999</v>
      </c>
      <c r="L7" s="9">
        <v>0.729522705078125</v>
      </c>
      <c r="M7">
        <v>9999</v>
      </c>
      <c r="N7">
        <v>9999</v>
      </c>
      <c r="O7">
        <v>9</v>
      </c>
      <c r="P7">
        <v>9</v>
      </c>
      <c r="Q7">
        <v>18</v>
      </c>
      <c r="R7" s="15">
        <v>0.5</v>
      </c>
      <c r="S7" s="15">
        <f t="shared" si="0"/>
        <v>0.9</v>
      </c>
      <c r="T7">
        <v>4.20437049865723</v>
      </c>
      <c r="U7">
        <v>3.89416456222534</v>
      </c>
      <c r="V7">
        <v>3.80965113639831</v>
      </c>
      <c r="W7" s="11">
        <v>0.0845134258270264</v>
      </c>
      <c r="X7">
        <v>0.394719362258911</v>
      </c>
      <c r="Y7">
        <v>0.394719362258911</v>
      </c>
      <c r="Z7">
        <v>0.9</v>
      </c>
      <c r="AA7">
        <v>0.9</v>
      </c>
      <c r="AB7">
        <v>0.5</v>
      </c>
      <c r="AC7">
        <v>0.642857142857143</v>
      </c>
      <c r="AD7">
        <v>0.1</v>
      </c>
      <c r="AE7">
        <v>0</v>
      </c>
    </row>
    <row r="8" s="20" customFormat="1" spans="1:31">
      <c r="A8" s="21">
        <v>210</v>
      </c>
      <c r="B8" s="20">
        <v>19</v>
      </c>
      <c r="C8" s="20">
        <v>1</v>
      </c>
      <c r="D8" s="20">
        <v>10</v>
      </c>
      <c r="E8" s="20">
        <v>10</v>
      </c>
      <c r="F8" s="20">
        <v>10</v>
      </c>
      <c r="G8" s="20">
        <v>0</v>
      </c>
      <c r="H8" s="20">
        <v>9</v>
      </c>
      <c r="I8" s="20">
        <v>1</v>
      </c>
      <c r="J8" s="20">
        <v>0.95</v>
      </c>
      <c r="K8" s="22">
        <v>9.86070442199707</v>
      </c>
      <c r="L8" s="22">
        <v>0.746892929077148</v>
      </c>
      <c r="M8" s="20">
        <v>0.638494491577148</v>
      </c>
      <c r="N8" s="20">
        <v>9.04244613647461</v>
      </c>
      <c r="O8" s="20">
        <v>8</v>
      </c>
      <c r="P8" s="20">
        <v>8</v>
      </c>
      <c r="Q8" s="20">
        <v>18</v>
      </c>
      <c r="R8" s="23">
        <v>0.4444</v>
      </c>
      <c r="S8" s="23">
        <f t="shared" si="0"/>
        <v>0.8</v>
      </c>
      <c r="T8" s="20">
        <v>3.79890632629394</v>
      </c>
      <c r="U8" s="20">
        <v>3.4881284236908</v>
      </c>
      <c r="V8" s="20">
        <v>3.40635061264038</v>
      </c>
      <c r="W8" s="22">
        <v>0.081777811050415</v>
      </c>
      <c r="X8" s="20">
        <v>0.392555713653565</v>
      </c>
      <c r="Y8" s="20">
        <v>0.392555713653565</v>
      </c>
      <c r="Z8" s="20">
        <v>0.8</v>
      </c>
      <c r="AA8" s="20">
        <v>1</v>
      </c>
      <c r="AB8" s="20">
        <v>0.555555555555556</v>
      </c>
      <c r="AC8" s="20">
        <v>0.714285714285714</v>
      </c>
      <c r="AD8" s="20">
        <v>0</v>
      </c>
      <c r="AE8" s="20">
        <v>0.2</v>
      </c>
    </row>
    <row r="9" spans="1:31">
      <c r="A9" s="5">
        <v>61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10.6257991790772</v>
      </c>
      <c r="L9" s="9">
        <v>1.14323806762695</v>
      </c>
      <c r="M9">
        <v>0.99237060546875</v>
      </c>
      <c r="N9">
        <v>9.02749633789062</v>
      </c>
      <c r="O9">
        <v>5</v>
      </c>
      <c r="P9">
        <v>5</v>
      </c>
      <c r="Q9">
        <v>14</v>
      </c>
      <c r="R9" s="15">
        <v>0.3571</v>
      </c>
      <c r="S9" s="15">
        <f t="shared" ref="S9:S24" si="1">O9/E9</f>
        <v>0.5</v>
      </c>
      <c r="T9">
        <v>3.97028923034668</v>
      </c>
      <c r="U9">
        <v>3.67376279830933</v>
      </c>
      <c r="V9">
        <v>3.51807713508606</v>
      </c>
      <c r="W9" s="11">
        <v>0.155685663223267</v>
      </c>
      <c r="X9">
        <v>0.45221209526062</v>
      </c>
      <c r="Y9">
        <v>0.45221209526062</v>
      </c>
      <c r="Z9">
        <v>0.5</v>
      </c>
      <c r="AA9">
        <v>0.9</v>
      </c>
      <c r="AB9">
        <v>0.642857142857143</v>
      </c>
      <c r="AC9">
        <v>0.75</v>
      </c>
      <c r="AD9">
        <v>0.1</v>
      </c>
      <c r="AE9">
        <v>0.4</v>
      </c>
    </row>
    <row r="10" spans="1:31">
      <c r="A10" s="5">
        <v>204</v>
      </c>
      <c r="B10">
        <v>20</v>
      </c>
      <c r="C10">
        <v>0</v>
      </c>
      <c r="D10">
        <v>10</v>
      </c>
      <c r="E10">
        <v>10</v>
      </c>
      <c r="F10">
        <v>10</v>
      </c>
      <c r="G10">
        <v>0</v>
      </c>
      <c r="H10">
        <v>10</v>
      </c>
      <c r="I10">
        <v>0</v>
      </c>
      <c r="J10">
        <v>1</v>
      </c>
      <c r="K10" s="4">
        <v>9999</v>
      </c>
      <c r="L10" s="9">
        <v>0.93437385559082</v>
      </c>
      <c r="M10">
        <v>9999</v>
      </c>
      <c r="N10">
        <v>9999</v>
      </c>
      <c r="O10">
        <v>7</v>
      </c>
      <c r="P10">
        <v>7</v>
      </c>
      <c r="Q10">
        <v>17</v>
      </c>
      <c r="R10" s="15">
        <v>0.4118</v>
      </c>
      <c r="S10" s="15">
        <f t="shared" si="1"/>
        <v>0.7</v>
      </c>
      <c r="T10">
        <v>4.56262969970703</v>
      </c>
      <c r="U10">
        <v>4.25880813598633</v>
      </c>
      <c r="V10">
        <v>4.08786678314209</v>
      </c>
      <c r="W10" s="11">
        <v>0.170941352844238</v>
      </c>
      <c r="X10">
        <v>0.474762916564941</v>
      </c>
      <c r="Y10">
        <v>0.474762916564941</v>
      </c>
      <c r="Z10">
        <v>0.7</v>
      </c>
      <c r="AA10">
        <v>1</v>
      </c>
      <c r="AB10">
        <v>0.588235294117647</v>
      </c>
      <c r="AC10">
        <v>0.740740740740741</v>
      </c>
      <c r="AD10">
        <v>0</v>
      </c>
      <c r="AE10">
        <v>0.3</v>
      </c>
    </row>
    <row r="11" spans="1:31">
      <c r="A11" s="5">
        <v>74</v>
      </c>
      <c r="B11">
        <v>19</v>
      </c>
      <c r="C11">
        <v>1</v>
      </c>
      <c r="D11">
        <v>10</v>
      </c>
      <c r="E11">
        <v>10</v>
      </c>
      <c r="F11">
        <v>9</v>
      </c>
      <c r="G11">
        <v>1</v>
      </c>
      <c r="H11">
        <v>10</v>
      </c>
      <c r="I11">
        <v>0</v>
      </c>
      <c r="J11">
        <v>0.95</v>
      </c>
      <c r="K11" s="4">
        <v>9999</v>
      </c>
      <c r="L11" s="9">
        <v>0.927766799926758</v>
      </c>
      <c r="M11">
        <v>9999</v>
      </c>
      <c r="N11">
        <v>9999</v>
      </c>
      <c r="O11">
        <v>10</v>
      </c>
      <c r="P11">
        <v>10</v>
      </c>
      <c r="Q11">
        <v>18</v>
      </c>
      <c r="R11" s="15">
        <v>0.5556</v>
      </c>
      <c r="S11" s="15">
        <f t="shared" si="1"/>
        <v>1</v>
      </c>
      <c r="T11">
        <v>4.40181159973145</v>
      </c>
      <c r="U11">
        <v>3.95356178283691</v>
      </c>
      <c r="V11">
        <v>4.1050820350647</v>
      </c>
      <c r="W11" s="11">
        <v>0.151520252227783</v>
      </c>
      <c r="X11">
        <v>0.296729564666748</v>
      </c>
      <c r="Y11">
        <v>0.296729564666748</v>
      </c>
      <c r="Z11">
        <v>1</v>
      </c>
      <c r="AA11">
        <v>0.8</v>
      </c>
      <c r="AB11">
        <v>0.444444444444444</v>
      </c>
      <c r="AC11">
        <v>0.571428571428571</v>
      </c>
      <c r="AD11">
        <v>0.2</v>
      </c>
      <c r="AE11">
        <v>-0.2</v>
      </c>
    </row>
    <row r="12" spans="1:31">
      <c r="A12" s="5">
        <v>79</v>
      </c>
      <c r="B12">
        <v>20</v>
      </c>
      <c r="C12">
        <v>0</v>
      </c>
      <c r="D12">
        <v>10</v>
      </c>
      <c r="E12">
        <v>10</v>
      </c>
      <c r="F12">
        <v>10</v>
      </c>
      <c r="G12">
        <v>0</v>
      </c>
      <c r="H12">
        <v>10</v>
      </c>
      <c r="I12">
        <v>0</v>
      </c>
      <c r="J12">
        <v>1</v>
      </c>
      <c r="K12" s="4">
        <v>9999</v>
      </c>
      <c r="L12" s="9">
        <v>0.904653549194336</v>
      </c>
      <c r="M12">
        <v>9999</v>
      </c>
      <c r="N12">
        <v>9999</v>
      </c>
      <c r="O12">
        <v>7</v>
      </c>
      <c r="P12">
        <v>7</v>
      </c>
      <c r="Q12">
        <v>16</v>
      </c>
      <c r="R12" s="15">
        <v>0.4375</v>
      </c>
      <c r="S12" s="15">
        <f t="shared" si="1"/>
        <v>0.7</v>
      </c>
      <c r="T12">
        <v>4.4958438873291</v>
      </c>
      <c r="U12">
        <v>4.18574857711792</v>
      </c>
      <c r="V12">
        <v>4.04067134857178</v>
      </c>
      <c r="W12" s="11">
        <v>0.145077228546143</v>
      </c>
      <c r="X12">
        <v>0.455172538757324</v>
      </c>
      <c r="Y12">
        <v>0.455172538757324</v>
      </c>
      <c r="Z12">
        <v>0.7</v>
      </c>
      <c r="AA12">
        <v>0.9</v>
      </c>
      <c r="AB12">
        <v>0.5625</v>
      </c>
      <c r="AC12">
        <v>0.692307692307692</v>
      </c>
      <c r="AD12">
        <v>0.1</v>
      </c>
      <c r="AE12">
        <v>0.2</v>
      </c>
    </row>
    <row r="13" s="3" customFormat="1" spans="1:31">
      <c r="A13" s="7">
        <v>58</v>
      </c>
      <c r="B13" s="3">
        <v>20</v>
      </c>
      <c r="C13" s="3">
        <v>0</v>
      </c>
      <c r="D13" s="3">
        <v>10</v>
      </c>
      <c r="E13" s="3">
        <v>10</v>
      </c>
      <c r="F13" s="3">
        <v>10</v>
      </c>
      <c r="G13" s="3">
        <v>0</v>
      </c>
      <c r="H13" s="3">
        <v>10</v>
      </c>
      <c r="I13" s="3">
        <v>0</v>
      </c>
      <c r="J13" s="3">
        <v>1</v>
      </c>
      <c r="K13" s="11">
        <v>9999</v>
      </c>
      <c r="L13" s="11">
        <v>0.892644882202148</v>
      </c>
      <c r="M13" s="3">
        <v>9999</v>
      </c>
      <c r="N13" s="3">
        <v>9999</v>
      </c>
      <c r="O13" s="3">
        <v>7</v>
      </c>
      <c r="P13" s="3">
        <v>7</v>
      </c>
      <c r="Q13" s="3">
        <v>17</v>
      </c>
      <c r="R13" s="17">
        <v>0.4118</v>
      </c>
      <c r="S13" s="17">
        <f t="shared" si="1"/>
        <v>0.7</v>
      </c>
      <c r="T13" s="3">
        <v>4.25502014160156</v>
      </c>
      <c r="U13" s="3">
        <v>3.97127270698547</v>
      </c>
      <c r="V13" s="3">
        <v>3.8246111869812</v>
      </c>
      <c r="W13" s="11">
        <v>0.146661520004272</v>
      </c>
      <c r="X13" s="3">
        <v>0.430408954620361</v>
      </c>
      <c r="Y13" s="3">
        <v>0.430408954620361</v>
      </c>
      <c r="Z13" s="3">
        <v>0.7</v>
      </c>
      <c r="AA13" s="3">
        <v>1</v>
      </c>
      <c r="AB13" s="3">
        <v>0.588235294117647</v>
      </c>
      <c r="AC13" s="3">
        <v>0.740740740740741</v>
      </c>
      <c r="AD13" s="3">
        <v>0</v>
      </c>
      <c r="AE13" s="3">
        <v>0.3</v>
      </c>
    </row>
    <row r="14" spans="1:31">
      <c r="A14" s="5">
        <v>46</v>
      </c>
      <c r="B14">
        <v>18</v>
      </c>
      <c r="C14">
        <v>2</v>
      </c>
      <c r="D14">
        <v>10</v>
      </c>
      <c r="E14">
        <v>10</v>
      </c>
      <c r="F14">
        <v>10</v>
      </c>
      <c r="G14">
        <v>0</v>
      </c>
      <c r="H14">
        <v>8</v>
      </c>
      <c r="I14">
        <v>2</v>
      </c>
      <c r="J14">
        <v>0.9</v>
      </c>
      <c r="K14" s="4">
        <v>7.44791412353516</v>
      </c>
      <c r="L14" s="9">
        <v>1.0282154083252</v>
      </c>
      <c r="M14">
        <v>0.622165679931641</v>
      </c>
      <c r="N14">
        <v>5.99441528320312</v>
      </c>
      <c r="O14">
        <v>6</v>
      </c>
      <c r="P14">
        <v>6</v>
      </c>
      <c r="Q14">
        <v>16</v>
      </c>
      <c r="R14" s="15">
        <v>0.375</v>
      </c>
      <c r="S14" s="15">
        <f t="shared" si="1"/>
        <v>0.6</v>
      </c>
      <c r="T14">
        <v>3.98751449584961</v>
      </c>
      <c r="U14">
        <v>3.64871144294739</v>
      </c>
      <c r="V14">
        <v>3.5240159034729</v>
      </c>
      <c r="W14" s="11">
        <v>0.124695539474487</v>
      </c>
      <c r="X14">
        <v>0.463498592376709</v>
      </c>
      <c r="Y14">
        <v>0.463498592376709</v>
      </c>
      <c r="Z14">
        <v>0.6</v>
      </c>
      <c r="AA14">
        <v>1</v>
      </c>
      <c r="AB14">
        <v>0.625</v>
      </c>
      <c r="AC14">
        <v>0.769230769230769</v>
      </c>
      <c r="AD14">
        <v>0</v>
      </c>
      <c r="AE14">
        <v>0.4</v>
      </c>
    </row>
    <row r="15" spans="1:31">
      <c r="A15" s="5">
        <v>156</v>
      </c>
      <c r="B15">
        <v>20</v>
      </c>
      <c r="C15">
        <v>0</v>
      </c>
      <c r="D15">
        <v>10</v>
      </c>
      <c r="E15">
        <v>10</v>
      </c>
      <c r="F15">
        <v>10</v>
      </c>
      <c r="G15">
        <v>0</v>
      </c>
      <c r="H15">
        <v>10</v>
      </c>
      <c r="I15">
        <v>0</v>
      </c>
      <c r="J15">
        <v>1</v>
      </c>
      <c r="K15" s="4">
        <v>9999</v>
      </c>
      <c r="L15" s="9">
        <v>1.41717147827148</v>
      </c>
      <c r="M15">
        <v>9999</v>
      </c>
      <c r="N15">
        <v>9999</v>
      </c>
      <c r="O15">
        <v>9</v>
      </c>
      <c r="P15">
        <v>9</v>
      </c>
      <c r="Q15">
        <v>19</v>
      </c>
      <c r="R15" s="15">
        <v>0.4737</v>
      </c>
      <c r="S15" s="15">
        <f t="shared" si="1"/>
        <v>0.9</v>
      </c>
      <c r="T15">
        <v>4.48095321655273</v>
      </c>
      <c r="U15">
        <v>4.20376634597778</v>
      </c>
      <c r="V15">
        <v>3.99703979492187</v>
      </c>
      <c r="W15" s="11">
        <v>0.206726551055908</v>
      </c>
      <c r="X15">
        <v>0.483913421630859</v>
      </c>
      <c r="Y15">
        <v>0.483913421630859</v>
      </c>
      <c r="Z15">
        <v>0.9</v>
      </c>
      <c r="AA15">
        <v>1</v>
      </c>
      <c r="AB15">
        <v>0.526315789473684</v>
      </c>
      <c r="AC15">
        <v>0.689655172413793</v>
      </c>
      <c r="AD15">
        <v>0</v>
      </c>
      <c r="AE15">
        <v>0.1</v>
      </c>
    </row>
    <row r="16" spans="1:31">
      <c r="A16" s="5">
        <v>225</v>
      </c>
      <c r="B16">
        <v>17</v>
      </c>
      <c r="C16">
        <v>3</v>
      </c>
      <c r="D16">
        <v>10</v>
      </c>
      <c r="E16">
        <v>10</v>
      </c>
      <c r="F16">
        <v>9</v>
      </c>
      <c r="G16">
        <v>1</v>
      </c>
      <c r="H16">
        <v>8</v>
      </c>
      <c r="I16">
        <v>2</v>
      </c>
      <c r="J16">
        <v>0.85</v>
      </c>
      <c r="K16" s="4">
        <v>7.71554183959961</v>
      </c>
      <c r="L16" s="9">
        <v>1.04880714416504</v>
      </c>
      <c r="M16">
        <v>0.713251113891602</v>
      </c>
      <c r="N16">
        <v>6.65564155578613</v>
      </c>
      <c r="O16">
        <v>7</v>
      </c>
      <c r="P16">
        <v>7</v>
      </c>
      <c r="Q16">
        <v>16</v>
      </c>
      <c r="R16" s="15">
        <v>0.4375</v>
      </c>
      <c r="S16" s="15">
        <f t="shared" si="1"/>
        <v>0.7</v>
      </c>
      <c r="T16">
        <v>3.21542549133301</v>
      </c>
      <c r="U16">
        <v>2.92124319076538</v>
      </c>
      <c r="V16">
        <v>2.91168355941772</v>
      </c>
      <c r="W16" s="11">
        <v>0.00955963134765625</v>
      </c>
      <c r="X16">
        <v>0.303741931915283</v>
      </c>
      <c r="Y16">
        <v>0.303741931915283</v>
      </c>
      <c r="Z16">
        <v>0.7</v>
      </c>
      <c r="AA16">
        <v>0.9</v>
      </c>
      <c r="AB16">
        <v>0.5625</v>
      </c>
      <c r="AC16">
        <v>0.692307692307692</v>
      </c>
      <c r="AD16">
        <v>0.1</v>
      </c>
      <c r="AE16">
        <v>0.2</v>
      </c>
    </row>
    <row r="17" spans="1:31">
      <c r="A17" s="5">
        <v>171</v>
      </c>
      <c r="B17">
        <v>19</v>
      </c>
      <c r="C17">
        <v>1</v>
      </c>
      <c r="D17">
        <v>10</v>
      </c>
      <c r="E17">
        <v>10</v>
      </c>
      <c r="F17">
        <v>10</v>
      </c>
      <c r="G17">
        <v>0</v>
      </c>
      <c r="H17">
        <v>9</v>
      </c>
      <c r="I17">
        <v>1</v>
      </c>
      <c r="J17">
        <v>0.95</v>
      </c>
      <c r="K17" s="4">
        <v>10.2781219482422</v>
      </c>
      <c r="L17" s="9">
        <v>1.05501174926758</v>
      </c>
      <c r="M17">
        <v>0.912380218505859</v>
      </c>
      <c r="N17">
        <v>8.82160949707031</v>
      </c>
      <c r="O17">
        <v>6</v>
      </c>
      <c r="P17">
        <v>6</v>
      </c>
      <c r="Q17">
        <v>15</v>
      </c>
      <c r="R17" s="15">
        <v>0.4</v>
      </c>
      <c r="S17" s="15">
        <f t="shared" si="1"/>
        <v>0.6</v>
      </c>
      <c r="T17">
        <v>4.19645118713379</v>
      </c>
      <c r="U17">
        <v>3.87713885307312</v>
      </c>
      <c r="V17">
        <v>3.7418053150177</v>
      </c>
      <c r="W17" s="11">
        <v>0.13533353805542</v>
      </c>
      <c r="X17">
        <v>0.454645872116089</v>
      </c>
      <c r="Y17">
        <v>0.454645872116089</v>
      </c>
      <c r="Z17">
        <v>0.6</v>
      </c>
      <c r="AA17">
        <v>0.9</v>
      </c>
      <c r="AB17">
        <v>0.6</v>
      </c>
      <c r="AC17">
        <v>0.72</v>
      </c>
      <c r="AD17">
        <v>0.1</v>
      </c>
      <c r="AE17">
        <v>0.3</v>
      </c>
    </row>
    <row r="18" spans="1:31">
      <c r="A18" s="5">
        <v>231</v>
      </c>
      <c r="B18">
        <v>17</v>
      </c>
      <c r="C18">
        <v>3</v>
      </c>
      <c r="D18">
        <v>10</v>
      </c>
      <c r="E18">
        <v>10</v>
      </c>
      <c r="F18">
        <v>9</v>
      </c>
      <c r="G18">
        <v>1</v>
      </c>
      <c r="H18">
        <v>8</v>
      </c>
      <c r="I18">
        <v>2</v>
      </c>
      <c r="J18">
        <v>0.85</v>
      </c>
      <c r="K18" s="4">
        <v>7.85017585754395</v>
      </c>
      <c r="L18" s="9">
        <v>1.06497764587402</v>
      </c>
      <c r="M18">
        <v>0.754945755004883</v>
      </c>
      <c r="N18">
        <v>6.93133163452148</v>
      </c>
      <c r="O18">
        <v>6</v>
      </c>
      <c r="P18">
        <v>6</v>
      </c>
      <c r="Q18">
        <v>15</v>
      </c>
      <c r="R18" s="15">
        <v>0.4</v>
      </c>
      <c r="S18" s="15">
        <f t="shared" si="1"/>
        <v>0.6</v>
      </c>
      <c r="T18">
        <v>3.3604736328125</v>
      </c>
      <c r="U18">
        <v>3.01516366004944</v>
      </c>
      <c r="V18">
        <v>3.01194429397583</v>
      </c>
      <c r="W18" s="11">
        <v>0.0032193660736084</v>
      </c>
      <c r="X18">
        <v>0.34852933883667</v>
      </c>
      <c r="Y18">
        <v>0.34852933883667</v>
      </c>
      <c r="Z18">
        <v>0.6</v>
      </c>
      <c r="AA18">
        <v>0.9</v>
      </c>
      <c r="AB18">
        <v>0.6</v>
      </c>
      <c r="AC18">
        <v>0.72</v>
      </c>
      <c r="AD18">
        <v>0.1</v>
      </c>
      <c r="AE18">
        <v>0.3</v>
      </c>
    </row>
    <row r="19" spans="1:31">
      <c r="A19" s="5">
        <v>173</v>
      </c>
      <c r="B19">
        <v>18</v>
      </c>
      <c r="C19">
        <v>2</v>
      </c>
      <c r="D19">
        <v>10</v>
      </c>
      <c r="E19">
        <v>10</v>
      </c>
      <c r="F19">
        <v>10</v>
      </c>
      <c r="G19">
        <v>0</v>
      </c>
      <c r="H19">
        <v>8</v>
      </c>
      <c r="I19">
        <v>2</v>
      </c>
      <c r="J19">
        <v>0.9</v>
      </c>
      <c r="K19" s="4">
        <v>7.58810043334961</v>
      </c>
      <c r="L19" s="9">
        <v>1.06684494018555</v>
      </c>
      <c r="M19">
        <v>0.588665008544922</v>
      </c>
      <c r="N19">
        <v>5.76065635681152</v>
      </c>
      <c r="O19">
        <v>5</v>
      </c>
      <c r="P19">
        <v>5</v>
      </c>
      <c r="Q19">
        <v>14</v>
      </c>
      <c r="R19" s="15">
        <v>0.3571</v>
      </c>
      <c r="S19" s="15">
        <f t="shared" si="1"/>
        <v>0.5</v>
      </c>
      <c r="T19">
        <v>4.2313117980957</v>
      </c>
      <c r="U19">
        <v>3.87986516952515</v>
      </c>
      <c r="V19">
        <v>3.75139999389648</v>
      </c>
      <c r="W19" s="11">
        <v>0.128465175628662</v>
      </c>
      <c r="X19">
        <v>0.479911804199219</v>
      </c>
      <c r="Y19">
        <v>0.479911804199219</v>
      </c>
      <c r="Z19">
        <v>0.5</v>
      </c>
      <c r="AA19">
        <v>0.9</v>
      </c>
      <c r="AB19">
        <v>0.642857142857143</v>
      </c>
      <c r="AC19">
        <v>0.75</v>
      </c>
      <c r="AD19">
        <v>0.1</v>
      </c>
      <c r="AE19">
        <v>0.4</v>
      </c>
    </row>
    <row r="20" spans="1:31">
      <c r="A20" s="5">
        <v>200</v>
      </c>
      <c r="B20">
        <v>17</v>
      </c>
      <c r="C20">
        <v>3</v>
      </c>
      <c r="D20">
        <v>10</v>
      </c>
      <c r="E20">
        <v>10</v>
      </c>
      <c r="F20">
        <v>10</v>
      </c>
      <c r="G20">
        <v>0</v>
      </c>
      <c r="H20">
        <v>7</v>
      </c>
      <c r="I20">
        <v>3</v>
      </c>
      <c r="J20">
        <v>0.85</v>
      </c>
      <c r="K20" s="4">
        <v>5.40312004089355</v>
      </c>
      <c r="L20" s="9">
        <v>1.06768417358398</v>
      </c>
      <c r="M20">
        <v>0.909791946411133</v>
      </c>
      <c r="N20">
        <v>5.66717720031738</v>
      </c>
      <c r="O20">
        <v>7</v>
      </c>
      <c r="P20">
        <v>7</v>
      </c>
      <c r="Q20">
        <v>15</v>
      </c>
      <c r="R20" s="15">
        <v>0.4667</v>
      </c>
      <c r="S20" s="15">
        <f t="shared" si="1"/>
        <v>0.7</v>
      </c>
      <c r="T20">
        <v>2.85855865478516</v>
      </c>
      <c r="U20">
        <v>2.56852579116821</v>
      </c>
      <c r="V20">
        <v>2.5754280090332</v>
      </c>
      <c r="W20" s="11">
        <v>0.00690221786499023</v>
      </c>
      <c r="X20">
        <v>0.283130645751953</v>
      </c>
      <c r="Y20">
        <v>0.283130645751953</v>
      </c>
      <c r="Z20">
        <v>0.7</v>
      </c>
      <c r="AA20">
        <v>0.8</v>
      </c>
      <c r="AB20">
        <v>0.533333333333333</v>
      </c>
      <c r="AC20">
        <v>0.64</v>
      </c>
      <c r="AD20">
        <v>0.2</v>
      </c>
      <c r="AE20">
        <v>0.1</v>
      </c>
    </row>
    <row r="21" spans="1:31">
      <c r="A21" s="5">
        <v>190</v>
      </c>
      <c r="B21">
        <v>18</v>
      </c>
      <c r="C21">
        <v>2</v>
      </c>
      <c r="D21">
        <v>10</v>
      </c>
      <c r="E21">
        <v>10</v>
      </c>
      <c r="F21">
        <v>10</v>
      </c>
      <c r="G21">
        <v>0</v>
      </c>
      <c r="H21">
        <v>8</v>
      </c>
      <c r="I21">
        <v>2</v>
      </c>
      <c r="J21">
        <v>0.9</v>
      </c>
      <c r="K21" s="4">
        <v>7.32333183288574</v>
      </c>
      <c r="L21" s="9">
        <v>1.08039665222168</v>
      </c>
      <c r="M21">
        <v>0.858781814575195</v>
      </c>
      <c r="N21">
        <v>6.69560623168945</v>
      </c>
      <c r="O21">
        <v>8</v>
      </c>
      <c r="P21">
        <v>8</v>
      </c>
      <c r="Q21">
        <v>18</v>
      </c>
      <c r="R21" s="15">
        <v>0.4444</v>
      </c>
      <c r="S21" s="15">
        <f t="shared" si="1"/>
        <v>0.8</v>
      </c>
      <c r="T21">
        <v>4.19943618774414</v>
      </c>
      <c r="U21">
        <v>3.80107975006103</v>
      </c>
      <c r="V21">
        <v>3.73587942123413</v>
      </c>
      <c r="W21" s="11">
        <v>0.0652003288269043</v>
      </c>
      <c r="X21">
        <v>0.46355676651001</v>
      </c>
      <c r="Y21">
        <v>0.46355676651001</v>
      </c>
      <c r="Z21">
        <v>0.8</v>
      </c>
      <c r="AA21">
        <v>1</v>
      </c>
      <c r="AB21">
        <v>0.555555555555556</v>
      </c>
      <c r="AC21">
        <v>0.714285714285714</v>
      </c>
      <c r="AD21">
        <v>0</v>
      </c>
      <c r="AE21">
        <v>0.2</v>
      </c>
    </row>
    <row r="22" spans="1:31">
      <c r="A22" s="5">
        <v>106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11.0809917449951</v>
      </c>
      <c r="L22" s="9">
        <v>1.19580459594727</v>
      </c>
      <c r="M22">
        <v>0.999795913696289</v>
      </c>
      <c r="N22">
        <v>9.0234489440918</v>
      </c>
      <c r="O22">
        <v>6</v>
      </c>
      <c r="P22">
        <v>6</v>
      </c>
      <c r="Q22">
        <v>16</v>
      </c>
      <c r="R22" s="15">
        <v>0.375</v>
      </c>
      <c r="S22" s="15">
        <f t="shared" si="1"/>
        <v>0.6</v>
      </c>
      <c r="T22">
        <v>4.2790470123291</v>
      </c>
      <c r="U22">
        <v>3.97639465332031</v>
      </c>
      <c r="V22">
        <v>3.77619099617004</v>
      </c>
      <c r="W22" s="11">
        <v>0.200203657150269</v>
      </c>
      <c r="X22">
        <v>0.502856016159058</v>
      </c>
      <c r="Y22">
        <v>0.502856016159058</v>
      </c>
      <c r="Z22">
        <v>0.6</v>
      </c>
      <c r="AA22">
        <v>1</v>
      </c>
      <c r="AB22">
        <v>0.625</v>
      </c>
      <c r="AC22">
        <v>0.769230769230769</v>
      </c>
      <c r="AD22">
        <v>0</v>
      </c>
      <c r="AE22">
        <v>0.4</v>
      </c>
    </row>
    <row r="23" spans="1:31">
      <c r="A23" s="5">
        <v>235</v>
      </c>
      <c r="B23">
        <v>17</v>
      </c>
      <c r="C23">
        <v>3</v>
      </c>
      <c r="D23">
        <v>10</v>
      </c>
      <c r="E23">
        <v>10</v>
      </c>
      <c r="F23">
        <v>9</v>
      </c>
      <c r="G23">
        <v>1</v>
      </c>
      <c r="H23">
        <v>8</v>
      </c>
      <c r="I23">
        <v>2</v>
      </c>
      <c r="J23">
        <v>0.85</v>
      </c>
      <c r="K23" s="4">
        <v>6.75049018859863</v>
      </c>
      <c r="L23" s="9">
        <v>1.09004592895508</v>
      </c>
      <c r="M23">
        <v>0.96864128112793</v>
      </c>
      <c r="N23">
        <v>6.46852874755859</v>
      </c>
      <c r="O23">
        <v>7</v>
      </c>
      <c r="P23">
        <v>7</v>
      </c>
      <c r="Q23">
        <v>14</v>
      </c>
      <c r="R23" s="15">
        <v>0.5</v>
      </c>
      <c r="S23" s="15">
        <f t="shared" si="1"/>
        <v>0.7</v>
      </c>
      <c r="T23">
        <v>3.52209281921387</v>
      </c>
      <c r="U23">
        <v>3.17621183395386</v>
      </c>
      <c r="V23">
        <v>3.19678997993469</v>
      </c>
      <c r="W23" s="11">
        <v>0.020578145980835</v>
      </c>
      <c r="X23">
        <v>0.325302839279175</v>
      </c>
      <c r="Y23">
        <v>0.325302839279175</v>
      </c>
      <c r="Z23">
        <v>0.7</v>
      </c>
      <c r="AA23">
        <v>0.7</v>
      </c>
      <c r="AB23">
        <v>0.5</v>
      </c>
      <c r="AC23">
        <v>0.583333333333333</v>
      </c>
      <c r="AD23">
        <v>0.3</v>
      </c>
      <c r="AE23">
        <v>0</v>
      </c>
    </row>
    <row r="24" s="4" customFormat="1" spans="11:31">
      <c r="K24" s="12" t="s">
        <v>29</v>
      </c>
      <c r="L24" s="9">
        <f>AVERAGE(L2:L23)</f>
        <v>0.957162857055664</v>
      </c>
      <c r="W24" s="11">
        <f t="shared" ref="W24:AE24" si="2">AVERAGE(W2:W23)</f>
        <v>0.104918317361311</v>
      </c>
      <c r="Z24" s="4">
        <f t="shared" si="2"/>
        <v>0.704545454545454</v>
      </c>
      <c r="AA24" s="4">
        <f t="shared" si="2"/>
        <v>0.913636363636364</v>
      </c>
      <c r="AB24" s="4">
        <f t="shared" si="2"/>
        <v>0.566747695888563</v>
      </c>
      <c r="AC24" s="4">
        <f t="shared" si="2"/>
        <v>0.697974114008597</v>
      </c>
      <c r="AD24" s="4">
        <f t="shared" si="2"/>
        <v>0.0863636363636364</v>
      </c>
      <c r="AE24" s="4">
        <f t="shared" si="2"/>
        <v>0.209090909090909</v>
      </c>
    </row>
    <row r="25" s="4" customFormat="1" spans="11:31">
      <c r="K25" s="13" t="s">
        <v>30</v>
      </c>
      <c r="L25" s="9">
        <f>MAX(L2:L23)</f>
        <v>1.41717147827148</v>
      </c>
      <c r="W25" s="11">
        <f t="shared" ref="W25:AE25" si="3">MAX(W2:W23)</f>
        <v>0.206726551055908</v>
      </c>
      <c r="Z25" s="4">
        <f t="shared" si="3"/>
        <v>1</v>
      </c>
      <c r="AA25" s="4">
        <f t="shared" si="3"/>
        <v>1</v>
      </c>
      <c r="AB25" s="4">
        <f t="shared" si="3"/>
        <v>0.642857142857143</v>
      </c>
      <c r="AC25" s="4">
        <f t="shared" si="3"/>
        <v>0.769230769230769</v>
      </c>
      <c r="AD25" s="4">
        <f t="shared" si="3"/>
        <v>0.3</v>
      </c>
      <c r="AE25" s="4">
        <f t="shared" si="3"/>
        <v>0.4</v>
      </c>
    </row>
    <row r="26" s="4" customFormat="1" spans="12:31">
      <c r="L26" s="9">
        <f>MIN(L2:L23)</f>
        <v>0.678230285644531</v>
      </c>
      <c r="W26" s="11">
        <f t="shared" ref="W26:AE26" si="4">MIN(W2:W23)</f>
        <v>0.0032193660736084</v>
      </c>
      <c r="Z26" s="4">
        <f t="shared" si="4"/>
        <v>0.5</v>
      </c>
      <c r="AA26" s="4">
        <f t="shared" si="4"/>
        <v>0.7</v>
      </c>
      <c r="AB26" s="4">
        <f t="shared" si="4"/>
        <v>0.444444444444444</v>
      </c>
      <c r="AC26" s="4">
        <f t="shared" si="4"/>
        <v>0.571428571428571</v>
      </c>
      <c r="AD26" s="4">
        <f t="shared" si="4"/>
        <v>0</v>
      </c>
      <c r="AE26" s="4">
        <f t="shared" si="4"/>
        <v>-0.2</v>
      </c>
    </row>
    <row r="27" spans="11:23">
      <c r="K27" s="4"/>
      <c r="L27" s="9"/>
      <c r="M27">
        <v>0.194</v>
      </c>
      <c r="W27" s="11"/>
    </row>
    <row r="28" spans="11:23">
      <c r="K28" s="4"/>
      <c r="L28" s="9"/>
      <c r="M28">
        <v>0.129</v>
      </c>
      <c r="W28" s="11"/>
    </row>
    <row r="29" spans="11:23">
      <c r="K29" s="4"/>
      <c r="L29" s="9"/>
      <c r="W29" s="11"/>
    </row>
    <row r="30" spans="11:23">
      <c r="K30" s="4" t="s">
        <v>31</v>
      </c>
      <c r="L30" s="4" t="s">
        <v>32</v>
      </c>
      <c r="M30" t="s">
        <v>98</v>
      </c>
      <c r="N30" t="s">
        <v>99</v>
      </c>
      <c r="Q30" s="4" t="s">
        <v>70</v>
      </c>
      <c r="R30" s="4"/>
      <c r="S30" s="4"/>
      <c r="T30" s="4"/>
      <c r="W30" s="11"/>
    </row>
    <row r="31" spans="11:23">
      <c r="K31" s="4"/>
      <c r="L31" s="4"/>
      <c r="Q31" s="4">
        <v>0.2</v>
      </c>
      <c r="R31" s="4">
        <v>-160</v>
      </c>
      <c r="S31" s="4">
        <v>640</v>
      </c>
      <c r="T31" s="4">
        <v>32</v>
      </c>
      <c r="W31" s="11"/>
    </row>
    <row r="32" s="1" customFormat="1" spans="11:23">
      <c r="K32" s="14" t="s">
        <v>49</v>
      </c>
      <c r="L32" s="14">
        <f>COUNTIF(L2:L23,"&lt;0.507")-COUNTIF(L2:L23,"&lt;0.378")</f>
        <v>0</v>
      </c>
      <c r="Q32" s="4">
        <v>0.4</v>
      </c>
      <c r="R32" s="4">
        <v>-320</v>
      </c>
      <c r="S32" s="4">
        <v>480</v>
      </c>
      <c r="T32" s="4">
        <v>24</v>
      </c>
      <c r="W32" s="14"/>
    </row>
    <row r="33" s="1" customFormat="1" spans="11:23">
      <c r="K33" s="14" t="s">
        <v>50</v>
      </c>
      <c r="L33" s="14">
        <f>COUNTIF(L2:L23,"&lt;0.636")-COUNTIF(L2:L23,"&lt;0.507")</f>
        <v>0</v>
      </c>
      <c r="Q33" s="4">
        <v>0.45</v>
      </c>
      <c r="R33" s="4">
        <v>-360</v>
      </c>
      <c r="S33" s="4">
        <v>440</v>
      </c>
      <c r="T33" s="4">
        <v>22</v>
      </c>
      <c r="W33" s="14"/>
    </row>
    <row r="34" s="2" customFormat="1" spans="11:23">
      <c r="K34" s="10" t="s">
        <v>51</v>
      </c>
      <c r="L34" s="10">
        <f>COUNTIF(L2:L23,"&lt;0.765")-COUNTIF(L2:L23,"&lt;0.636")</f>
        <v>7</v>
      </c>
      <c r="Q34" s="4">
        <v>0.49</v>
      </c>
      <c r="R34" s="4">
        <v>-392</v>
      </c>
      <c r="S34" s="4">
        <v>408</v>
      </c>
      <c r="T34" s="4">
        <v>20.4</v>
      </c>
      <c r="W34" s="10"/>
    </row>
    <row r="35" s="1" customFormat="1" spans="11:23">
      <c r="K35" s="14" t="s">
        <v>52</v>
      </c>
      <c r="L35" s="14">
        <f>COUNTIF(L2:L23,"&lt;0.894")-COUNTIF(L2:L23,"&lt;0.765")</f>
        <v>1</v>
      </c>
      <c r="R35" s="14">
        <v>-380</v>
      </c>
      <c r="S35" s="14">
        <v>420</v>
      </c>
      <c r="T35" s="14">
        <v>21</v>
      </c>
      <c r="W35" s="14"/>
    </row>
    <row r="36" s="1" customFormat="1" spans="11:23">
      <c r="K36" s="14" t="s">
        <v>53</v>
      </c>
      <c r="L36" s="14">
        <f>COUNTIF(L2:L23,"&lt;1.023")-COUNTIF(L2:L23,"&lt;0.894")</f>
        <v>3</v>
      </c>
      <c r="W36" s="14"/>
    </row>
    <row r="37" s="1" customFormat="1" spans="11:23">
      <c r="K37" s="14" t="s">
        <v>54</v>
      </c>
      <c r="L37" s="14">
        <f>COUNTIF(L2:L23,"&lt;1.152")-COUNTIF(L2:L23,"&lt;1.023")</f>
        <v>9</v>
      </c>
      <c r="W37" s="14"/>
    </row>
    <row r="38" s="1" customFormat="1" spans="11:23">
      <c r="K38" s="14" t="s">
        <v>55</v>
      </c>
      <c r="L38" s="14">
        <f>COUNTIF(L2:L23,"&lt;1.281")-COUNTIF(L2:L23,"&lt;1.152")</f>
        <v>1</v>
      </c>
      <c r="W38" s="14"/>
    </row>
    <row r="39" s="1" customFormat="1" spans="11:23">
      <c r="K39" s="14" t="s">
        <v>56</v>
      </c>
      <c r="L39" s="14">
        <f>COUNTIF(L2:L23,"&lt;1.41")-COUNTIF(L2:L23,"&lt;1.281")</f>
        <v>0</v>
      </c>
      <c r="W39" s="14"/>
    </row>
    <row r="40" s="1" customFormat="1" spans="11:23">
      <c r="K40" s="14" t="s">
        <v>57</v>
      </c>
      <c r="L40" s="14">
        <f>COUNTIF(L2:L23,"&lt;1.539")-COUNTIF(L2:L23,"&lt;1.41")</f>
        <v>1</v>
      </c>
      <c r="M40" s="14">
        <v>2</v>
      </c>
      <c r="W40" s="14"/>
    </row>
    <row r="41" s="1" customFormat="1" spans="11:23">
      <c r="K41" s="14" t="s">
        <v>58</v>
      </c>
      <c r="L41" s="14">
        <f>COUNTIF(L2:L23,"&lt;1.668")-COUNTIF(L2:L23,"&lt;1.539")</f>
        <v>0</v>
      </c>
      <c r="M41" s="14">
        <v>3</v>
      </c>
      <c r="W41" s="14"/>
    </row>
    <row r="42" s="1" customFormat="1" spans="11:23">
      <c r="K42" s="14" t="s">
        <v>59</v>
      </c>
      <c r="L42" s="14">
        <f>COUNTIF(L2:L23,"&lt;1.797")-COUNTIF(L2:L23,"&lt;1.668")</f>
        <v>0</v>
      </c>
      <c r="M42" s="14">
        <v>4</v>
      </c>
      <c r="W42" s="14"/>
    </row>
    <row r="43" s="1" customFormat="1" spans="11:23">
      <c r="K43" s="14" t="s">
        <v>60</v>
      </c>
      <c r="L43" s="14">
        <f>COUNTIF(L2:L23,"&lt;1.926")-COUNTIF(L2:L23,"&lt;1.797")</f>
        <v>0</v>
      </c>
      <c r="M43" s="14">
        <v>7</v>
      </c>
      <c r="W43" s="14"/>
    </row>
    <row r="44" s="1" customFormat="1" spans="11:23">
      <c r="K44" s="14" t="s">
        <v>61</v>
      </c>
      <c r="L44" s="14">
        <f>COUNTIF(L2:L23,"&lt;2.055")-COUNTIF(L2:L23,"&lt;1.926")</f>
        <v>0</v>
      </c>
      <c r="M44" s="14">
        <v>8</v>
      </c>
      <c r="W44" s="14"/>
    </row>
    <row r="45" s="1" customFormat="1" spans="11:23">
      <c r="K45" s="14" t="s">
        <v>62</v>
      </c>
      <c r="L45" s="14">
        <f>COUNTIF(L2:L23,"&lt;2.184")-COUNTIF(L2:L23,"&lt;2.055")</f>
        <v>0</v>
      </c>
      <c r="M45" s="14">
        <v>7</v>
      </c>
      <c r="W45" s="14"/>
    </row>
    <row r="46" s="1" customFormat="1" spans="11:23">
      <c r="K46" s="14" t="s">
        <v>63</v>
      </c>
      <c r="L46" s="14">
        <f>COUNTIF(L2:L23,"&lt;2.313")-COUNTIF(L2:L23,"&lt;2.184")</f>
        <v>0</v>
      </c>
      <c r="M46" s="14">
        <v>4</v>
      </c>
      <c r="W46" s="14"/>
    </row>
    <row r="47" s="1" customFormat="1" spans="11:23">
      <c r="K47" s="14" t="s">
        <v>64</v>
      </c>
      <c r="L47" s="14">
        <f>COUNTIF(L2:L23,"&lt;2.442")-COUNTIF(L2:L23,"&lt;2.313")</f>
        <v>0</v>
      </c>
      <c r="M47" s="14">
        <v>3</v>
      </c>
      <c r="W47" s="14"/>
    </row>
    <row r="48" s="1" customFormat="1" spans="11:13">
      <c r="K48" s="14" t="s">
        <v>65</v>
      </c>
      <c r="L48" s="14">
        <f>COUNTIF(L2:L23,"&lt;2.571")-COUNTIF(L2:L23,"&lt;2.442")</f>
        <v>0</v>
      </c>
      <c r="M48" s="14">
        <v>2</v>
      </c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s="1" customFormat="1" spans="11:15">
      <c r="K50" s="14" t="s">
        <v>67</v>
      </c>
      <c r="L50" s="14">
        <f>COUNTIF(L2:L23,"&lt;2.829")-COUNTIF(L2:L23,"&lt;2.7")</f>
        <v>0</v>
      </c>
      <c r="N50" s="1">
        <v>0.378</v>
      </c>
      <c r="O50" s="1">
        <v>3.094</v>
      </c>
    </row>
    <row r="51" s="1" customFormat="1" spans="11:15">
      <c r="K51" s="14" t="s">
        <v>68</v>
      </c>
      <c r="L51" s="14">
        <f>COUNTIF(L2:L23,"&lt;2.958")-COUNTIF(L2:L23,"&lt;2.829")</f>
        <v>0</v>
      </c>
      <c r="N51" s="1">
        <v>21</v>
      </c>
      <c r="O51" s="1">
        <v>0.129</v>
      </c>
    </row>
    <row r="52" s="1" customFormat="1" spans="11:12">
      <c r="K52" s="14" t="s">
        <v>69</v>
      </c>
      <c r="L52" s="14">
        <f>COUNTIF(L2:L23,"&lt;3.087")-COUNTIF(L2:L23,"&lt;2.958")</f>
        <v>0</v>
      </c>
    </row>
  </sheetData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1"/>
  <sheetViews>
    <sheetView topLeftCell="I1" workbookViewId="0">
      <selection activeCell="Q29" sqref="Q29:T34"/>
    </sheetView>
  </sheetViews>
  <sheetFormatPr defaultColWidth="8.88888888888889" defaultRowHeight="14.4"/>
  <cols>
    <col min="11" max="12" width="18.3333333333333" customWidth="1"/>
    <col min="13" max="14" width="12.8888888888889"/>
    <col min="20" max="22" width="12.8888888888889"/>
    <col min="23" max="23" width="17.6666666666667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1" customFormat="1" spans="1:31">
      <c r="A2" s="18">
        <v>51</v>
      </c>
      <c r="B2" s="1">
        <v>20</v>
      </c>
      <c r="C2" s="1">
        <v>0</v>
      </c>
      <c r="D2" s="1">
        <v>10</v>
      </c>
      <c r="E2" s="1">
        <v>10</v>
      </c>
      <c r="F2" s="1">
        <v>10</v>
      </c>
      <c r="G2" s="1">
        <v>0</v>
      </c>
      <c r="H2" s="1">
        <v>10</v>
      </c>
      <c r="I2" s="1">
        <v>0</v>
      </c>
      <c r="J2" s="1">
        <v>1</v>
      </c>
      <c r="K2" s="14">
        <v>9999</v>
      </c>
      <c r="L2" s="14">
        <v>0.763280868530273</v>
      </c>
      <c r="M2" s="1">
        <v>9999</v>
      </c>
      <c r="N2" s="1">
        <v>9999</v>
      </c>
      <c r="O2" s="1">
        <v>8</v>
      </c>
      <c r="P2" s="1">
        <v>8</v>
      </c>
      <c r="Q2" s="1">
        <v>18</v>
      </c>
      <c r="R2" s="19">
        <v>0.4444</v>
      </c>
      <c r="S2" s="19">
        <f t="shared" ref="S2:S23" si="0">O2/E2</f>
        <v>0.8</v>
      </c>
      <c r="T2" s="1">
        <v>4.22702026367187</v>
      </c>
      <c r="U2" s="1">
        <v>3.92570948600769</v>
      </c>
      <c r="V2" s="1">
        <v>3.81870722770691</v>
      </c>
      <c r="W2" s="14">
        <v>0.107002258300781</v>
      </c>
      <c r="X2" s="1">
        <v>0.408313035964966</v>
      </c>
      <c r="Y2" s="1">
        <v>0.408313035964966</v>
      </c>
      <c r="Z2" s="1">
        <v>0.8</v>
      </c>
      <c r="AA2" s="1">
        <v>1</v>
      </c>
      <c r="AB2" s="1">
        <v>0.555555555555556</v>
      </c>
      <c r="AC2" s="1">
        <v>0.714285714285714</v>
      </c>
      <c r="AD2" s="1">
        <v>0</v>
      </c>
      <c r="AE2" s="1">
        <v>0.2</v>
      </c>
    </row>
    <row r="3" s="3" customFormat="1" spans="1:31">
      <c r="A3" s="5">
        <v>155</v>
      </c>
      <c r="B3">
        <v>18</v>
      </c>
      <c r="C3">
        <v>2</v>
      </c>
      <c r="D3">
        <v>10</v>
      </c>
      <c r="E3">
        <v>10</v>
      </c>
      <c r="F3">
        <v>10</v>
      </c>
      <c r="G3">
        <v>0</v>
      </c>
      <c r="H3">
        <v>8</v>
      </c>
      <c r="I3">
        <v>2</v>
      </c>
      <c r="J3">
        <v>0.9</v>
      </c>
      <c r="K3" s="4">
        <v>6.76684951782227</v>
      </c>
      <c r="L3" s="9">
        <v>0.678230285644531</v>
      </c>
      <c r="M3">
        <v>0.774417877197266</v>
      </c>
      <c r="N3">
        <v>8.09170532226562</v>
      </c>
      <c r="O3">
        <v>8</v>
      </c>
      <c r="P3">
        <v>8</v>
      </c>
      <c r="Q3">
        <v>17</v>
      </c>
      <c r="R3" s="15">
        <v>0.4706</v>
      </c>
      <c r="S3" s="15">
        <f t="shared" si="0"/>
        <v>0.8</v>
      </c>
      <c r="T3">
        <v>3.89630317687988</v>
      </c>
      <c r="U3">
        <v>3.45246338844299</v>
      </c>
      <c r="V3">
        <v>3.55084538459778</v>
      </c>
      <c r="W3" s="11">
        <v>0.0983819961547852</v>
      </c>
      <c r="X3">
        <v>0.345457792282104</v>
      </c>
      <c r="Y3">
        <v>0.345457792282104</v>
      </c>
      <c r="Z3">
        <v>0.8</v>
      </c>
      <c r="AA3">
        <v>0.9</v>
      </c>
      <c r="AB3">
        <v>0.529411764705882</v>
      </c>
      <c r="AC3">
        <v>0.666666666666667</v>
      </c>
      <c r="AD3">
        <v>0.1</v>
      </c>
      <c r="AE3">
        <v>0.1</v>
      </c>
    </row>
    <row r="4" spans="1:31">
      <c r="A4" s="5">
        <v>69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10.0285949707031</v>
      </c>
      <c r="L4" s="9">
        <v>0.747514724731445</v>
      </c>
      <c r="M4">
        <v>0.625762939453125</v>
      </c>
      <c r="N4">
        <v>9.09481048583984</v>
      </c>
      <c r="O4">
        <v>6</v>
      </c>
      <c r="P4">
        <v>6</v>
      </c>
      <c r="Q4">
        <v>14</v>
      </c>
      <c r="R4" s="15">
        <v>0.4286</v>
      </c>
      <c r="S4" s="15">
        <f t="shared" si="0"/>
        <v>0.6</v>
      </c>
      <c r="T4">
        <v>3.83040618896484</v>
      </c>
      <c r="U4">
        <v>3.52026915550232</v>
      </c>
      <c r="V4">
        <v>3.42554235458374</v>
      </c>
      <c r="W4" s="11">
        <v>0.0947268009185791</v>
      </c>
      <c r="X4">
        <v>0.404863834381104</v>
      </c>
      <c r="Y4">
        <v>0.404863834381104</v>
      </c>
      <c r="Z4">
        <v>0.6</v>
      </c>
      <c r="AA4">
        <v>0.8</v>
      </c>
      <c r="AB4">
        <v>0.571428571428571</v>
      </c>
      <c r="AC4">
        <v>0.666666666666667</v>
      </c>
      <c r="AD4">
        <v>0.2</v>
      </c>
      <c r="AE4">
        <v>0.2</v>
      </c>
    </row>
    <row r="5" spans="1:31">
      <c r="A5" s="5">
        <v>180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10.7439308166504</v>
      </c>
      <c r="L5" s="9">
        <v>0.757331848144531</v>
      </c>
      <c r="M5">
        <v>0.634435653686523</v>
      </c>
      <c r="N5">
        <v>9.8673038482666</v>
      </c>
      <c r="O5">
        <v>7</v>
      </c>
      <c r="P5">
        <v>7</v>
      </c>
      <c r="Q5">
        <v>17</v>
      </c>
      <c r="R5" s="15">
        <v>0.4118</v>
      </c>
      <c r="S5" s="15">
        <f t="shared" si="0"/>
        <v>0.7</v>
      </c>
      <c r="T5">
        <v>4.50893974304199</v>
      </c>
      <c r="U5">
        <v>4.11934566497803</v>
      </c>
      <c r="V5">
        <v>4.03300619125366</v>
      </c>
      <c r="W5" s="11">
        <v>0.0863394737243652</v>
      </c>
      <c r="X5">
        <v>0.47593355178833</v>
      </c>
      <c r="Y5">
        <v>0.47593355178833</v>
      </c>
      <c r="Z5">
        <v>0.7</v>
      </c>
      <c r="AA5">
        <v>1</v>
      </c>
      <c r="AB5">
        <v>0.588235294117647</v>
      </c>
      <c r="AC5">
        <v>0.740740740740741</v>
      </c>
      <c r="AD5">
        <v>0</v>
      </c>
      <c r="AE5">
        <v>0.3</v>
      </c>
    </row>
    <row r="6" spans="1:31">
      <c r="A6" s="5">
        <v>128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9.73309898376465</v>
      </c>
      <c r="L6" s="9">
        <v>0.717172622680664</v>
      </c>
      <c r="M6">
        <v>0.580852508544922</v>
      </c>
      <c r="N6">
        <v>8.65452194213867</v>
      </c>
      <c r="O6">
        <v>6</v>
      </c>
      <c r="P6">
        <v>6</v>
      </c>
      <c r="Q6">
        <v>14</v>
      </c>
      <c r="R6" s="15">
        <v>0.4286</v>
      </c>
      <c r="S6" s="15">
        <f t="shared" si="0"/>
        <v>0.6</v>
      </c>
      <c r="T6">
        <v>4.21047019958496</v>
      </c>
      <c r="U6">
        <v>3.87132596969604</v>
      </c>
      <c r="V6">
        <v>3.78663492202759</v>
      </c>
      <c r="W6" s="11">
        <v>0.084691047668457</v>
      </c>
      <c r="X6">
        <v>0.423835277557373</v>
      </c>
      <c r="Y6">
        <v>0.423835277557373</v>
      </c>
      <c r="Z6">
        <v>0.6</v>
      </c>
      <c r="AA6">
        <v>0.8</v>
      </c>
      <c r="AB6">
        <v>0.571428571428571</v>
      </c>
      <c r="AC6">
        <v>0.666666666666667</v>
      </c>
      <c r="AD6">
        <v>0.2</v>
      </c>
      <c r="AE6">
        <v>0.2</v>
      </c>
    </row>
    <row r="7" spans="1:31">
      <c r="A7" s="5">
        <v>175</v>
      </c>
      <c r="B7">
        <v>20</v>
      </c>
      <c r="C7">
        <v>0</v>
      </c>
      <c r="D7">
        <v>10</v>
      </c>
      <c r="E7">
        <v>10</v>
      </c>
      <c r="F7">
        <v>10</v>
      </c>
      <c r="G7">
        <v>0</v>
      </c>
      <c r="H7">
        <v>10</v>
      </c>
      <c r="I7">
        <v>0</v>
      </c>
      <c r="J7">
        <v>1</v>
      </c>
      <c r="K7" s="4">
        <v>9999</v>
      </c>
      <c r="L7" s="9">
        <v>0.729522705078125</v>
      </c>
      <c r="M7">
        <v>9999</v>
      </c>
      <c r="N7">
        <v>9999</v>
      </c>
      <c r="O7">
        <v>9</v>
      </c>
      <c r="P7">
        <v>9</v>
      </c>
      <c r="Q7">
        <v>18</v>
      </c>
      <c r="R7" s="15">
        <v>0.5</v>
      </c>
      <c r="S7" s="15">
        <f t="shared" si="0"/>
        <v>0.9</v>
      </c>
      <c r="T7">
        <v>4.20437049865723</v>
      </c>
      <c r="U7">
        <v>3.89416456222534</v>
      </c>
      <c r="V7">
        <v>3.80965113639831</v>
      </c>
      <c r="W7" s="11">
        <v>0.0845134258270264</v>
      </c>
      <c r="X7">
        <v>0.394719362258911</v>
      </c>
      <c r="Y7">
        <v>0.394719362258911</v>
      </c>
      <c r="Z7">
        <v>0.9</v>
      </c>
      <c r="AA7">
        <v>0.9</v>
      </c>
      <c r="AB7">
        <v>0.5</v>
      </c>
      <c r="AC7">
        <v>0.642857142857143</v>
      </c>
      <c r="AD7">
        <v>0.1</v>
      </c>
      <c r="AE7">
        <v>0</v>
      </c>
    </row>
    <row r="8" s="20" customFormat="1" spans="1:31">
      <c r="A8" s="21">
        <v>210</v>
      </c>
      <c r="B8" s="20">
        <v>19</v>
      </c>
      <c r="C8" s="20">
        <v>1</v>
      </c>
      <c r="D8" s="20">
        <v>10</v>
      </c>
      <c r="E8" s="20">
        <v>10</v>
      </c>
      <c r="F8" s="20">
        <v>10</v>
      </c>
      <c r="G8" s="20">
        <v>0</v>
      </c>
      <c r="H8" s="20">
        <v>9</v>
      </c>
      <c r="I8" s="20">
        <v>1</v>
      </c>
      <c r="J8" s="20">
        <v>0.95</v>
      </c>
      <c r="K8" s="22">
        <v>9.86070442199707</v>
      </c>
      <c r="L8" s="22">
        <v>0.746892929077148</v>
      </c>
      <c r="M8" s="20">
        <v>0.638494491577148</v>
      </c>
      <c r="N8" s="20">
        <v>9.04244613647461</v>
      </c>
      <c r="O8" s="20">
        <v>8</v>
      </c>
      <c r="P8" s="20">
        <v>8</v>
      </c>
      <c r="Q8" s="20">
        <v>18</v>
      </c>
      <c r="R8" s="23">
        <v>0.4444</v>
      </c>
      <c r="S8" s="23">
        <f t="shared" si="0"/>
        <v>0.8</v>
      </c>
      <c r="T8" s="20">
        <v>3.79890632629394</v>
      </c>
      <c r="U8" s="20">
        <v>3.4881284236908</v>
      </c>
      <c r="V8" s="20">
        <v>3.40635061264038</v>
      </c>
      <c r="W8" s="22">
        <v>0.081777811050415</v>
      </c>
      <c r="X8" s="20">
        <v>0.392555713653565</v>
      </c>
      <c r="Y8" s="20">
        <v>0.392555713653565</v>
      </c>
      <c r="Z8" s="20">
        <v>0.8</v>
      </c>
      <c r="AA8" s="20">
        <v>1</v>
      </c>
      <c r="AB8" s="20">
        <v>0.555555555555556</v>
      </c>
      <c r="AC8" s="20">
        <v>0.714285714285714</v>
      </c>
      <c r="AD8" s="20">
        <v>0</v>
      </c>
      <c r="AE8" s="20">
        <v>0.2</v>
      </c>
    </row>
    <row r="9" spans="1:31">
      <c r="A9" s="5">
        <v>61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10.6257991790772</v>
      </c>
      <c r="L9" s="9">
        <v>1.14323806762695</v>
      </c>
      <c r="M9">
        <v>0.99237060546875</v>
      </c>
      <c r="N9">
        <v>9.02749633789062</v>
      </c>
      <c r="O9">
        <v>5</v>
      </c>
      <c r="P9">
        <v>5</v>
      </c>
      <c r="Q9">
        <v>14</v>
      </c>
      <c r="R9" s="15">
        <v>0.3571</v>
      </c>
      <c r="S9" s="15">
        <f t="shared" si="0"/>
        <v>0.5</v>
      </c>
      <c r="T9">
        <v>3.97028923034668</v>
      </c>
      <c r="U9">
        <v>3.67376279830933</v>
      </c>
      <c r="V9">
        <v>3.51807713508606</v>
      </c>
      <c r="W9" s="11">
        <v>0.155685663223267</v>
      </c>
      <c r="X9">
        <v>0.45221209526062</v>
      </c>
      <c r="Y9">
        <v>0.45221209526062</v>
      </c>
      <c r="Z9">
        <v>0.5</v>
      </c>
      <c r="AA9">
        <v>0.9</v>
      </c>
      <c r="AB9">
        <v>0.642857142857143</v>
      </c>
      <c r="AC9">
        <v>0.75</v>
      </c>
      <c r="AD9">
        <v>0.1</v>
      </c>
      <c r="AE9">
        <v>0.4</v>
      </c>
    </row>
    <row r="10" spans="1:31">
      <c r="A10" s="5">
        <v>204</v>
      </c>
      <c r="B10">
        <v>20</v>
      </c>
      <c r="C10">
        <v>0</v>
      </c>
      <c r="D10">
        <v>10</v>
      </c>
      <c r="E10">
        <v>10</v>
      </c>
      <c r="F10">
        <v>10</v>
      </c>
      <c r="G10">
        <v>0</v>
      </c>
      <c r="H10">
        <v>10</v>
      </c>
      <c r="I10">
        <v>0</v>
      </c>
      <c r="J10">
        <v>1</v>
      </c>
      <c r="K10" s="4">
        <v>9999</v>
      </c>
      <c r="L10" s="9">
        <v>0.93437385559082</v>
      </c>
      <c r="M10">
        <v>9999</v>
      </c>
      <c r="N10">
        <v>9999</v>
      </c>
      <c r="O10">
        <v>7</v>
      </c>
      <c r="P10">
        <v>7</v>
      </c>
      <c r="Q10">
        <v>17</v>
      </c>
      <c r="R10" s="15">
        <v>0.4118</v>
      </c>
      <c r="S10" s="15">
        <f t="shared" si="0"/>
        <v>0.7</v>
      </c>
      <c r="T10">
        <v>4.56262969970703</v>
      </c>
      <c r="U10">
        <v>4.25880813598633</v>
      </c>
      <c r="V10">
        <v>4.08786678314209</v>
      </c>
      <c r="W10" s="11">
        <v>0.170941352844238</v>
      </c>
      <c r="X10">
        <v>0.474762916564941</v>
      </c>
      <c r="Y10">
        <v>0.474762916564941</v>
      </c>
      <c r="Z10">
        <v>0.7</v>
      </c>
      <c r="AA10">
        <v>1</v>
      </c>
      <c r="AB10">
        <v>0.588235294117647</v>
      </c>
      <c r="AC10">
        <v>0.740740740740741</v>
      </c>
      <c r="AD10">
        <v>0</v>
      </c>
      <c r="AE10">
        <v>0.3</v>
      </c>
    </row>
    <row r="11" spans="1:31">
      <c r="A11" s="5">
        <v>74</v>
      </c>
      <c r="B11">
        <v>19</v>
      </c>
      <c r="C11">
        <v>1</v>
      </c>
      <c r="D11">
        <v>10</v>
      </c>
      <c r="E11">
        <v>10</v>
      </c>
      <c r="F11">
        <v>9</v>
      </c>
      <c r="G11">
        <v>1</v>
      </c>
      <c r="H11">
        <v>10</v>
      </c>
      <c r="I11">
        <v>0</v>
      </c>
      <c r="J11">
        <v>0.95</v>
      </c>
      <c r="K11" s="4">
        <v>9999</v>
      </c>
      <c r="L11" s="9">
        <v>0.927766799926758</v>
      </c>
      <c r="M11">
        <v>9999</v>
      </c>
      <c r="N11">
        <v>9999</v>
      </c>
      <c r="O11">
        <v>10</v>
      </c>
      <c r="P11">
        <v>10</v>
      </c>
      <c r="Q11">
        <v>18</v>
      </c>
      <c r="R11" s="15">
        <v>0.5556</v>
      </c>
      <c r="S11" s="15">
        <f t="shared" si="0"/>
        <v>1</v>
      </c>
      <c r="T11">
        <v>4.40181159973145</v>
      </c>
      <c r="U11">
        <v>3.95356178283691</v>
      </c>
      <c r="V11">
        <v>4.1050820350647</v>
      </c>
      <c r="W11" s="11">
        <v>0.151520252227783</v>
      </c>
      <c r="X11">
        <v>0.296729564666748</v>
      </c>
      <c r="Y11">
        <v>0.296729564666748</v>
      </c>
      <c r="Z11">
        <v>1</v>
      </c>
      <c r="AA11">
        <v>0.8</v>
      </c>
      <c r="AB11">
        <v>0.444444444444444</v>
      </c>
      <c r="AC11">
        <v>0.571428571428571</v>
      </c>
      <c r="AD11">
        <v>0.2</v>
      </c>
      <c r="AE11">
        <v>-0.2</v>
      </c>
    </row>
    <row r="12" spans="1:31">
      <c r="A12" s="5">
        <v>79</v>
      </c>
      <c r="B12">
        <v>20</v>
      </c>
      <c r="C12">
        <v>0</v>
      </c>
      <c r="D12">
        <v>10</v>
      </c>
      <c r="E12">
        <v>10</v>
      </c>
      <c r="F12">
        <v>10</v>
      </c>
      <c r="G12">
        <v>0</v>
      </c>
      <c r="H12">
        <v>10</v>
      </c>
      <c r="I12">
        <v>0</v>
      </c>
      <c r="J12">
        <v>1</v>
      </c>
      <c r="K12" s="4">
        <v>9999</v>
      </c>
      <c r="L12" s="9">
        <v>0.904653549194336</v>
      </c>
      <c r="M12">
        <v>9999</v>
      </c>
      <c r="N12">
        <v>9999</v>
      </c>
      <c r="O12">
        <v>7</v>
      </c>
      <c r="P12">
        <v>7</v>
      </c>
      <c r="Q12">
        <v>16</v>
      </c>
      <c r="R12" s="15">
        <v>0.4375</v>
      </c>
      <c r="S12" s="15">
        <f t="shared" si="0"/>
        <v>0.7</v>
      </c>
      <c r="T12">
        <v>4.4958438873291</v>
      </c>
      <c r="U12">
        <v>4.18574857711792</v>
      </c>
      <c r="V12">
        <v>4.04067134857178</v>
      </c>
      <c r="W12" s="11">
        <v>0.145077228546143</v>
      </c>
      <c r="X12">
        <v>0.455172538757324</v>
      </c>
      <c r="Y12">
        <v>0.455172538757324</v>
      </c>
      <c r="Z12">
        <v>0.7</v>
      </c>
      <c r="AA12">
        <v>0.9</v>
      </c>
      <c r="AB12">
        <v>0.5625</v>
      </c>
      <c r="AC12">
        <v>0.692307692307692</v>
      </c>
      <c r="AD12">
        <v>0.1</v>
      </c>
      <c r="AE12">
        <v>0.2</v>
      </c>
    </row>
    <row r="13" s="3" customFormat="1" spans="1:31">
      <c r="A13" s="7">
        <v>58</v>
      </c>
      <c r="B13" s="3">
        <v>20</v>
      </c>
      <c r="C13" s="3">
        <v>0</v>
      </c>
      <c r="D13" s="3">
        <v>10</v>
      </c>
      <c r="E13" s="3">
        <v>10</v>
      </c>
      <c r="F13" s="3">
        <v>10</v>
      </c>
      <c r="G13" s="3">
        <v>0</v>
      </c>
      <c r="H13" s="3">
        <v>10</v>
      </c>
      <c r="I13" s="3">
        <v>0</v>
      </c>
      <c r="J13" s="3">
        <v>1</v>
      </c>
      <c r="K13" s="11">
        <v>9999</v>
      </c>
      <c r="L13" s="11">
        <v>0.892644882202148</v>
      </c>
      <c r="M13" s="3">
        <v>9999</v>
      </c>
      <c r="N13" s="3">
        <v>9999</v>
      </c>
      <c r="O13" s="3">
        <v>7</v>
      </c>
      <c r="P13" s="3">
        <v>7</v>
      </c>
      <c r="Q13" s="3">
        <v>17</v>
      </c>
      <c r="R13" s="17">
        <v>0.4118</v>
      </c>
      <c r="S13" s="17">
        <f t="shared" si="0"/>
        <v>0.7</v>
      </c>
      <c r="T13" s="3">
        <v>4.25502014160156</v>
      </c>
      <c r="U13" s="3">
        <v>3.97127270698547</v>
      </c>
      <c r="V13" s="3">
        <v>3.8246111869812</v>
      </c>
      <c r="W13" s="11">
        <v>0.146661520004272</v>
      </c>
      <c r="X13" s="3">
        <v>0.430408954620361</v>
      </c>
      <c r="Y13" s="3">
        <v>0.430408954620361</v>
      </c>
      <c r="Z13" s="3">
        <v>0.7</v>
      </c>
      <c r="AA13" s="3">
        <v>1</v>
      </c>
      <c r="AB13" s="3">
        <v>0.588235294117647</v>
      </c>
      <c r="AC13" s="3">
        <v>0.740740740740741</v>
      </c>
      <c r="AD13" s="3">
        <v>0</v>
      </c>
      <c r="AE13" s="3">
        <v>0.3</v>
      </c>
    </row>
    <row r="14" spans="1:31">
      <c r="A14" s="5">
        <v>46</v>
      </c>
      <c r="B14">
        <v>18</v>
      </c>
      <c r="C14">
        <v>2</v>
      </c>
      <c r="D14">
        <v>10</v>
      </c>
      <c r="E14">
        <v>10</v>
      </c>
      <c r="F14">
        <v>10</v>
      </c>
      <c r="G14">
        <v>0</v>
      </c>
      <c r="H14">
        <v>8</v>
      </c>
      <c r="I14">
        <v>2</v>
      </c>
      <c r="J14">
        <v>0.9</v>
      </c>
      <c r="K14" s="4">
        <v>7.44791412353516</v>
      </c>
      <c r="L14" s="9">
        <v>1.0282154083252</v>
      </c>
      <c r="M14">
        <v>0.622165679931641</v>
      </c>
      <c r="N14">
        <v>5.99441528320312</v>
      </c>
      <c r="O14">
        <v>6</v>
      </c>
      <c r="P14">
        <v>6</v>
      </c>
      <c r="Q14">
        <v>16</v>
      </c>
      <c r="R14" s="15">
        <v>0.375</v>
      </c>
      <c r="S14" s="15">
        <f t="shared" si="0"/>
        <v>0.6</v>
      </c>
      <c r="T14">
        <v>3.98751449584961</v>
      </c>
      <c r="U14">
        <v>3.64871144294739</v>
      </c>
      <c r="V14">
        <v>3.5240159034729</v>
      </c>
      <c r="W14" s="11">
        <v>0.124695539474487</v>
      </c>
      <c r="X14">
        <v>0.463498592376709</v>
      </c>
      <c r="Y14">
        <v>0.463498592376709</v>
      </c>
      <c r="Z14">
        <v>0.6</v>
      </c>
      <c r="AA14">
        <v>1</v>
      </c>
      <c r="AB14">
        <v>0.625</v>
      </c>
      <c r="AC14">
        <v>0.769230769230769</v>
      </c>
      <c r="AD14">
        <v>0</v>
      </c>
      <c r="AE14">
        <v>0.4</v>
      </c>
    </row>
    <row r="15" spans="1:31">
      <c r="A15" s="5">
        <v>156</v>
      </c>
      <c r="B15">
        <v>20</v>
      </c>
      <c r="C15">
        <v>0</v>
      </c>
      <c r="D15">
        <v>10</v>
      </c>
      <c r="E15">
        <v>10</v>
      </c>
      <c r="F15">
        <v>10</v>
      </c>
      <c r="G15">
        <v>0</v>
      </c>
      <c r="H15">
        <v>10</v>
      </c>
      <c r="I15">
        <v>0</v>
      </c>
      <c r="J15">
        <v>1</v>
      </c>
      <c r="K15" s="4">
        <v>9999</v>
      </c>
      <c r="L15" s="9">
        <v>1.41717147827148</v>
      </c>
      <c r="M15">
        <v>9999</v>
      </c>
      <c r="N15">
        <v>9999</v>
      </c>
      <c r="O15">
        <v>9</v>
      </c>
      <c r="P15">
        <v>9</v>
      </c>
      <c r="Q15">
        <v>19</v>
      </c>
      <c r="R15" s="15">
        <v>0.4737</v>
      </c>
      <c r="S15" s="15">
        <f t="shared" si="0"/>
        <v>0.9</v>
      </c>
      <c r="T15">
        <v>4.48095321655273</v>
      </c>
      <c r="U15">
        <v>4.20376634597778</v>
      </c>
      <c r="V15">
        <v>3.99703979492187</v>
      </c>
      <c r="W15" s="11">
        <v>0.206726551055908</v>
      </c>
      <c r="X15">
        <v>0.483913421630859</v>
      </c>
      <c r="Y15">
        <v>0.483913421630859</v>
      </c>
      <c r="Z15">
        <v>0.9</v>
      </c>
      <c r="AA15">
        <v>1</v>
      </c>
      <c r="AB15">
        <v>0.526315789473684</v>
      </c>
      <c r="AC15">
        <v>0.689655172413793</v>
      </c>
      <c r="AD15">
        <v>0</v>
      </c>
      <c r="AE15">
        <v>0.1</v>
      </c>
    </row>
    <row r="16" spans="1:31">
      <c r="A16" s="5">
        <v>225</v>
      </c>
      <c r="B16">
        <v>17</v>
      </c>
      <c r="C16">
        <v>3</v>
      </c>
      <c r="D16">
        <v>10</v>
      </c>
      <c r="E16">
        <v>10</v>
      </c>
      <c r="F16">
        <v>9</v>
      </c>
      <c r="G16">
        <v>1</v>
      </c>
      <c r="H16">
        <v>8</v>
      </c>
      <c r="I16">
        <v>2</v>
      </c>
      <c r="J16">
        <v>0.85</v>
      </c>
      <c r="K16" s="4">
        <v>7.71554183959961</v>
      </c>
      <c r="L16" s="9">
        <v>1.04880714416504</v>
      </c>
      <c r="M16">
        <v>0.713251113891602</v>
      </c>
      <c r="N16">
        <v>6.65564155578613</v>
      </c>
      <c r="O16">
        <v>7</v>
      </c>
      <c r="P16">
        <v>7</v>
      </c>
      <c r="Q16">
        <v>16</v>
      </c>
      <c r="R16" s="15">
        <v>0.4375</v>
      </c>
      <c r="S16" s="15">
        <f t="shared" si="0"/>
        <v>0.7</v>
      </c>
      <c r="T16">
        <v>3.21542549133301</v>
      </c>
      <c r="U16">
        <v>2.92124319076538</v>
      </c>
      <c r="V16">
        <v>2.91168355941772</v>
      </c>
      <c r="W16" s="11">
        <v>0.00955963134765625</v>
      </c>
      <c r="X16">
        <v>0.303741931915283</v>
      </c>
      <c r="Y16">
        <v>0.303741931915283</v>
      </c>
      <c r="Z16">
        <v>0.7</v>
      </c>
      <c r="AA16">
        <v>0.9</v>
      </c>
      <c r="AB16">
        <v>0.5625</v>
      </c>
      <c r="AC16">
        <v>0.692307692307692</v>
      </c>
      <c r="AD16">
        <v>0.1</v>
      </c>
      <c r="AE16">
        <v>0.2</v>
      </c>
    </row>
    <row r="17" spans="1:31">
      <c r="A17" s="5">
        <v>171</v>
      </c>
      <c r="B17">
        <v>19</v>
      </c>
      <c r="C17">
        <v>1</v>
      </c>
      <c r="D17">
        <v>10</v>
      </c>
      <c r="E17">
        <v>10</v>
      </c>
      <c r="F17">
        <v>10</v>
      </c>
      <c r="G17">
        <v>0</v>
      </c>
      <c r="H17">
        <v>9</v>
      </c>
      <c r="I17">
        <v>1</v>
      </c>
      <c r="J17">
        <v>0.95</v>
      </c>
      <c r="K17" s="4">
        <v>10.2781219482422</v>
      </c>
      <c r="L17" s="9">
        <v>1.05501174926758</v>
      </c>
      <c r="M17">
        <v>0.912380218505859</v>
      </c>
      <c r="N17">
        <v>8.82160949707031</v>
      </c>
      <c r="O17">
        <v>6</v>
      </c>
      <c r="P17">
        <v>6</v>
      </c>
      <c r="Q17">
        <v>15</v>
      </c>
      <c r="R17" s="15">
        <v>0.4</v>
      </c>
      <c r="S17" s="15">
        <f t="shared" si="0"/>
        <v>0.6</v>
      </c>
      <c r="T17">
        <v>4.19645118713379</v>
      </c>
      <c r="U17">
        <v>3.87713885307312</v>
      </c>
      <c r="V17">
        <v>3.7418053150177</v>
      </c>
      <c r="W17" s="11">
        <v>0.13533353805542</v>
      </c>
      <c r="X17">
        <v>0.454645872116089</v>
      </c>
      <c r="Y17">
        <v>0.454645872116089</v>
      </c>
      <c r="Z17">
        <v>0.6</v>
      </c>
      <c r="AA17">
        <v>0.9</v>
      </c>
      <c r="AB17">
        <v>0.6</v>
      </c>
      <c r="AC17">
        <v>0.72</v>
      </c>
      <c r="AD17">
        <v>0.1</v>
      </c>
      <c r="AE17">
        <v>0.3</v>
      </c>
    </row>
    <row r="18" spans="1:31">
      <c r="A18" s="5">
        <v>231</v>
      </c>
      <c r="B18">
        <v>17</v>
      </c>
      <c r="C18">
        <v>3</v>
      </c>
      <c r="D18">
        <v>10</v>
      </c>
      <c r="E18">
        <v>10</v>
      </c>
      <c r="F18">
        <v>9</v>
      </c>
      <c r="G18">
        <v>1</v>
      </c>
      <c r="H18">
        <v>8</v>
      </c>
      <c r="I18">
        <v>2</v>
      </c>
      <c r="J18">
        <v>0.85</v>
      </c>
      <c r="K18" s="4">
        <v>7.85017585754395</v>
      </c>
      <c r="L18" s="9">
        <v>1.06497764587402</v>
      </c>
      <c r="M18">
        <v>0.754945755004883</v>
      </c>
      <c r="N18">
        <v>6.93133163452148</v>
      </c>
      <c r="O18">
        <v>6</v>
      </c>
      <c r="P18">
        <v>6</v>
      </c>
      <c r="Q18">
        <v>15</v>
      </c>
      <c r="R18" s="15">
        <v>0.4</v>
      </c>
      <c r="S18" s="15">
        <f t="shared" si="0"/>
        <v>0.6</v>
      </c>
      <c r="T18">
        <v>3.3604736328125</v>
      </c>
      <c r="U18">
        <v>3.01516366004944</v>
      </c>
      <c r="V18">
        <v>3.01194429397583</v>
      </c>
      <c r="W18" s="11">
        <v>0.0032193660736084</v>
      </c>
      <c r="X18">
        <v>0.34852933883667</v>
      </c>
      <c r="Y18">
        <v>0.34852933883667</v>
      </c>
      <c r="Z18">
        <v>0.6</v>
      </c>
      <c r="AA18">
        <v>0.9</v>
      </c>
      <c r="AB18">
        <v>0.6</v>
      </c>
      <c r="AC18">
        <v>0.72</v>
      </c>
      <c r="AD18">
        <v>0.1</v>
      </c>
      <c r="AE18">
        <v>0.3</v>
      </c>
    </row>
    <row r="19" spans="1:31">
      <c r="A19" s="5">
        <v>173</v>
      </c>
      <c r="B19">
        <v>18</v>
      </c>
      <c r="C19">
        <v>2</v>
      </c>
      <c r="D19">
        <v>10</v>
      </c>
      <c r="E19">
        <v>10</v>
      </c>
      <c r="F19">
        <v>10</v>
      </c>
      <c r="G19">
        <v>0</v>
      </c>
      <c r="H19">
        <v>8</v>
      </c>
      <c r="I19">
        <v>2</v>
      </c>
      <c r="J19">
        <v>0.9</v>
      </c>
      <c r="K19" s="4">
        <v>7.58810043334961</v>
      </c>
      <c r="L19" s="9">
        <v>1.06684494018555</v>
      </c>
      <c r="M19">
        <v>0.588665008544922</v>
      </c>
      <c r="N19">
        <v>5.76065635681152</v>
      </c>
      <c r="O19">
        <v>5</v>
      </c>
      <c r="P19">
        <v>5</v>
      </c>
      <c r="Q19">
        <v>14</v>
      </c>
      <c r="R19" s="15">
        <v>0.3571</v>
      </c>
      <c r="S19" s="15">
        <f t="shared" si="0"/>
        <v>0.5</v>
      </c>
      <c r="T19">
        <v>4.2313117980957</v>
      </c>
      <c r="U19">
        <v>3.87986516952515</v>
      </c>
      <c r="V19">
        <v>3.75139999389648</v>
      </c>
      <c r="W19" s="11">
        <v>0.128465175628662</v>
      </c>
      <c r="X19">
        <v>0.479911804199219</v>
      </c>
      <c r="Y19">
        <v>0.479911804199219</v>
      </c>
      <c r="Z19">
        <v>0.5</v>
      </c>
      <c r="AA19">
        <v>0.9</v>
      </c>
      <c r="AB19">
        <v>0.642857142857143</v>
      </c>
      <c r="AC19">
        <v>0.75</v>
      </c>
      <c r="AD19">
        <v>0.1</v>
      </c>
      <c r="AE19">
        <v>0.4</v>
      </c>
    </row>
    <row r="20" spans="1:31">
      <c r="A20" s="5">
        <v>200</v>
      </c>
      <c r="B20">
        <v>17</v>
      </c>
      <c r="C20">
        <v>3</v>
      </c>
      <c r="D20">
        <v>10</v>
      </c>
      <c r="E20">
        <v>10</v>
      </c>
      <c r="F20">
        <v>10</v>
      </c>
      <c r="G20">
        <v>0</v>
      </c>
      <c r="H20">
        <v>7</v>
      </c>
      <c r="I20">
        <v>3</v>
      </c>
      <c r="J20">
        <v>0.85</v>
      </c>
      <c r="K20" s="4">
        <v>5.40312004089355</v>
      </c>
      <c r="L20" s="9">
        <v>1.06768417358398</v>
      </c>
      <c r="M20">
        <v>0.909791946411133</v>
      </c>
      <c r="N20">
        <v>5.66717720031738</v>
      </c>
      <c r="O20">
        <v>7</v>
      </c>
      <c r="P20">
        <v>7</v>
      </c>
      <c r="Q20">
        <v>15</v>
      </c>
      <c r="R20" s="15">
        <v>0.4667</v>
      </c>
      <c r="S20" s="15">
        <f t="shared" si="0"/>
        <v>0.7</v>
      </c>
      <c r="T20">
        <v>2.85855865478516</v>
      </c>
      <c r="U20">
        <v>2.56852579116821</v>
      </c>
      <c r="V20">
        <v>2.5754280090332</v>
      </c>
      <c r="W20" s="11">
        <v>0.00690221786499023</v>
      </c>
      <c r="X20">
        <v>0.283130645751953</v>
      </c>
      <c r="Y20">
        <v>0.283130645751953</v>
      </c>
      <c r="Z20">
        <v>0.7</v>
      </c>
      <c r="AA20">
        <v>0.8</v>
      </c>
      <c r="AB20">
        <v>0.533333333333333</v>
      </c>
      <c r="AC20">
        <v>0.64</v>
      </c>
      <c r="AD20">
        <v>0.2</v>
      </c>
      <c r="AE20">
        <v>0.1</v>
      </c>
    </row>
    <row r="21" spans="1:31">
      <c r="A21" s="5">
        <v>106</v>
      </c>
      <c r="B21">
        <v>19</v>
      </c>
      <c r="C21">
        <v>1</v>
      </c>
      <c r="D21">
        <v>10</v>
      </c>
      <c r="E21">
        <v>10</v>
      </c>
      <c r="F21">
        <v>10</v>
      </c>
      <c r="G21">
        <v>0</v>
      </c>
      <c r="H21">
        <v>9</v>
      </c>
      <c r="I21">
        <v>1</v>
      </c>
      <c r="J21">
        <v>0.95</v>
      </c>
      <c r="K21" s="4">
        <v>11.0809917449951</v>
      </c>
      <c r="L21" s="9">
        <v>1.19580459594727</v>
      </c>
      <c r="M21">
        <v>0.999795913696289</v>
      </c>
      <c r="N21">
        <v>9.0234489440918</v>
      </c>
      <c r="O21">
        <v>6</v>
      </c>
      <c r="P21">
        <v>6</v>
      </c>
      <c r="Q21">
        <v>16</v>
      </c>
      <c r="R21" s="15">
        <v>0.375</v>
      </c>
      <c r="S21" s="15">
        <f t="shared" si="0"/>
        <v>0.6</v>
      </c>
      <c r="T21">
        <v>4.2790470123291</v>
      </c>
      <c r="U21">
        <v>3.97639465332031</v>
      </c>
      <c r="V21">
        <v>3.77619099617004</v>
      </c>
      <c r="W21" s="11">
        <v>0.200203657150269</v>
      </c>
      <c r="X21">
        <v>0.502856016159058</v>
      </c>
      <c r="Y21">
        <v>0.502856016159058</v>
      </c>
      <c r="Z21">
        <v>0.6</v>
      </c>
      <c r="AA21">
        <v>1</v>
      </c>
      <c r="AB21">
        <v>0.625</v>
      </c>
      <c r="AC21">
        <v>0.769230769230769</v>
      </c>
      <c r="AD21">
        <v>0</v>
      </c>
      <c r="AE21">
        <v>0.4</v>
      </c>
    </row>
    <row r="22" spans="1:31">
      <c r="A22" s="5">
        <v>235</v>
      </c>
      <c r="B22">
        <v>17</v>
      </c>
      <c r="C22">
        <v>3</v>
      </c>
      <c r="D22">
        <v>10</v>
      </c>
      <c r="E22">
        <v>10</v>
      </c>
      <c r="F22">
        <v>9</v>
      </c>
      <c r="G22">
        <v>1</v>
      </c>
      <c r="H22">
        <v>8</v>
      </c>
      <c r="I22">
        <v>2</v>
      </c>
      <c r="J22">
        <v>0.85</v>
      </c>
      <c r="K22" s="4">
        <v>6.75049018859863</v>
      </c>
      <c r="L22" s="9">
        <v>1.09004592895508</v>
      </c>
      <c r="M22">
        <v>0.96864128112793</v>
      </c>
      <c r="N22">
        <v>6.46852874755859</v>
      </c>
      <c r="O22">
        <v>7</v>
      </c>
      <c r="P22">
        <v>7</v>
      </c>
      <c r="Q22">
        <v>14</v>
      </c>
      <c r="R22" s="15">
        <v>0.5</v>
      </c>
      <c r="S22" s="15">
        <f t="shared" si="0"/>
        <v>0.7</v>
      </c>
      <c r="T22">
        <v>3.52209281921387</v>
      </c>
      <c r="U22">
        <v>3.17621183395386</v>
      </c>
      <c r="V22">
        <v>3.19678997993469</v>
      </c>
      <c r="W22" s="11">
        <v>0.020578145980835</v>
      </c>
      <c r="X22">
        <v>0.325302839279175</v>
      </c>
      <c r="Y22">
        <v>0.325302839279175</v>
      </c>
      <c r="Z22">
        <v>0.7</v>
      </c>
      <c r="AA22">
        <v>0.7</v>
      </c>
      <c r="AB22">
        <v>0.5</v>
      </c>
      <c r="AC22">
        <v>0.583333333333333</v>
      </c>
      <c r="AD22">
        <v>0.3</v>
      </c>
      <c r="AE22">
        <v>0</v>
      </c>
    </row>
    <row r="23" s="4" customFormat="1" spans="11:31">
      <c r="K23" s="12" t="s">
        <v>29</v>
      </c>
      <c r="L23" s="9">
        <f>AVERAGE(L2:L22)</f>
        <v>0.951294581095378</v>
      </c>
      <c r="W23" s="11">
        <f t="shared" ref="W23:AE23" si="1">AVERAGE(W2:W22)</f>
        <v>0.106809650148664</v>
      </c>
      <c r="Z23" s="4">
        <f t="shared" si="1"/>
        <v>0.7</v>
      </c>
      <c r="AA23" s="4">
        <f t="shared" si="1"/>
        <v>0.90952380952381</v>
      </c>
      <c r="AB23" s="4">
        <f t="shared" si="1"/>
        <v>0.567280654952039</v>
      </c>
      <c r="AC23" s="4">
        <f t="shared" si="1"/>
        <v>0.697197371138258</v>
      </c>
      <c r="AD23" s="4">
        <f t="shared" si="1"/>
        <v>0.0904761904761905</v>
      </c>
      <c r="AE23" s="4">
        <f t="shared" si="1"/>
        <v>0.20952380952381</v>
      </c>
    </row>
    <row r="24" s="4" customFormat="1" spans="11:31">
      <c r="K24" s="13" t="s">
        <v>30</v>
      </c>
      <c r="L24" s="9">
        <f>MAX(L2:L22)</f>
        <v>1.41717147827148</v>
      </c>
      <c r="W24" s="11">
        <f t="shared" ref="W24:AE24" si="2">MAX(W2:W22)</f>
        <v>0.206726551055908</v>
      </c>
      <c r="Z24" s="4">
        <f t="shared" si="2"/>
        <v>1</v>
      </c>
      <c r="AA24" s="4">
        <f t="shared" si="2"/>
        <v>1</v>
      </c>
      <c r="AB24" s="4">
        <f t="shared" si="2"/>
        <v>0.642857142857143</v>
      </c>
      <c r="AC24" s="4">
        <f t="shared" si="2"/>
        <v>0.769230769230769</v>
      </c>
      <c r="AD24" s="4">
        <f t="shared" si="2"/>
        <v>0.3</v>
      </c>
      <c r="AE24" s="4">
        <f t="shared" si="2"/>
        <v>0.4</v>
      </c>
    </row>
    <row r="25" s="4" customFormat="1" spans="12:31">
      <c r="L25" s="9">
        <f>MIN(L2:L22)</f>
        <v>0.678230285644531</v>
      </c>
      <c r="W25" s="11">
        <f t="shared" ref="W25:AE25" si="3">MIN(W2:W22)</f>
        <v>0.0032193660736084</v>
      </c>
      <c r="Z25" s="4">
        <f t="shared" si="3"/>
        <v>0.5</v>
      </c>
      <c r="AA25" s="4">
        <f t="shared" si="3"/>
        <v>0.7</v>
      </c>
      <c r="AB25" s="4">
        <f t="shared" si="3"/>
        <v>0.444444444444444</v>
      </c>
      <c r="AC25" s="4">
        <f t="shared" si="3"/>
        <v>0.571428571428571</v>
      </c>
      <c r="AD25" s="4">
        <f t="shared" si="3"/>
        <v>0</v>
      </c>
      <c r="AE25" s="4">
        <f t="shared" si="3"/>
        <v>-0.2</v>
      </c>
    </row>
    <row r="26" spans="11:23">
      <c r="K26" s="4"/>
      <c r="L26" s="9"/>
      <c r="M26">
        <v>0.194</v>
      </c>
      <c r="W26" s="11"/>
    </row>
    <row r="27" spans="11:23">
      <c r="K27" s="4"/>
      <c r="L27" s="9"/>
      <c r="M27">
        <v>0.129</v>
      </c>
      <c r="W27" s="11"/>
    </row>
    <row r="28" spans="11:23">
      <c r="K28" s="4"/>
      <c r="L28" s="9"/>
      <c r="W28" s="11"/>
    </row>
    <row r="29" spans="11:23">
      <c r="K29" s="4" t="s">
        <v>31</v>
      </c>
      <c r="L29" s="4" t="s">
        <v>32</v>
      </c>
      <c r="M29" t="s">
        <v>98</v>
      </c>
      <c r="N29" t="s">
        <v>99</v>
      </c>
      <c r="Q29" s="4" t="s">
        <v>70</v>
      </c>
      <c r="R29" s="4"/>
      <c r="S29" s="4"/>
      <c r="T29" s="4"/>
      <c r="W29" s="11"/>
    </row>
    <row r="30" spans="11:23">
      <c r="K30" s="4"/>
      <c r="L30" s="4"/>
      <c r="Q30" s="4">
        <v>0.2</v>
      </c>
      <c r="R30" s="4">
        <v>-160</v>
      </c>
      <c r="S30" s="4">
        <v>640</v>
      </c>
      <c r="T30" s="4">
        <v>32</v>
      </c>
      <c r="W30" s="11"/>
    </row>
    <row r="31" s="1" customFormat="1" spans="11:23">
      <c r="K31" s="14" t="s">
        <v>49</v>
      </c>
      <c r="L31" s="14">
        <f>COUNTIF(L2:L22,"&lt;0.507")-COUNTIF(L2:L22,"&lt;0.378")</f>
        <v>0</v>
      </c>
      <c r="Q31" s="4">
        <v>0.4</v>
      </c>
      <c r="R31" s="4">
        <v>-320</v>
      </c>
      <c r="S31" s="4">
        <v>480</v>
      </c>
      <c r="T31" s="4">
        <v>24</v>
      </c>
      <c r="W31" s="14"/>
    </row>
    <row r="32" s="1" customFormat="1" spans="11:23">
      <c r="K32" s="14" t="s">
        <v>50</v>
      </c>
      <c r="L32" s="14">
        <f>COUNTIF(L2:L22,"&lt;0.636")-COUNTIF(L2:L22,"&lt;0.507")</f>
        <v>0</v>
      </c>
      <c r="Q32" s="4">
        <v>0.45</v>
      </c>
      <c r="R32" s="4">
        <v>-360</v>
      </c>
      <c r="S32" s="4">
        <v>440</v>
      </c>
      <c r="T32" s="4">
        <v>22</v>
      </c>
      <c r="W32" s="14"/>
    </row>
    <row r="33" s="2" customFormat="1" spans="11:23">
      <c r="K33" s="10" t="s">
        <v>51</v>
      </c>
      <c r="L33" s="10">
        <f>COUNTIF(L2:L22,"&lt;0.765")-COUNTIF(L2:L22,"&lt;0.636")</f>
        <v>7</v>
      </c>
      <c r="Q33" s="4">
        <v>0.49</v>
      </c>
      <c r="R33" s="4">
        <v>-392</v>
      </c>
      <c r="S33" s="4">
        <v>408</v>
      </c>
      <c r="T33" s="4">
        <v>20.4</v>
      </c>
      <c r="W33" s="10"/>
    </row>
    <row r="34" s="1" customFormat="1" spans="11:23">
      <c r="K34" s="14" t="s">
        <v>52</v>
      </c>
      <c r="L34" s="14">
        <f>COUNTIF(L2:L22,"&lt;0.894")-COUNTIF(L2:L22,"&lt;0.765")</f>
        <v>1</v>
      </c>
      <c r="R34" s="14">
        <v>-380</v>
      </c>
      <c r="S34" s="14">
        <v>420</v>
      </c>
      <c r="T34" s="14">
        <v>21</v>
      </c>
      <c r="W34" s="14"/>
    </row>
    <row r="35" s="1" customFormat="1" spans="11:23">
      <c r="K35" s="14" t="s">
        <v>53</v>
      </c>
      <c r="L35" s="14">
        <f>COUNTIF(L2:L22,"&lt;1.023")-COUNTIF(L2:L22,"&lt;0.894")</f>
        <v>3</v>
      </c>
      <c r="W35" s="14"/>
    </row>
    <row r="36" s="1" customFormat="1" spans="11:23">
      <c r="K36" s="14" t="s">
        <v>54</v>
      </c>
      <c r="L36" s="14">
        <f>COUNTIF(L2:L22,"&lt;1.152")-COUNTIF(L2:L22,"&lt;1.023")</f>
        <v>8</v>
      </c>
      <c r="W36" s="14"/>
    </row>
    <row r="37" s="1" customFormat="1" spans="11:23">
      <c r="K37" s="14" t="s">
        <v>55</v>
      </c>
      <c r="L37" s="14">
        <f>COUNTIF(L2:L22,"&lt;1.281")-COUNTIF(L2:L22,"&lt;1.152")</f>
        <v>1</v>
      </c>
      <c r="W37" s="14"/>
    </row>
    <row r="38" s="1" customFormat="1" spans="11:23">
      <c r="K38" s="14" t="s">
        <v>56</v>
      </c>
      <c r="L38" s="14">
        <f>COUNTIF(L2:L22,"&lt;1.41")-COUNTIF(L2:L22,"&lt;1.281")</f>
        <v>0</v>
      </c>
      <c r="W38" s="14"/>
    </row>
    <row r="39" s="1" customFormat="1" spans="11:23">
      <c r="K39" s="14" t="s">
        <v>57</v>
      </c>
      <c r="L39" s="14">
        <f>COUNTIF(L2:L22,"&lt;1.539")-COUNTIF(L2:L22,"&lt;1.41")</f>
        <v>1</v>
      </c>
      <c r="M39" s="14">
        <v>2</v>
      </c>
      <c r="W39" s="14"/>
    </row>
    <row r="40" s="1" customFormat="1" spans="11:23">
      <c r="K40" s="14" t="s">
        <v>58</v>
      </c>
      <c r="L40" s="14">
        <f>COUNTIF(L2:L22,"&lt;1.668")-COUNTIF(L2:L22,"&lt;1.539")</f>
        <v>0</v>
      </c>
      <c r="M40" s="14">
        <v>3</v>
      </c>
      <c r="W40" s="14"/>
    </row>
    <row r="41" s="1" customFormat="1" spans="11:23">
      <c r="K41" s="14" t="s">
        <v>59</v>
      </c>
      <c r="L41" s="14">
        <f>COUNTIF(L2:L22,"&lt;1.797")-COUNTIF(L2:L22,"&lt;1.668")</f>
        <v>0</v>
      </c>
      <c r="M41" s="14">
        <v>4</v>
      </c>
      <c r="W41" s="14"/>
    </row>
    <row r="42" s="1" customFormat="1" spans="11:23">
      <c r="K42" s="14" t="s">
        <v>60</v>
      </c>
      <c r="L42" s="14">
        <f>COUNTIF(L2:L22,"&lt;1.926")-COUNTIF(L2:L22,"&lt;1.797")</f>
        <v>0</v>
      </c>
      <c r="M42" s="14">
        <v>7</v>
      </c>
      <c r="W42" s="14"/>
    </row>
    <row r="43" s="1" customFormat="1" spans="11:23">
      <c r="K43" s="14" t="s">
        <v>61</v>
      </c>
      <c r="L43" s="14">
        <f>COUNTIF(L2:L22,"&lt;2.055")-COUNTIF(L2:L22,"&lt;1.926")</f>
        <v>0</v>
      </c>
      <c r="M43" s="14">
        <v>8</v>
      </c>
      <c r="W43" s="14"/>
    </row>
    <row r="44" s="1" customFormat="1" spans="11:23">
      <c r="K44" s="14" t="s">
        <v>62</v>
      </c>
      <c r="L44" s="14">
        <f>COUNTIF(L2:L22,"&lt;2.184")-COUNTIF(L2:L22,"&lt;2.055")</f>
        <v>0</v>
      </c>
      <c r="M44" s="14">
        <v>7</v>
      </c>
      <c r="W44" s="14"/>
    </row>
    <row r="45" s="1" customFormat="1" spans="11:23">
      <c r="K45" s="14" t="s">
        <v>63</v>
      </c>
      <c r="L45" s="14">
        <f>COUNTIF(L2:L22,"&lt;2.313")-COUNTIF(L2:L22,"&lt;2.184")</f>
        <v>0</v>
      </c>
      <c r="M45" s="14">
        <v>4</v>
      </c>
      <c r="W45" s="14"/>
    </row>
    <row r="46" s="1" customFormat="1" spans="11:23">
      <c r="K46" s="14" t="s">
        <v>64</v>
      </c>
      <c r="L46" s="14">
        <f>COUNTIF(L2:L22,"&lt;2.442")-COUNTIF(L2:L22,"&lt;2.313")</f>
        <v>0</v>
      </c>
      <c r="M46" s="14">
        <v>3</v>
      </c>
      <c r="W46" s="14"/>
    </row>
    <row r="47" s="1" customFormat="1" spans="11:13">
      <c r="K47" s="14" t="s">
        <v>65</v>
      </c>
      <c r="L47" s="14">
        <f>COUNTIF(L2:L22,"&lt;2.571")-COUNTIF(L2:L22,"&lt;2.442")</f>
        <v>0</v>
      </c>
      <c r="M47" s="14">
        <v>2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s="1" customFormat="1" spans="11:15">
      <c r="K49" s="14" t="s">
        <v>67</v>
      </c>
      <c r="L49" s="14">
        <f>COUNTIF(L2:L22,"&lt;2.829")-COUNTIF(L2:L22,"&lt;2.7")</f>
        <v>0</v>
      </c>
      <c r="N49" s="1">
        <v>0.378</v>
      </c>
      <c r="O49" s="1">
        <v>3.094</v>
      </c>
    </row>
    <row r="50" s="1" customFormat="1" spans="11:15">
      <c r="K50" s="14" t="s">
        <v>68</v>
      </c>
      <c r="L50" s="14">
        <f>COUNTIF(L2:L22,"&lt;2.958")-COUNTIF(L2:L22,"&lt;2.829")</f>
        <v>0</v>
      </c>
      <c r="N50" s="1">
        <v>21</v>
      </c>
      <c r="O50" s="1">
        <v>0.129</v>
      </c>
    </row>
    <row r="51" s="1" customFormat="1" spans="11:12">
      <c r="K51" s="14" t="s">
        <v>69</v>
      </c>
      <c r="L51" s="14">
        <f>COUNTIF(L2:L22,"&lt;3.087")-COUNTIF(L2:L22,"&lt;2.958")</f>
        <v>0</v>
      </c>
    </row>
  </sheetData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2"/>
  <sheetViews>
    <sheetView topLeftCell="G28" workbookViewId="0">
      <selection activeCell="P40" sqref="P40:S45"/>
    </sheetView>
  </sheetViews>
  <sheetFormatPr defaultColWidth="8.88888888888889" defaultRowHeight="14.4"/>
  <cols>
    <col min="11" max="12" width="17" customWidth="1"/>
    <col min="13" max="14" width="12.8888888888889"/>
    <col min="20" max="22" width="12.8888888888889"/>
    <col min="23" max="23" width="17.1111111111111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185</v>
      </c>
      <c r="B2">
        <v>20</v>
      </c>
      <c r="C2">
        <v>0</v>
      </c>
      <c r="D2">
        <v>10</v>
      </c>
      <c r="E2">
        <v>10</v>
      </c>
      <c r="F2">
        <v>10</v>
      </c>
      <c r="G2">
        <v>0</v>
      </c>
      <c r="H2">
        <v>10</v>
      </c>
      <c r="I2">
        <v>0</v>
      </c>
      <c r="J2">
        <v>1</v>
      </c>
      <c r="K2" s="4">
        <v>9999</v>
      </c>
      <c r="L2" s="9">
        <v>0.746330261230469</v>
      </c>
      <c r="M2">
        <v>9999</v>
      </c>
      <c r="N2">
        <v>9999</v>
      </c>
      <c r="O2">
        <v>8</v>
      </c>
      <c r="P2">
        <v>8</v>
      </c>
      <c r="Q2">
        <v>17</v>
      </c>
      <c r="R2" s="15">
        <v>0.4706</v>
      </c>
      <c r="S2" s="15">
        <f t="shared" ref="S2:S20" si="0">O2/E2</f>
        <v>0.8</v>
      </c>
      <c r="T2">
        <v>4.6588134765625</v>
      </c>
      <c r="U2">
        <v>4.31870889663696</v>
      </c>
      <c r="V2">
        <v>4.19972944259644</v>
      </c>
      <c r="W2" s="11">
        <v>0.118979454040527</v>
      </c>
      <c r="X2">
        <v>0.459084033966065</v>
      </c>
      <c r="Y2">
        <v>0.459084033966065</v>
      </c>
      <c r="Z2">
        <v>0.8</v>
      </c>
      <c r="AA2">
        <v>0.9</v>
      </c>
      <c r="AB2">
        <v>0.529411764705882</v>
      </c>
      <c r="AC2">
        <v>0.666666666666667</v>
      </c>
      <c r="AD2">
        <v>0.1</v>
      </c>
      <c r="AE2">
        <v>0.1</v>
      </c>
    </row>
    <row r="3" s="1" customFormat="1" spans="1:31">
      <c r="A3" s="18">
        <v>51</v>
      </c>
      <c r="B3" s="1">
        <v>20</v>
      </c>
      <c r="C3" s="1">
        <v>0</v>
      </c>
      <c r="D3" s="1">
        <v>10</v>
      </c>
      <c r="E3" s="1">
        <v>10</v>
      </c>
      <c r="F3" s="1">
        <v>10</v>
      </c>
      <c r="G3" s="1">
        <v>0</v>
      </c>
      <c r="H3" s="1">
        <v>10</v>
      </c>
      <c r="I3" s="1">
        <v>0</v>
      </c>
      <c r="J3" s="1">
        <v>1</v>
      </c>
      <c r="K3" s="14">
        <v>9999</v>
      </c>
      <c r="L3" s="14">
        <v>0.763280868530273</v>
      </c>
      <c r="M3" s="1">
        <v>9999</v>
      </c>
      <c r="N3" s="1">
        <v>9999</v>
      </c>
      <c r="O3" s="1">
        <v>8</v>
      </c>
      <c r="P3" s="1">
        <v>8</v>
      </c>
      <c r="Q3" s="1">
        <v>18</v>
      </c>
      <c r="R3" s="19">
        <v>0.4444</v>
      </c>
      <c r="S3" s="19">
        <f t="shared" si="0"/>
        <v>0.8</v>
      </c>
      <c r="T3" s="1">
        <v>4.22702026367187</v>
      </c>
      <c r="U3" s="1">
        <v>3.92570948600769</v>
      </c>
      <c r="V3" s="1">
        <v>3.81870722770691</v>
      </c>
      <c r="W3" s="14">
        <v>0.107002258300781</v>
      </c>
      <c r="X3" s="1">
        <v>0.408313035964966</v>
      </c>
      <c r="Y3" s="1">
        <v>0.408313035964966</v>
      </c>
      <c r="Z3" s="1">
        <v>0.8</v>
      </c>
      <c r="AA3" s="1">
        <v>1</v>
      </c>
      <c r="AB3" s="1">
        <v>0.555555555555556</v>
      </c>
      <c r="AC3" s="1">
        <v>0.714285714285714</v>
      </c>
      <c r="AD3" s="1">
        <v>0</v>
      </c>
      <c r="AE3" s="1">
        <v>0.2</v>
      </c>
    </row>
    <row r="4" spans="1:31">
      <c r="A4" s="5">
        <v>16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10.8333683013916</v>
      </c>
      <c r="L4" s="9">
        <v>0.657564163208008</v>
      </c>
      <c r="M4">
        <v>0.505702972412109</v>
      </c>
      <c r="N4">
        <v>9.78784370422363</v>
      </c>
      <c r="O4">
        <v>7</v>
      </c>
      <c r="P4">
        <v>7</v>
      </c>
      <c r="Q4">
        <v>17</v>
      </c>
      <c r="R4" s="15">
        <v>0.4118</v>
      </c>
      <c r="S4" s="15">
        <f t="shared" si="0"/>
        <v>0.7</v>
      </c>
      <c r="T4">
        <v>4.57226943969727</v>
      </c>
      <c r="U4">
        <v>4.18453979492187</v>
      </c>
      <c r="V4">
        <v>4.08214998245239</v>
      </c>
      <c r="W4" s="11">
        <v>0.102389812469482</v>
      </c>
      <c r="X4">
        <v>0.490119457244873</v>
      </c>
      <c r="Y4">
        <v>0.490119457244873</v>
      </c>
      <c r="Z4">
        <v>0.7</v>
      </c>
      <c r="AA4">
        <v>1</v>
      </c>
      <c r="AB4">
        <v>0.588235294117647</v>
      </c>
      <c r="AC4">
        <v>0.740740740740741</v>
      </c>
      <c r="AD4">
        <v>0</v>
      </c>
      <c r="AE4">
        <v>0.3</v>
      </c>
    </row>
    <row r="5" s="3" customFormat="1" spans="1:31">
      <c r="A5" s="5">
        <v>155</v>
      </c>
      <c r="B5">
        <v>18</v>
      </c>
      <c r="C5">
        <v>2</v>
      </c>
      <c r="D5">
        <v>10</v>
      </c>
      <c r="E5">
        <v>10</v>
      </c>
      <c r="F5">
        <v>10</v>
      </c>
      <c r="G5">
        <v>0</v>
      </c>
      <c r="H5">
        <v>8</v>
      </c>
      <c r="I5">
        <v>2</v>
      </c>
      <c r="J5">
        <v>0.9</v>
      </c>
      <c r="K5" s="4">
        <v>6.76684951782227</v>
      </c>
      <c r="L5" s="9">
        <v>0.678230285644531</v>
      </c>
      <c r="M5">
        <v>0.774417877197266</v>
      </c>
      <c r="N5">
        <v>8.09170532226562</v>
      </c>
      <c r="O5">
        <v>8</v>
      </c>
      <c r="P5">
        <v>8</v>
      </c>
      <c r="Q5">
        <v>17</v>
      </c>
      <c r="R5" s="15">
        <v>0.4706</v>
      </c>
      <c r="S5" s="15">
        <f t="shared" si="0"/>
        <v>0.8</v>
      </c>
      <c r="T5">
        <v>3.89630317687988</v>
      </c>
      <c r="U5">
        <v>3.45246338844299</v>
      </c>
      <c r="V5">
        <v>3.55084538459778</v>
      </c>
      <c r="W5" s="11">
        <v>0.0983819961547852</v>
      </c>
      <c r="X5">
        <v>0.345457792282104</v>
      </c>
      <c r="Y5">
        <v>0.345457792282104</v>
      </c>
      <c r="Z5">
        <v>0.8</v>
      </c>
      <c r="AA5">
        <v>0.9</v>
      </c>
      <c r="AB5">
        <v>0.529411764705882</v>
      </c>
      <c r="AC5">
        <v>0.666666666666667</v>
      </c>
      <c r="AD5">
        <v>0.1</v>
      </c>
      <c r="AE5">
        <v>0.1</v>
      </c>
    </row>
    <row r="6" spans="1:31">
      <c r="A6" s="5">
        <v>69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10.0285949707031</v>
      </c>
      <c r="L6" s="9">
        <v>0.747514724731445</v>
      </c>
      <c r="M6">
        <v>0.625762939453125</v>
      </c>
      <c r="N6">
        <v>9.09481048583984</v>
      </c>
      <c r="O6">
        <v>6</v>
      </c>
      <c r="P6">
        <v>6</v>
      </c>
      <c r="Q6">
        <v>14</v>
      </c>
      <c r="R6" s="15">
        <v>0.4286</v>
      </c>
      <c r="S6" s="15">
        <f t="shared" si="0"/>
        <v>0.6</v>
      </c>
      <c r="T6">
        <v>3.83040618896484</v>
      </c>
      <c r="U6">
        <v>3.52026915550232</v>
      </c>
      <c r="V6">
        <v>3.42554235458374</v>
      </c>
      <c r="W6" s="11">
        <v>0.0947268009185791</v>
      </c>
      <c r="X6">
        <v>0.404863834381104</v>
      </c>
      <c r="Y6">
        <v>0.404863834381104</v>
      </c>
      <c r="Z6">
        <v>0.6</v>
      </c>
      <c r="AA6">
        <v>0.8</v>
      </c>
      <c r="AB6">
        <v>0.571428571428571</v>
      </c>
      <c r="AC6">
        <v>0.666666666666667</v>
      </c>
      <c r="AD6">
        <v>0.2</v>
      </c>
      <c r="AE6">
        <v>0.2</v>
      </c>
    </row>
    <row r="7" spans="1:31">
      <c r="A7" s="5">
        <v>180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10.7439308166504</v>
      </c>
      <c r="L7" s="9">
        <v>0.757331848144531</v>
      </c>
      <c r="M7">
        <v>0.634435653686523</v>
      </c>
      <c r="N7">
        <v>9.8673038482666</v>
      </c>
      <c r="O7">
        <v>7</v>
      </c>
      <c r="P7">
        <v>7</v>
      </c>
      <c r="Q7">
        <v>17</v>
      </c>
      <c r="R7" s="15">
        <v>0.4118</v>
      </c>
      <c r="S7" s="15">
        <f t="shared" si="0"/>
        <v>0.7</v>
      </c>
      <c r="T7">
        <v>4.50893974304199</v>
      </c>
      <c r="U7">
        <v>4.11934566497803</v>
      </c>
      <c r="V7">
        <v>4.03300619125366</v>
      </c>
      <c r="W7" s="11">
        <v>0.0863394737243652</v>
      </c>
      <c r="X7">
        <v>0.47593355178833</v>
      </c>
      <c r="Y7">
        <v>0.47593355178833</v>
      </c>
      <c r="Z7">
        <v>0.7</v>
      </c>
      <c r="AA7">
        <v>1</v>
      </c>
      <c r="AB7">
        <v>0.588235294117647</v>
      </c>
      <c r="AC7">
        <v>0.740740740740741</v>
      </c>
      <c r="AD7">
        <v>0</v>
      </c>
      <c r="AE7">
        <v>0.3</v>
      </c>
    </row>
    <row r="8" spans="1:31">
      <c r="A8" s="5">
        <v>128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9.73309898376465</v>
      </c>
      <c r="L8" s="9">
        <v>0.717172622680664</v>
      </c>
      <c r="M8">
        <v>0.580852508544922</v>
      </c>
      <c r="N8">
        <v>8.65452194213867</v>
      </c>
      <c r="O8">
        <v>6</v>
      </c>
      <c r="P8">
        <v>6</v>
      </c>
      <c r="Q8">
        <v>14</v>
      </c>
      <c r="R8" s="15">
        <v>0.4286</v>
      </c>
      <c r="S8" s="15">
        <f t="shared" si="0"/>
        <v>0.6</v>
      </c>
      <c r="T8">
        <v>4.21047019958496</v>
      </c>
      <c r="U8">
        <v>3.87132596969604</v>
      </c>
      <c r="V8">
        <v>3.78663492202759</v>
      </c>
      <c r="W8" s="11">
        <v>0.084691047668457</v>
      </c>
      <c r="X8">
        <v>0.423835277557373</v>
      </c>
      <c r="Y8">
        <v>0.423835277557373</v>
      </c>
      <c r="Z8">
        <v>0.6</v>
      </c>
      <c r="AA8">
        <v>0.8</v>
      </c>
      <c r="AB8">
        <v>0.571428571428571</v>
      </c>
      <c r="AC8">
        <v>0.666666666666667</v>
      </c>
      <c r="AD8">
        <v>0.2</v>
      </c>
      <c r="AE8">
        <v>0.2</v>
      </c>
    </row>
    <row r="9" spans="1:31">
      <c r="A9" s="5">
        <v>175</v>
      </c>
      <c r="B9">
        <v>20</v>
      </c>
      <c r="C9">
        <v>0</v>
      </c>
      <c r="D9">
        <v>10</v>
      </c>
      <c r="E9">
        <v>10</v>
      </c>
      <c r="F9">
        <v>10</v>
      </c>
      <c r="G9">
        <v>0</v>
      </c>
      <c r="H9">
        <v>10</v>
      </c>
      <c r="I9">
        <v>0</v>
      </c>
      <c r="J9">
        <v>1</v>
      </c>
      <c r="K9" s="4">
        <v>9999</v>
      </c>
      <c r="L9" s="9">
        <v>0.729522705078125</v>
      </c>
      <c r="M9">
        <v>9999</v>
      </c>
      <c r="N9">
        <v>9999</v>
      </c>
      <c r="O9">
        <v>9</v>
      </c>
      <c r="P9">
        <v>9</v>
      </c>
      <c r="Q9">
        <v>18</v>
      </c>
      <c r="R9" s="15">
        <v>0.5</v>
      </c>
      <c r="S9" s="15">
        <f t="shared" si="0"/>
        <v>0.9</v>
      </c>
      <c r="T9">
        <v>4.20437049865723</v>
      </c>
      <c r="U9">
        <v>3.89416456222534</v>
      </c>
      <c r="V9">
        <v>3.80965113639831</v>
      </c>
      <c r="W9" s="11">
        <v>0.0845134258270264</v>
      </c>
      <c r="X9">
        <v>0.394719362258911</v>
      </c>
      <c r="Y9">
        <v>0.394719362258911</v>
      </c>
      <c r="Z9">
        <v>0.9</v>
      </c>
      <c r="AA9">
        <v>0.9</v>
      </c>
      <c r="AB9">
        <v>0.5</v>
      </c>
      <c r="AC9">
        <v>0.642857142857143</v>
      </c>
      <c r="AD9">
        <v>0.1</v>
      </c>
      <c r="AE9">
        <v>0</v>
      </c>
    </row>
    <row r="10" spans="1:31">
      <c r="A10" s="5">
        <v>22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11.74973487854</v>
      </c>
      <c r="L10" s="9">
        <v>0.573421478271484</v>
      </c>
      <c r="M10">
        <v>0.409221649169922</v>
      </c>
      <c r="N10">
        <v>10.7761573791504</v>
      </c>
      <c r="O10">
        <v>8</v>
      </c>
      <c r="P10">
        <v>8</v>
      </c>
      <c r="Q10">
        <v>18</v>
      </c>
      <c r="R10" s="15">
        <v>0.4444</v>
      </c>
      <c r="S10" s="15">
        <f t="shared" si="0"/>
        <v>0.8</v>
      </c>
      <c r="T10">
        <v>5.33336067199707</v>
      </c>
      <c r="U10">
        <v>4.85945892333984</v>
      </c>
      <c r="V10">
        <v>4.77616167068481</v>
      </c>
      <c r="W10" s="11">
        <v>0.0832972526550293</v>
      </c>
      <c r="X10">
        <v>0.557199001312256</v>
      </c>
      <c r="Y10">
        <v>0.557199001312256</v>
      </c>
      <c r="Z10">
        <v>0.8</v>
      </c>
      <c r="AA10">
        <v>1</v>
      </c>
      <c r="AB10">
        <v>0.555555555555556</v>
      </c>
      <c r="AC10">
        <v>0.714285714285714</v>
      </c>
      <c r="AD10">
        <v>0</v>
      </c>
      <c r="AE10">
        <v>0.2</v>
      </c>
    </row>
    <row r="11" s="2" customFormat="1" spans="1:31">
      <c r="A11" s="6">
        <v>49</v>
      </c>
      <c r="B11" s="2">
        <v>19</v>
      </c>
      <c r="C11" s="2">
        <v>1</v>
      </c>
      <c r="D11" s="2">
        <v>10</v>
      </c>
      <c r="E11" s="2">
        <v>10</v>
      </c>
      <c r="F11" s="2">
        <v>10</v>
      </c>
      <c r="G11" s="2">
        <v>0</v>
      </c>
      <c r="H11" s="2">
        <v>9</v>
      </c>
      <c r="I11" s="2">
        <v>1</v>
      </c>
      <c r="J11" s="2">
        <v>0.95</v>
      </c>
      <c r="K11" s="10">
        <v>10.185977935791</v>
      </c>
      <c r="L11" s="10">
        <v>0.695898056030273</v>
      </c>
      <c r="M11" s="2">
        <v>0.55952262878418</v>
      </c>
      <c r="N11" s="2">
        <v>9.18076133728027</v>
      </c>
      <c r="O11" s="2">
        <v>7</v>
      </c>
      <c r="P11" s="2">
        <v>7</v>
      </c>
      <c r="Q11" s="2">
        <v>17</v>
      </c>
      <c r="R11" s="16">
        <v>0.4118</v>
      </c>
      <c r="S11" s="16">
        <f t="shared" si="0"/>
        <v>0.7</v>
      </c>
      <c r="T11" s="2">
        <v>4.50112533569336</v>
      </c>
      <c r="U11" s="2">
        <v>4.1234827041626</v>
      </c>
      <c r="V11" s="2">
        <v>4.04776477813721</v>
      </c>
      <c r="W11" s="10">
        <v>0.0757179260253906</v>
      </c>
      <c r="X11" s="2">
        <v>0.453360557556152</v>
      </c>
      <c r="Y11" s="2">
        <v>0.453360557556152</v>
      </c>
      <c r="Z11" s="2">
        <v>0.7</v>
      </c>
      <c r="AA11" s="2">
        <v>1</v>
      </c>
      <c r="AB11" s="2">
        <v>0.588235294117647</v>
      </c>
      <c r="AC11" s="2">
        <v>0.740740740740741</v>
      </c>
      <c r="AD11" s="2">
        <v>0</v>
      </c>
      <c r="AE11" s="2">
        <v>0.3</v>
      </c>
    </row>
    <row r="12" spans="1:31">
      <c r="A12" s="5">
        <v>61</v>
      </c>
      <c r="B12">
        <v>19</v>
      </c>
      <c r="C12">
        <v>1</v>
      </c>
      <c r="D12">
        <v>10</v>
      </c>
      <c r="E12">
        <v>10</v>
      </c>
      <c r="F12">
        <v>10</v>
      </c>
      <c r="G12">
        <v>0</v>
      </c>
      <c r="H12">
        <v>9</v>
      </c>
      <c r="I12">
        <v>1</v>
      </c>
      <c r="J12">
        <v>0.95</v>
      </c>
      <c r="K12" s="4">
        <v>10.6257991790772</v>
      </c>
      <c r="L12" s="9">
        <v>1.14323806762695</v>
      </c>
      <c r="M12">
        <v>0.99237060546875</v>
      </c>
      <c r="N12">
        <v>9.02749633789062</v>
      </c>
      <c r="O12">
        <v>5</v>
      </c>
      <c r="P12">
        <v>5</v>
      </c>
      <c r="Q12">
        <v>14</v>
      </c>
      <c r="R12" s="15">
        <v>0.3571</v>
      </c>
      <c r="S12" s="15">
        <f t="shared" si="0"/>
        <v>0.5</v>
      </c>
      <c r="T12">
        <v>3.97028923034668</v>
      </c>
      <c r="U12">
        <v>3.67376279830933</v>
      </c>
      <c r="V12">
        <v>3.51807713508606</v>
      </c>
      <c r="W12" s="11">
        <v>0.155685663223267</v>
      </c>
      <c r="X12">
        <v>0.45221209526062</v>
      </c>
      <c r="Y12">
        <v>0.45221209526062</v>
      </c>
      <c r="Z12">
        <v>0.5</v>
      </c>
      <c r="AA12">
        <v>0.9</v>
      </c>
      <c r="AB12">
        <v>0.642857142857143</v>
      </c>
      <c r="AC12">
        <v>0.75</v>
      </c>
      <c r="AD12">
        <v>0.1</v>
      </c>
      <c r="AE12">
        <v>0.4</v>
      </c>
    </row>
    <row r="13" spans="1:31">
      <c r="A13" s="5">
        <v>204</v>
      </c>
      <c r="B13">
        <v>20</v>
      </c>
      <c r="C13">
        <v>0</v>
      </c>
      <c r="D13">
        <v>10</v>
      </c>
      <c r="E13">
        <v>10</v>
      </c>
      <c r="F13">
        <v>10</v>
      </c>
      <c r="G13">
        <v>0</v>
      </c>
      <c r="H13">
        <v>10</v>
      </c>
      <c r="I13">
        <v>0</v>
      </c>
      <c r="J13">
        <v>1</v>
      </c>
      <c r="K13" s="4">
        <v>9999</v>
      </c>
      <c r="L13" s="9">
        <v>0.93437385559082</v>
      </c>
      <c r="M13">
        <v>9999</v>
      </c>
      <c r="N13">
        <v>9999</v>
      </c>
      <c r="O13">
        <v>7</v>
      </c>
      <c r="P13">
        <v>7</v>
      </c>
      <c r="Q13">
        <v>17</v>
      </c>
      <c r="R13" s="15">
        <v>0.4118</v>
      </c>
      <c r="S13" s="15">
        <f t="shared" si="0"/>
        <v>0.7</v>
      </c>
      <c r="T13">
        <v>4.56262969970703</v>
      </c>
      <c r="U13">
        <v>4.25880813598633</v>
      </c>
      <c r="V13">
        <v>4.08786678314209</v>
      </c>
      <c r="W13" s="11">
        <v>0.170941352844238</v>
      </c>
      <c r="X13">
        <v>0.474762916564941</v>
      </c>
      <c r="Y13">
        <v>0.474762916564941</v>
      </c>
      <c r="Z13">
        <v>0.7</v>
      </c>
      <c r="AA13">
        <v>1</v>
      </c>
      <c r="AB13">
        <v>0.588235294117647</v>
      </c>
      <c r="AC13">
        <v>0.740740740740741</v>
      </c>
      <c r="AD13">
        <v>0</v>
      </c>
      <c r="AE13">
        <v>0.3</v>
      </c>
    </row>
    <row r="14" spans="1:31">
      <c r="A14" s="5">
        <v>74</v>
      </c>
      <c r="B14">
        <v>19</v>
      </c>
      <c r="C14">
        <v>1</v>
      </c>
      <c r="D14">
        <v>10</v>
      </c>
      <c r="E14">
        <v>10</v>
      </c>
      <c r="F14">
        <v>9</v>
      </c>
      <c r="G14">
        <v>1</v>
      </c>
      <c r="H14">
        <v>10</v>
      </c>
      <c r="I14">
        <v>0</v>
      </c>
      <c r="J14">
        <v>0.95</v>
      </c>
      <c r="K14" s="4">
        <v>9999</v>
      </c>
      <c r="L14" s="9">
        <v>0.927766799926758</v>
      </c>
      <c r="M14">
        <v>9999</v>
      </c>
      <c r="N14">
        <v>9999</v>
      </c>
      <c r="O14">
        <v>10</v>
      </c>
      <c r="P14">
        <v>10</v>
      </c>
      <c r="Q14">
        <v>18</v>
      </c>
      <c r="R14" s="15">
        <v>0.5556</v>
      </c>
      <c r="S14" s="15">
        <f t="shared" si="0"/>
        <v>1</v>
      </c>
      <c r="T14">
        <v>4.40181159973145</v>
      </c>
      <c r="U14">
        <v>3.95356178283691</v>
      </c>
      <c r="V14">
        <v>4.1050820350647</v>
      </c>
      <c r="W14" s="11">
        <v>0.151520252227783</v>
      </c>
      <c r="X14">
        <v>0.296729564666748</v>
      </c>
      <c r="Y14">
        <v>0.296729564666748</v>
      </c>
      <c r="Z14">
        <v>1</v>
      </c>
      <c r="AA14">
        <v>0.8</v>
      </c>
      <c r="AB14">
        <v>0.444444444444444</v>
      </c>
      <c r="AC14">
        <v>0.571428571428571</v>
      </c>
      <c r="AD14">
        <v>0.2</v>
      </c>
      <c r="AE14">
        <v>-0.2</v>
      </c>
    </row>
    <row r="15" spans="1:31">
      <c r="A15" s="5">
        <v>79</v>
      </c>
      <c r="B15">
        <v>20</v>
      </c>
      <c r="C15">
        <v>0</v>
      </c>
      <c r="D15">
        <v>10</v>
      </c>
      <c r="E15">
        <v>10</v>
      </c>
      <c r="F15">
        <v>10</v>
      </c>
      <c r="G15">
        <v>0</v>
      </c>
      <c r="H15">
        <v>10</v>
      </c>
      <c r="I15">
        <v>0</v>
      </c>
      <c r="J15">
        <v>1</v>
      </c>
      <c r="K15" s="4">
        <v>9999</v>
      </c>
      <c r="L15" s="9">
        <v>0.904653549194336</v>
      </c>
      <c r="M15">
        <v>9999</v>
      </c>
      <c r="N15">
        <v>9999</v>
      </c>
      <c r="O15">
        <v>7</v>
      </c>
      <c r="P15">
        <v>7</v>
      </c>
      <c r="Q15">
        <v>16</v>
      </c>
      <c r="R15" s="15">
        <v>0.4375</v>
      </c>
      <c r="S15" s="15">
        <f t="shared" si="0"/>
        <v>0.7</v>
      </c>
      <c r="T15">
        <v>4.4958438873291</v>
      </c>
      <c r="U15">
        <v>4.18574857711792</v>
      </c>
      <c r="V15">
        <v>4.04067134857178</v>
      </c>
      <c r="W15" s="11">
        <v>0.145077228546143</v>
      </c>
      <c r="X15">
        <v>0.455172538757324</v>
      </c>
      <c r="Y15">
        <v>0.455172538757324</v>
      </c>
      <c r="Z15">
        <v>0.7</v>
      </c>
      <c r="AA15">
        <v>0.9</v>
      </c>
      <c r="AB15">
        <v>0.5625</v>
      </c>
      <c r="AC15">
        <v>0.692307692307692</v>
      </c>
      <c r="AD15">
        <v>0.1</v>
      </c>
      <c r="AE15">
        <v>0.2</v>
      </c>
    </row>
    <row r="16" spans="1:31">
      <c r="A16" s="5">
        <v>53</v>
      </c>
      <c r="B16">
        <v>20</v>
      </c>
      <c r="C16">
        <v>0</v>
      </c>
      <c r="D16">
        <v>10</v>
      </c>
      <c r="E16">
        <v>10</v>
      </c>
      <c r="F16">
        <v>10</v>
      </c>
      <c r="G16">
        <v>0</v>
      </c>
      <c r="H16">
        <v>10</v>
      </c>
      <c r="I16">
        <v>0</v>
      </c>
      <c r="J16">
        <v>1</v>
      </c>
      <c r="K16" s="4">
        <v>9999</v>
      </c>
      <c r="L16" s="9">
        <v>0.862852096557617</v>
      </c>
      <c r="M16">
        <v>9999</v>
      </c>
      <c r="N16">
        <v>9999</v>
      </c>
      <c r="O16">
        <v>6</v>
      </c>
      <c r="P16">
        <v>6</v>
      </c>
      <c r="Q16">
        <v>15</v>
      </c>
      <c r="R16" s="15">
        <v>0.4</v>
      </c>
      <c r="S16" s="15">
        <f t="shared" si="0"/>
        <v>0.6</v>
      </c>
      <c r="T16">
        <v>4.4928092956543</v>
      </c>
      <c r="U16">
        <v>4.20266008377075</v>
      </c>
      <c r="V16">
        <v>4.01789474487305</v>
      </c>
      <c r="W16" s="11">
        <v>0.184765338897705</v>
      </c>
      <c r="X16">
        <v>0.47491455078125</v>
      </c>
      <c r="Y16">
        <v>0.47491455078125</v>
      </c>
      <c r="Z16">
        <v>0.6</v>
      </c>
      <c r="AA16">
        <v>0.9</v>
      </c>
      <c r="AB16">
        <v>0.6</v>
      </c>
      <c r="AC16">
        <v>0.72</v>
      </c>
      <c r="AD16">
        <v>0.1</v>
      </c>
      <c r="AE16">
        <v>0.3</v>
      </c>
    </row>
    <row r="17" spans="1:31">
      <c r="A17" s="5">
        <v>240</v>
      </c>
      <c r="B17">
        <v>20</v>
      </c>
      <c r="C17">
        <v>0</v>
      </c>
      <c r="D17">
        <v>10</v>
      </c>
      <c r="E17">
        <v>10</v>
      </c>
      <c r="F17">
        <v>10</v>
      </c>
      <c r="G17">
        <v>0</v>
      </c>
      <c r="H17">
        <v>10</v>
      </c>
      <c r="I17">
        <v>0</v>
      </c>
      <c r="J17">
        <v>1</v>
      </c>
      <c r="K17" s="4">
        <v>9999</v>
      </c>
      <c r="L17" s="9">
        <v>1.02997398376465</v>
      </c>
      <c r="M17">
        <v>9999</v>
      </c>
      <c r="N17">
        <v>9999</v>
      </c>
      <c r="O17">
        <v>10</v>
      </c>
      <c r="P17">
        <v>10</v>
      </c>
      <c r="Q17">
        <v>20</v>
      </c>
      <c r="R17" s="15">
        <v>0.5</v>
      </c>
      <c r="S17" s="15">
        <f t="shared" si="0"/>
        <v>1</v>
      </c>
      <c r="T17">
        <v>4.02554702758789</v>
      </c>
      <c r="U17">
        <v>3.74819111824036</v>
      </c>
      <c r="V17">
        <v>3.63467264175415</v>
      </c>
      <c r="W17" s="11">
        <v>0.113518476486206</v>
      </c>
      <c r="X17">
        <v>0.39087438583374</v>
      </c>
      <c r="Y17">
        <v>0.39087438583374</v>
      </c>
      <c r="Z17">
        <v>1</v>
      </c>
      <c r="AA17">
        <v>1</v>
      </c>
      <c r="AB17">
        <v>0.5</v>
      </c>
      <c r="AC17">
        <v>0.666666666666667</v>
      </c>
      <c r="AD17">
        <v>0</v>
      </c>
      <c r="AE17">
        <v>0</v>
      </c>
    </row>
    <row r="18" spans="1:31">
      <c r="A18" s="5">
        <v>106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11.0809917449951</v>
      </c>
      <c r="L18" s="9">
        <v>1.19580459594727</v>
      </c>
      <c r="M18">
        <v>0.999795913696289</v>
      </c>
      <c r="N18">
        <v>9.0234489440918</v>
      </c>
      <c r="O18">
        <v>6</v>
      </c>
      <c r="P18">
        <v>6</v>
      </c>
      <c r="Q18">
        <v>16</v>
      </c>
      <c r="R18" s="15">
        <v>0.375</v>
      </c>
      <c r="S18" s="15">
        <f t="shared" si="0"/>
        <v>0.6</v>
      </c>
      <c r="T18">
        <v>4.2790470123291</v>
      </c>
      <c r="U18">
        <v>3.97639465332031</v>
      </c>
      <c r="V18">
        <v>3.77619099617004</v>
      </c>
      <c r="W18" s="11">
        <v>0.200203657150269</v>
      </c>
      <c r="X18">
        <v>0.502856016159058</v>
      </c>
      <c r="Y18">
        <v>0.502856016159058</v>
      </c>
      <c r="Z18">
        <v>0.6</v>
      </c>
      <c r="AA18">
        <v>1</v>
      </c>
      <c r="AB18">
        <v>0.625</v>
      </c>
      <c r="AC18">
        <v>0.769230769230769</v>
      </c>
      <c r="AD18">
        <v>0</v>
      </c>
      <c r="AE18">
        <v>0.4</v>
      </c>
    </row>
    <row r="19" spans="1:31">
      <c r="A19" s="5">
        <v>156</v>
      </c>
      <c r="B19">
        <v>20</v>
      </c>
      <c r="C19">
        <v>0</v>
      </c>
      <c r="D19">
        <v>10</v>
      </c>
      <c r="E19">
        <v>10</v>
      </c>
      <c r="F19">
        <v>10</v>
      </c>
      <c r="G19">
        <v>0</v>
      </c>
      <c r="H19">
        <v>10</v>
      </c>
      <c r="I19">
        <v>0</v>
      </c>
      <c r="J19">
        <v>1</v>
      </c>
      <c r="K19" s="4">
        <v>9999</v>
      </c>
      <c r="L19" s="9">
        <v>1.41717147827148</v>
      </c>
      <c r="M19">
        <v>9999</v>
      </c>
      <c r="N19">
        <v>9999</v>
      </c>
      <c r="O19">
        <v>9</v>
      </c>
      <c r="P19">
        <v>9</v>
      </c>
      <c r="Q19">
        <v>19</v>
      </c>
      <c r="R19" s="15">
        <v>0.4737</v>
      </c>
      <c r="S19" s="15">
        <f t="shared" si="0"/>
        <v>0.9</v>
      </c>
      <c r="T19">
        <v>4.48095321655273</v>
      </c>
      <c r="U19">
        <v>4.20376634597778</v>
      </c>
      <c r="V19">
        <v>3.99703979492187</v>
      </c>
      <c r="W19" s="11">
        <v>0.206726551055908</v>
      </c>
      <c r="X19">
        <v>0.483913421630859</v>
      </c>
      <c r="Y19">
        <v>0.483913421630859</v>
      </c>
      <c r="Z19">
        <v>0.9</v>
      </c>
      <c r="AA19">
        <v>1</v>
      </c>
      <c r="AB19">
        <v>0.526315789473684</v>
      </c>
      <c r="AC19">
        <v>0.689655172413793</v>
      </c>
      <c r="AD19">
        <v>0</v>
      </c>
      <c r="AE19">
        <v>0.1</v>
      </c>
    </row>
    <row r="20" spans="1:31">
      <c r="A20" s="5">
        <v>225</v>
      </c>
      <c r="B20">
        <v>17</v>
      </c>
      <c r="C20">
        <v>3</v>
      </c>
      <c r="D20">
        <v>10</v>
      </c>
      <c r="E20">
        <v>10</v>
      </c>
      <c r="F20">
        <v>9</v>
      </c>
      <c r="G20">
        <v>1</v>
      </c>
      <c r="H20">
        <v>8</v>
      </c>
      <c r="I20">
        <v>2</v>
      </c>
      <c r="J20">
        <v>0.85</v>
      </c>
      <c r="K20" s="4">
        <v>7.71554183959961</v>
      </c>
      <c r="L20" s="9">
        <v>1.04880714416504</v>
      </c>
      <c r="M20">
        <v>0.713251113891602</v>
      </c>
      <c r="N20">
        <v>6.65564155578613</v>
      </c>
      <c r="O20">
        <v>7</v>
      </c>
      <c r="P20">
        <v>7</v>
      </c>
      <c r="Q20">
        <v>16</v>
      </c>
      <c r="R20" s="15">
        <v>0.4375</v>
      </c>
      <c r="S20" s="15">
        <f t="shared" si="0"/>
        <v>0.7</v>
      </c>
      <c r="T20">
        <v>3.21542549133301</v>
      </c>
      <c r="U20">
        <v>2.92124319076538</v>
      </c>
      <c r="V20">
        <v>2.91168355941772</v>
      </c>
      <c r="W20" s="11">
        <v>0.00955963134765625</v>
      </c>
      <c r="X20">
        <v>0.303741931915283</v>
      </c>
      <c r="Y20">
        <v>0.303741931915283</v>
      </c>
      <c r="Z20">
        <v>0.7</v>
      </c>
      <c r="AA20">
        <v>0.9</v>
      </c>
      <c r="AB20">
        <v>0.5625</v>
      </c>
      <c r="AC20">
        <v>0.692307692307692</v>
      </c>
      <c r="AD20">
        <v>0.1</v>
      </c>
      <c r="AE20">
        <v>0.2</v>
      </c>
    </row>
    <row r="21" spans="1:31">
      <c r="A21" s="5">
        <v>173</v>
      </c>
      <c r="B21">
        <v>18</v>
      </c>
      <c r="C21">
        <v>2</v>
      </c>
      <c r="D21">
        <v>10</v>
      </c>
      <c r="E21">
        <v>10</v>
      </c>
      <c r="F21">
        <v>10</v>
      </c>
      <c r="G21">
        <v>0</v>
      </c>
      <c r="H21">
        <v>8</v>
      </c>
      <c r="I21">
        <v>2</v>
      </c>
      <c r="J21">
        <v>0.9</v>
      </c>
      <c r="K21" s="4">
        <v>7.58810043334961</v>
      </c>
      <c r="L21" s="9">
        <v>1.06684494018555</v>
      </c>
      <c r="M21">
        <v>0.588665008544922</v>
      </c>
      <c r="N21">
        <v>5.76065635681152</v>
      </c>
      <c r="O21">
        <v>5</v>
      </c>
      <c r="P21">
        <v>5</v>
      </c>
      <c r="Q21">
        <v>14</v>
      </c>
      <c r="R21" s="15">
        <v>0.3571</v>
      </c>
      <c r="S21" s="15">
        <f t="shared" ref="S21:S34" si="1">O21/E21</f>
        <v>0.5</v>
      </c>
      <c r="T21">
        <v>4.2313117980957</v>
      </c>
      <c r="U21">
        <v>3.87986516952515</v>
      </c>
      <c r="V21">
        <v>3.75139999389648</v>
      </c>
      <c r="W21" s="11">
        <v>0.128465175628662</v>
      </c>
      <c r="X21">
        <v>0.479911804199219</v>
      </c>
      <c r="Y21">
        <v>0.479911804199219</v>
      </c>
      <c r="Z21">
        <v>0.5</v>
      </c>
      <c r="AA21">
        <v>0.9</v>
      </c>
      <c r="AB21">
        <v>0.642857142857143</v>
      </c>
      <c r="AC21">
        <v>0.75</v>
      </c>
      <c r="AD21">
        <v>0.1</v>
      </c>
      <c r="AE21">
        <v>0.4</v>
      </c>
    </row>
    <row r="22" spans="1:31">
      <c r="A22" s="5">
        <v>204</v>
      </c>
      <c r="B22">
        <v>20</v>
      </c>
      <c r="C22">
        <v>0</v>
      </c>
      <c r="D22">
        <v>10</v>
      </c>
      <c r="E22">
        <v>10</v>
      </c>
      <c r="F22">
        <v>10</v>
      </c>
      <c r="G22">
        <v>0</v>
      </c>
      <c r="H22">
        <v>10</v>
      </c>
      <c r="I22">
        <v>0</v>
      </c>
      <c r="J22">
        <v>1</v>
      </c>
      <c r="K22" s="4">
        <v>9999</v>
      </c>
      <c r="L22" s="9">
        <v>0.93437385559082</v>
      </c>
      <c r="M22">
        <v>9999</v>
      </c>
      <c r="N22">
        <v>9999</v>
      </c>
      <c r="O22">
        <v>7</v>
      </c>
      <c r="P22">
        <v>7</v>
      </c>
      <c r="Q22">
        <v>17</v>
      </c>
      <c r="R22" s="15">
        <v>0.4118</v>
      </c>
      <c r="S22" s="15">
        <f t="shared" si="1"/>
        <v>0.7</v>
      </c>
      <c r="T22">
        <v>4.56262969970703</v>
      </c>
      <c r="U22">
        <v>4.25880813598633</v>
      </c>
      <c r="V22">
        <v>4.08786678314209</v>
      </c>
      <c r="W22" s="11">
        <v>0.170941352844238</v>
      </c>
      <c r="X22">
        <v>0.474762916564941</v>
      </c>
      <c r="Y22">
        <v>0.474762916564941</v>
      </c>
      <c r="Z22">
        <v>0.7</v>
      </c>
      <c r="AA22">
        <v>1</v>
      </c>
      <c r="AB22">
        <v>0.588235294117647</v>
      </c>
      <c r="AC22">
        <v>0.740740740740741</v>
      </c>
      <c r="AD22">
        <v>0</v>
      </c>
      <c r="AE22">
        <v>0.3</v>
      </c>
    </row>
    <row r="23" spans="1:31">
      <c r="A23" s="5">
        <v>173</v>
      </c>
      <c r="B23">
        <v>18</v>
      </c>
      <c r="C23">
        <v>2</v>
      </c>
      <c r="D23">
        <v>10</v>
      </c>
      <c r="E23">
        <v>10</v>
      </c>
      <c r="F23">
        <v>10</v>
      </c>
      <c r="G23">
        <v>0</v>
      </c>
      <c r="H23">
        <v>8</v>
      </c>
      <c r="I23">
        <v>2</v>
      </c>
      <c r="J23">
        <v>0.9</v>
      </c>
      <c r="K23" s="4">
        <v>7.58810043334961</v>
      </c>
      <c r="L23" s="9">
        <v>1.06684494018555</v>
      </c>
      <c r="M23">
        <v>0.588665008544922</v>
      </c>
      <c r="N23">
        <v>5.76065635681152</v>
      </c>
      <c r="O23">
        <v>5</v>
      </c>
      <c r="P23">
        <v>5</v>
      </c>
      <c r="Q23">
        <v>14</v>
      </c>
      <c r="R23" s="15">
        <v>0.3571</v>
      </c>
      <c r="S23" s="15">
        <f t="shared" si="1"/>
        <v>0.5</v>
      </c>
      <c r="T23">
        <v>4.2313117980957</v>
      </c>
      <c r="U23">
        <v>3.87986516952515</v>
      </c>
      <c r="V23">
        <v>3.75139999389648</v>
      </c>
      <c r="W23" s="11">
        <v>0.128465175628662</v>
      </c>
      <c r="X23">
        <v>0.479911804199219</v>
      </c>
      <c r="Y23">
        <v>0.479911804199219</v>
      </c>
      <c r="Z23">
        <v>0.5</v>
      </c>
      <c r="AA23">
        <v>0.9</v>
      </c>
      <c r="AB23">
        <v>0.642857142857143</v>
      </c>
      <c r="AC23">
        <v>0.75</v>
      </c>
      <c r="AD23">
        <v>0.1</v>
      </c>
      <c r="AE23">
        <v>0.4</v>
      </c>
    </row>
    <row r="24" spans="1:31">
      <c r="A24" s="5">
        <v>74</v>
      </c>
      <c r="B24">
        <v>19</v>
      </c>
      <c r="C24">
        <v>1</v>
      </c>
      <c r="D24">
        <v>10</v>
      </c>
      <c r="E24">
        <v>10</v>
      </c>
      <c r="F24">
        <v>9</v>
      </c>
      <c r="G24">
        <v>1</v>
      </c>
      <c r="H24">
        <v>10</v>
      </c>
      <c r="I24">
        <v>0</v>
      </c>
      <c r="J24">
        <v>0.95</v>
      </c>
      <c r="K24" s="4">
        <v>9999</v>
      </c>
      <c r="L24" s="9">
        <v>0.927766799926758</v>
      </c>
      <c r="M24">
        <v>9999</v>
      </c>
      <c r="N24">
        <v>9999</v>
      </c>
      <c r="O24">
        <v>10</v>
      </c>
      <c r="P24">
        <v>10</v>
      </c>
      <c r="Q24">
        <v>18</v>
      </c>
      <c r="R24" s="15">
        <v>0.5556</v>
      </c>
      <c r="S24" s="15">
        <f t="shared" si="1"/>
        <v>1</v>
      </c>
      <c r="T24">
        <v>4.40181159973145</v>
      </c>
      <c r="U24">
        <v>3.95356178283691</v>
      </c>
      <c r="V24">
        <v>4.1050820350647</v>
      </c>
      <c r="W24" s="11">
        <v>0.151520252227783</v>
      </c>
      <c r="X24">
        <v>0.296729564666748</v>
      </c>
      <c r="Y24">
        <v>0.296729564666748</v>
      </c>
      <c r="Z24">
        <v>1</v>
      </c>
      <c r="AA24">
        <v>0.8</v>
      </c>
      <c r="AB24">
        <v>0.444444444444444</v>
      </c>
      <c r="AC24">
        <v>0.571428571428571</v>
      </c>
      <c r="AD24">
        <v>0.2</v>
      </c>
      <c r="AE24">
        <v>-0.2</v>
      </c>
    </row>
    <row r="25" spans="1:31">
      <c r="A25" s="5">
        <v>227</v>
      </c>
      <c r="B25">
        <v>18</v>
      </c>
      <c r="C25">
        <v>2</v>
      </c>
      <c r="D25">
        <v>10</v>
      </c>
      <c r="E25">
        <v>10</v>
      </c>
      <c r="F25">
        <v>10</v>
      </c>
      <c r="G25">
        <v>0</v>
      </c>
      <c r="H25">
        <v>8</v>
      </c>
      <c r="I25">
        <v>2</v>
      </c>
      <c r="J25">
        <v>0.9</v>
      </c>
      <c r="K25" s="4">
        <v>7.40468406677246</v>
      </c>
      <c r="L25" s="9">
        <v>1.07076263427734</v>
      </c>
      <c r="M25">
        <v>0.720193862915039</v>
      </c>
      <c r="N25">
        <v>6.1645565032959</v>
      </c>
      <c r="O25">
        <v>5</v>
      </c>
      <c r="P25">
        <v>5</v>
      </c>
      <c r="Q25">
        <v>13</v>
      </c>
      <c r="R25" s="15">
        <v>0.3846</v>
      </c>
      <c r="S25" s="15">
        <f t="shared" si="1"/>
        <v>0.5</v>
      </c>
      <c r="T25">
        <v>3.90688896179199</v>
      </c>
      <c r="U25">
        <v>3.57749581336975</v>
      </c>
      <c r="V25">
        <v>3.47445344924927</v>
      </c>
      <c r="W25" s="11">
        <v>0.103042364120483</v>
      </c>
      <c r="X25">
        <v>0.432435512542725</v>
      </c>
      <c r="Y25">
        <v>0.432435512542725</v>
      </c>
      <c r="Z25">
        <v>0.5</v>
      </c>
      <c r="AA25">
        <v>0.8</v>
      </c>
      <c r="AB25">
        <v>0.615384615384615</v>
      </c>
      <c r="AC25">
        <v>0.695652173913043</v>
      </c>
      <c r="AD25">
        <v>0.2</v>
      </c>
      <c r="AE25">
        <v>0.3</v>
      </c>
    </row>
    <row r="26" spans="1:31">
      <c r="A26" s="5">
        <v>79</v>
      </c>
      <c r="B26">
        <v>20</v>
      </c>
      <c r="C26">
        <v>0</v>
      </c>
      <c r="D26">
        <v>10</v>
      </c>
      <c r="E26">
        <v>10</v>
      </c>
      <c r="F26">
        <v>10</v>
      </c>
      <c r="G26">
        <v>0</v>
      </c>
      <c r="H26">
        <v>10</v>
      </c>
      <c r="I26">
        <v>0</v>
      </c>
      <c r="J26">
        <v>1</v>
      </c>
      <c r="K26" s="4">
        <v>9999</v>
      </c>
      <c r="L26" s="9">
        <v>0.904653549194336</v>
      </c>
      <c r="M26">
        <v>9999</v>
      </c>
      <c r="N26">
        <v>9999</v>
      </c>
      <c r="O26">
        <v>7</v>
      </c>
      <c r="P26">
        <v>7</v>
      </c>
      <c r="Q26">
        <v>16</v>
      </c>
      <c r="R26" s="15">
        <v>0.4375</v>
      </c>
      <c r="S26" s="15">
        <f t="shared" si="1"/>
        <v>0.7</v>
      </c>
      <c r="T26">
        <v>4.4958438873291</v>
      </c>
      <c r="U26">
        <v>4.18574857711792</v>
      </c>
      <c r="V26">
        <v>4.04067134857178</v>
      </c>
      <c r="W26" s="11">
        <v>0.145077228546143</v>
      </c>
      <c r="X26">
        <v>0.455172538757324</v>
      </c>
      <c r="Y26">
        <v>0.455172538757324</v>
      </c>
      <c r="Z26">
        <v>0.7</v>
      </c>
      <c r="AA26">
        <v>0.9</v>
      </c>
      <c r="AB26">
        <v>0.5625</v>
      </c>
      <c r="AC26">
        <v>0.692307692307692</v>
      </c>
      <c r="AD26">
        <v>0.1</v>
      </c>
      <c r="AE26">
        <v>0.2</v>
      </c>
    </row>
    <row r="27" spans="1:31">
      <c r="A27" s="5">
        <v>142</v>
      </c>
      <c r="B27">
        <v>20</v>
      </c>
      <c r="C27">
        <v>0</v>
      </c>
      <c r="D27">
        <v>10</v>
      </c>
      <c r="E27">
        <v>10</v>
      </c>
      <c r="F27">
        <v>10</v>
      </c>
      <c r="G27">
        <v>0</v>
      </c>
      <c r="H27">
        <v>10</v>
      </c>
      <c r="I27">
        <v>0</v>
      </c>
      <c r="J27">
        <v>1</v>
      </c>
      <c r="K27" s="4">
        <v>9999</v>
      </c>
      <c r="L27" s="9">
        <v>1.2095832824707</v>
      </c>
      <c r="M27">
        <v>9999</v>
      </c>
      <c r="N27">
        <v>9999</v>
      </c>
      <c r="O27">
        <v>8</v>
      </c>
      <c r="P27">
        <v>8</v>
      </c>
      <c r="Q27">
        <v>18</v>
      </c>
      <c r="R27" s="15">
        <v>0.4444</v>
      </c>
      <c r="S27" s="15">
        <f t="shared" si="1"/>
        <v>0.8</v>
      </c>
      <c r="T27">
        <v>4.09828186035156</v>
      </c>
      <c r="U27">
        <v>3.84790658950806</v>
      </c>
      <c r="V27">
        <v>3.66571497917175</v>
      </c>
      <c r="W27" s="11">
        <v>0.182191610336304</v>
      </c>
      <c r="X27">
        <v>0.43256688117981</v>
      </c>
      <c r="Y27">
        <v>0.43256688117981</v>
      </c>
      <c r="Z27">
        <v>0.8</v>
      </c>
      <c r="AA27">
        <v>1</v>
      </c>
      <c r="AB27">
        <v>0.555555555555556</v>
      </c>
      <c r="AC27">
        <v>0.714285714285714</v>
      </c>
      <c r="AD27">
        <v>0</v>
      </c>
      <c r="AE27">
        <v>0.2</v>
      </c>
    </row>
    <row r="28" spans="1:31">
      <c r="A28" s="5">
        <v>106</v>
      </c>
      <c r="B28">
        <v>19</v>
      </c>
      <c r="C28">
        <v>1</v>
      </c>
      <c r="D28">
        <v>10</v>
      </c>
      <c r="E28">
        <v>10</v>
      </c>
      <c r="F28">
        <v>10</v>
      </c>
      <c r="G28">
        <v>0</v>
      </c>
      <c r="H28">
        <v>9</v>
      </c>
      <c r="I28">
        <v>1</v>
      </c>
      <c r="J28">
        <v>0.95</v>
      </c>
      <c r="K28" s="4">
        <v>11.0809917449951</v>
      </c>
      <c r="L28" s="9">
        <v>1.19580459594727</v>
      </c>
      <c r="M28">
        <v>0.999795913696289</v>
      </c>
      <c r="N28">
        <v>9.0234489440918</v>
      </c>
      <c r="O28">
        <v>6</v>
      </c>
      <c r="P28">
        <v>6</v>
      </c>
      <c r="Q28">
        <v>16</v>
      </c>
      <c r="R28" s="15">
        <v>0.375</v>
      </c>
      <c r="S28" s="15">
        <f t="shared" si="1"/>
        <v>0.6</v>
      </c>
      <c r="T28">
        <v>4.2790470123291</v>
      </c>
      <c r="U28">
        <v>3.97639465332031</v>
      </c>
      <c r="V28">
        <v>3.77619099617004</v>
      </c>
      <c r="W28" s="11">
        <v>0.200203657150269</v>
      </c>
      <c r="X28">
        <v>0.502856016159058</v>
      </c>
      <c r="Y28">
        <v>0.502856016159058</v>
      </c>
      <c r="Z28">
        <v>0.6</v>
      </c>
      <c r="AA28">
        <v>1</v>
      </c>
      <c r="AB28">
        <v>0.625</v>
      </c>
      <c r="AC28">
        <v>0.769230769230769</v>
      </c>
      <c r="AD28">
        <v>0</v>
      </c>
      <c r="AE28">
        <v>0.4</v>
      </c>
    </row>
    <row r="29" spans="1:31">
      <c r="A29" s="5">
        <v>106</v>
      </c>
      <c r="B29">
        <v>19</v>
      </c>
      <c r="C29">
        <v>1</v>
      </c>
      <c r="D29">
        <v>10</v>
      </c>
      <c r="E29">
        <v>10</v>
      </c>
      <c r="F29">
        <v>10</v>
      </c>
      <c r="G29">
        <v>0</v>
      </c>
      <c r="H29">
        <v>9</v>
      </c>
      <c r="I29">
        <v>1</v>
      </c>
      <c r="J29">
        <v>0.95</v>
      </c>
      <c r="K29" s="4">
        <v>11.0809917449951</v>
      </c>
      <c r="L29" s="9">
        <v>1.19580459594727</v>
      </c>
      <c r="M29">
        <v>0.999795913696289</v>
      </c>
      <c r="N29">
        <v>9.0234489440918</v>
      </c>
      <c r="O29">
        <v>6</v>
      </c>
      <c r="P29">
        <v>6</v>
      </c>
      <c r="Q29">
        <v>16</v>
      </c>
      <c r="R29" s="15">
        <v>0.375</v>
      </c>
      <c r="S29" s="15">
        <f t="shared" si="1"/>
        <v>0.6</v>
      </c>
      <c r="T29">
        <v>4.2790470123291</v>
      </c>
      <c r="U29">
        <v>3.97639465332031</v>
      </c>
      <c r="V29">
        <v>3.77619099617004</v>
      </c>
      <c r="W29" s="11">
        <v>0.200203657150269</v>
      </c>
      <c r="X29">
        <v>0.502856016159058</v>
      </c>
      <c r="Y29">
        <v>0.502856016159058</v>
      </c>
      <c r="Z29">
        <v>0.6</v>
      </c>
      <c r="AA29">
        <v>1</v>
      </c>
      <c r="AB29">
        <v>0.625</v>
      </c>
      <c r="AC29">
        <v>0.769230769230769</v>
      </c>
      <c r="AD29">
        <v>0</v>
      </c>
      <c r="AE29">
        <v>0.4</v>
      </c>
    </row>
    <row r="30" spans="1:31">
      <c r="A30" s="5">
        <v>27</v>
      </c>
      <c r="B30">
        <v>19</v>
      </c>
      <c r="C30">
        <v>1</v>
      </c>
      <c r="D30">
        <v>10</v>
      </c>
      <c r="E30">
        <v>10</v>
      </c>
      <c r="F30">
        <v>10</v>
      </c>
      <c r="G30">
        <v>0</v>
      </c>
      <c r="H30">
        <v>9</v>
      </c>
      <c r="I30">
        <v>1</v>
      </c>
      <c r="J30">
        <v>0.95</v>
      </c>
      <c r="K30" s="4">
        <v>9.87063980102539</v>
      </c>
      <c r="L30" s="9">
        <v>1.08830070495605</v>
      </c>
      <c r="M30">
        <v>0.9857177734375</v>
      </c>
      <c r="N30">
        <v>8.73230743408203</v>
      </c>
      <c r="O30">
        <v>4</v>
      </c>
      <c r="P30">
        <v>4</v>
      </c>
      <c r="Q30">
        <v>11</v>
      </c>
      <c r="R30" s="15">
        <v>0.3636</v>
      </c>
      <c r="S30" s="15">
        <f t="shared" si="1"/>
        <v>0.4</v>
      </c>
      <c r="T30">
        <v>3.6193904876709</v>
      </c>
      <c r="U30">
        <v>3.3460590839386</v>
      </c>
      <c r="V30">
        <v>3.23822164535522</v>
      </c>
      <c r="W30" s="11">
        <v>0.107837438583374</v>
      </c>
      <c r="X30">
        <v>0.381168842315674</v>
      </c>
      <c r="Y30">
        <v>0.381168842315674</v>
      </c>
      <c r="Z30">
        <v>0.4</v>
      </c>
      <c r="AA30">
        <v>0.7</v>
      </c>
      <c r="AB30">
        <v>0.636363636363636</v>
      </c>
      <c r="AC30">
        <v>0.666666666666667</v>
      </c>
      <c r="AD30">
        <v>0.3</v>
      </c>
      <c r="AE30">
        <v>0.3</v>
      </c>
    </row>
    <row r="31" spans="1:31">
      <c r="A31" s="5">
        <v>188</v>
      </c>
      <c r="B31">
        <v>20</v>
      </c>
      <c r="C31">
        <v>0</v>
      </c>
      <c r="D31">
        <v>10</v>
      </c>
      <c r="E31">
        <v>10</v>
      </c>
      <c r="F31">
        <v>10</v>
      </c>
      <c r="G31">
        <v>0</v>
      </c>
      <c r="H31">
        <v>10</v>
      </c>
      <c r="I31">
        <v>0</v>
      </c>
      <c r="J31">
        <v>1</v>
      </c>
      <c r="K31" s="4">
        <v>9999</v>
      </c>
      <c r="L31" s="9">
        <v>1.34126472473145</v>
      </c>
      <c r="M31">
        <v>9999</v>
      </c>
      <c r="N31">
        <v>9999</v>
      </c>
      <c r="O31">
        <v>8</v>
      </c>
      <c r="P31">
        <v>8</v>
      </c>
      <c r="Q31">
        <v>17</v>
      </c>
      <c r="R31" s="15">
        <v>0.4706</v>
      </c>
      <c r="S31" s="15">
        <f t="shared" si="1"/>
        <v>0.8</v>
      </c>
      <c r="T31">
        <v>3.77222633361816</v>
      </c>
      <c r="U31">
        <v>3.54594349861145</v>
      </c>
      <c r="V31">
        <v>3.38164401054382</v>
      </c>
      <c r="W31" s="11">
        <v>0.164299488067627</v>
      </c>
      <c r="X31">
        <v>0.390582323074341</v>
      </c>
      <c r="Y31">
        <v>0.390582323074341</v>
      </c>
      <c r="Z31">
        <v>0.8</v>
      </c>
      <c r="AA31">
        <v>0.9</v>
      </c>
      <c r="AB31">
        <v>0.529411764705882</v>
      </c>
      <c r="AC31">
        <v>0.666666666666667</v>
      </c>
      <c r="AD31">
        <v>0.1</v>
      </c>
      <c r="AE31">
        <v>0.1</v>
      </c>
    </row>
    <row r="32" spans="1:31">
      <c r="A32" s="5">
        <v>201</v>
      </c>
      <c r="B32">
        <v>19</v>
      </c>
      <c r="C32">
        <v>1</v>
      </c>
      <c r="D32">
        <v>10</v>
      </c>
      <c r="E32">
        <v>10</v>
      </c>
      <c r="F32">
        <v>10</v>
      </c>
      <c r="G32">
        <v>0</v>
      </c>
      <c r="H32">
        <v>9</v>
      </c>
      <c r="I32">
        <v>1</v>
      </c>
      <c r="J32">
        <v>0.95</v>
      </c>
      <c r="K32" s="4">
        <v>10.1663208007812</v>
      </c>
      <c r="L32" s="9">
        <v>1.26898002624512</v>
      </c>
      <c r="M32">
        <v>1.13109588623047</v>
      </c>
      <c r="N32">
        <v>8.50712966918945</v>
      </c>
      <c r="O32">
        <v>4</v>
      </c>
      <c r="P32">
        <v>4</v>
      </c>
      <c r="Q32">
        <v>13</v>
      </c>
      <c r="R32" s="15">
        <v>0.3077</v>
      </c>
      <c r="S32" s="15">
        <f t="shared" si="1"/>
        <v>0.4</v>
      </c>
      <c r="T32">
        <v>3.54694366455078</v>
      </c>
      <c r="U32">
        <v>3.30650043487549</v>
      </c>
      <c r="V32">
        <v>3.14219617843628</v>
      </c>
      <c r="W32" s="11">
        <v>0.164304256439209</v>
      </c>
      <c r="X32">
        <v>0.404747486114502</v>
      </c>
      <c r="Y32">
        <v>0.404747486114502</v>
      </c>
      <c r="Z32">
        <v>0.4</v>
      </c>
      <c r="AA32">
        <v>0.9</v>
      </c>
      <c r="AB32">
        <v>0.692307692307692</v>
      </c>
      <c r="AC32">
        <v>0.782608695652174</v>
      </c>
      <c r="AD32">
        <v>0.1</v>
      </c>
      <c r="AE32">
        <v>0.5</v>
      </c>
    </row>
    <row r="33" spans="1:31">
      <c r="A33" s="5">
        <v>203</v>
      </c>
      <c r="B33">
        <v>19</v>
      </c>
      <c r="C33">
        <v>1</v>
      </c>
      <c r="D33">
        <v>10</v>
      </c>
      <c r="E33">
        <v>10</v>
      </c>
      <c r="F33">
        <v>10</v>
      </c>
      <c r="G33">
        <v>0</v>
      </c>
      <c r="H33">
        <v>9</v>
      </c>
      <c r="I33">
        <v>1</v>
      </c>
      <c r="J33">
        <v>0.95</v>
      </c>
      <c r="K33" s="4">
        <v>10.604118347168</v>
      </c>
      <c r="L33" s="9">
        <v>0.825384140014648</v>
      </c>
      <c r="M33">
        <v>0.658525466918945</v>
      </c>
      <c r="N33">
        <v>9.19667816162109</v>
      </c>
      <c r="O33">
        <v>7</v>
      </c>
      <c r="P33">
        <v>7</v>
      </c>
      <c r="Q33">
        <v>17</v>
      </c>
      <c r="R33" s="15">
        <v>0.4118</v>
      </c>
      <c r="S33" s="15">
        <f t="shared" si="1"/>
        <v>0.7</v>
      </c>
      <c r="T33">
        <v>4.44564056396484</v>
      </c>
      <c r="U33">
        <v>4.09128665924072</v>
      </c>
      <c r="V33">
        <v>3.97912359237671</v>
      </c>
      <c r="W33" s="11">
        <v>0.112163066864014</v>
      </c>
      <c r="X33">
        <v>0.466516971588135</v>
      </c>
      <c r="Y33">
        <v>0.466516971588135</v>
      </c>
      <c r="Z33">
        <v>0.7</v>
      </c>
      <c r="AA33">
        <v>1</v>
      </c>
      <c r="AB33">
        <v>0.588235294117647</v>
      </c>
      <c r="AC33">
        <v>0.740740740740741</v>
      </c>
      <c r="AD33">
        <v>0</v>
      </c>
      <c r="AE33">
        <v>0.3</v>
      </c>
    </row>
    <row r="34" s="4" customFormat="1" spans="11:31">
      <c r="K34" s="12" t="s">
        <v>29</v>
      </c>
      <c r="L34" s="9">
        <f>AVERAGE(L2:L33)</f>
        <v>0.957102417945862</v>
      </c>
      <c r="W34" s="11">
        <f t="shared" ref="W34:AE34" si="2">AVERAGE(W2:W33)</f>
        <v>0.132273510098457</v>
      </c>
      <c r="Z34" s="4">
        <f t="shared" si="2"/>
        <v>0.696875</v>
      </c>
      <c r="AA34" s="4">
        <f t="shared" si="2"/>
        <v>0.921875</v>
      </c>
      <c r="AB34" s="4">
        <f t="shared" si="2"/>
        <v>0.57429696622929</v>
      </c>
      <c r="AC34" s="4">
        <f t="shared" si="2"/>
        <v>0.705069186446154</v>
      </c>
      <c r="AD34" s="4">
        <f t="shared" si="2"/>
        <v>0.078125</v>
      </c>
      <c r="AE34" s="4">
        <f t="shared" si="2"/>
        <v>0.225</v>
      </c>
    </row>
    <row r="35" s="4" customFormat="1" spans="11:31">
      <c r="K35" s="13" t="s">
        <v>30</v>
      </c>
      <c r="L35" s="9">
        <f>MAX(L2:L33)</f>
        <v>1.41717147827148</v>
      </c>
      <c r="W35" s="11">
        <f t="shared" ref="W35:AE35" si="3">MAX(W2:W33)</f>
        <v>0.206726551055908</v>
      </c>
      <c r="Z35" s="4">
        <f t="shared" si="3"/>
        <v>1</v>
      </c>
      <c r="AA35" s="4">
        <f t="shared" si="3"/>
        <v>1</v>
      </c>
      <c r="AB35" s="4">
        <f t="shared" si="3"/>
        <v>0.692307692307692</v>
      </c>
      <c r="AC35" s="4">
        <f t="shared" si="3"/>
        <v>0.782608695652174</v>
      </c>
      <c r="AD35" s="4">
        <f t="shared" si="3"/>
        <v>0.3</v>
      </c>
      <c r="AE35" s="4">
        <f t="shared" si="3"/>
        <v>0.5</v>
      </c>
    </row>
    <row r="36" s="4" customFormat="1" spans="12:31">
      <c r="L36" s="9">
        <f>MIN(L2:L33)</f>
        <v>0.573421478271484</v>
      </c>
      <c r="W36" s="11">
        <f t="shared" ref="W36:AE36" si="4">MIN(W2:W33)</f>
        <v>0.00955963134765625</v>
      </c>
      <c r="Z36" s="4">
        <f t="shared" si="4"/>
        <v>0.4</v>
      </c>
      <c r="AA36" s="4">
        <f t="shared" si="4"/>
        <v>0.7</v>
      </c>
      <c r="AB36" s="4">
        <f t="shared" si="4"/>
        <v>0.444444444444444</v>
      </c>
      <c r="AC36" s="4">
        <f t="shared" si="4"/>
        <v>0.571428571428571</v>
      </c>
      <c r="AD36" s="4">
        <f t="shared" si="4"/>
        <v>0</v>
      </c>
      <c r="AE36" s="4">
        <f t="shared" si="4"/>
        <v>-0.2</v>
      </c>
    </row>
    <row r="37" spans="11:23">
      <c r="K37" s="4"/>
      <c r="L37" s="9"/>
      <c r="M37">
        <v>0.194</v>
      </c>
      <c r="W37" s="11"/>
    </row>
    <row r="38" spans="11:23">
      <c r="K38" s="4"/>
      <c r="L38" s="9"/>
      <c r="M38">
        <v>0.129</v>
      </c>
      <c r="W38" s="11"/>
    </row>
    <row r="39" spans="11:23">
      <c r="K39" s="4"/>
      <c r="L39" s="9"/>
      <c r="W39" s="11"/>
    </row>
    <row r="40" spans="11:23">
      <c r="K40" s="4" t="s">
        <v>31</v>
      </c>
      <c r="L40" s="4" t="s">
        <v>32</v>
      </c>
      <c r="M40" t="s">
        <v>98</v>
      </c>
      <c r="N40" t="s">
        <v>99</v>
      </c>
      <c r="P40" s="4" t="s">
        <v>70</v>
      </c>
      <c r="Q40" s="4"/>
      <c r="R40" s="4"/>
      <c r="S40" s="4"/>
      <c r="W40" s="11"/>
    </row>
    <row r="41" spans="11:23">
      <c r="K41" s="4"/>
      <c r="L41" s="4"/>
      <c r="P41" s="4">
        <v>0.2</v>
      </c>
      <c r="Q41" s="4">
        <v>-160</v>
      </c>
      <c r="R41" s="4">
        <v>640</v>
      </c>
      <c r="S41" s="4">
        <v>32</v>
      </c>
      <c r="W41" s="11"/>
    </row>
    <row r="42" s="1" customFormat="1" spans="11:23">
      <c r="K42" s="14" t="s">
        <v>49</v>
      </c>
      <c r="L42" s="14">
        <f>COUNTIF(L2:L33,"&lt;0.507")-COUNTIF(L2:L33,"&lt;0.378")</f>
        <v>0</v>
      </c>
      <c r="P42" s="4">
        <v>0.4</v>
      </c>
      <c r="Q42" s="4">
        <v>-320</v>
      </c>
      <c r="R42" s="4">
        <v>480</v>
      </c>
      <c r="S42" s="4">
        <v>24</v>
      </c>
      <c r="W42" s="14"/>
    </row>
    <row r="43" s="1" customFormat="1" spans="11:23">
      <c r="K43" s="14" t="s">
        <v>50</v>
      </c>
      <c r="L43" s="14">
        <f>COUNTIF(L2:L33,"&lt;0.636")-COUNTIF(L2:L33,"&lt;0.507")</f>
        <v>1</v>
      </c>
      <c r="P43" s="4">
        <v>0.45</v>
      </c>
      <c r="Q43" s="4">
        <v>-360</v>
      </c>
      <c r="R43" s="4">
        <v>440</v>
      </c>
      <c r="S43" s="4">
        <v>22</v>
      </c>
      <c r="W43" s="14"/>
    </row>
    <row r="44" s="2" customFormat="1" spans="11:23">
      <c r="K44" s="10" t="s">
        <v>51</v>
      </c>
      <c r="L44" s="10">
        <f>COUNTIF(L2:L33,"&lt;0.765")-COUNTIF(L2:L33,"&lt;0.636")</f>
        <v>9</v>
      </c>
      <c r="P44" s="4">
        <v>0.49</v>
      </c>
      <c r="Q44" s="4">
        <v>-392</v>
      </c>
      <c r="R44" s="4">
        <v>408</v>
      </c>
      <c r="S44" s="4">
        <v>20.4</v>
      </c>
      <c r="W44" s="10"/>
    </row>
    <row r="45" s="1" customFormat="1" spans="11:23">
      <c r="K45" s="14" t="s">
        <v>52</v>
      </c>
      <c r="L45" s="14">
        <f>COUNTIF(L2:L33,"&lt;0.894")-COUNTIF(L2:L33,"&lt;0.765")</f>
        <v>2</v>
      </c>
      <c r="Q45" s="14">
        <v>-380</v>
      </c>
      <c r="R45" s="14">
        <v>420</v>
      </c>
      <c r="S45" s="14">
        <v>21</v>
      </c>
      <c r="W45" s="14"/>
    </row>
    <row r="46" s="1" customFormat="1" spans="11:23">
      <c r="K46" s="14" t="s">
        <v>53</v>
      </c>
      <c r="L46" s="14">
        <f>COUNTIF(L2:L33,"&lt;1.023")-COUNTIF(L2:L33,"&lt;0.894")</f>
        <v>6</v>
      </c>
      <c r="W46" s="14"/>
    </row>
    <row r="47" s="1" customFormat="1" spans="11:23">
      <c r="K47" s="14" t="s">
        <v>54</v>
      </c>
      <c r="L47" s="14">
        <f>COUNTIF(L2:L33,"&lt;1.152")-COUNTIF(L2:L33,"&lt;1.023")</f>
        <v>7</v>
      </c>
      <c r="W47" s="14"/>
    </row>
    <row r="48" s="1" customFormat="1" spans="11:23">
      <c r="K48" s="14" t="s">
        <v>55</v>
      </c>
      <c r="L48" s="14">
        <f>COUNTIF(L2:L33,"&lt;1.281")-COUNTIF(L2:L33,"&lt;1.152")</f>
        <v>5</v>
      </c>
      <c r="W48" s="14"/>
    </row>
    <row r="49" s="1" customFormat="1" spans="11:23">
      <c r="K49" s="14" t="s">
        <v>56</v>
      </c>
      <c r="L49" s="14">
        <f>COUNTIF(L2:L33,"&lt;1.41")-COUNTIF(L2:L33,"&lt;1.281")</f>
        <v>1</v>
      </c>
      <c r="W49" s="14"/>
    </row>
    <row r="50" s="1" customFormat="1" spans="11:23">
      <c r="K50" s="14" t="s">
        <v>57</v>
      </c>
      <c r="L50" s="14">
        <f>COUNTIF(L2:L33,"&lt;1.539")-COUNTIF(L2:L33,"&lt;1.41")</f>
        <v>1</v>
      </c>
      <c r="M50" s="14">
        <v>2</v>
      </c>
      <c r="W50" s="14"/>
    </row>
    <row r="51" s="1" customFormat="1" spans="11:23">
      <c r="K51" s="14" t="s">
        <v>58</v>
      </c>
      <c r="L51" s="14">
        <f>COUNTIF(L2:L33,"&lt;1.668")-COUNTIF(L2:L33,"&lt;1.539")</f>
        <v>0</v>
      </c>
      <c r="M51" s="14">
        <v>3</v>
      </c>
      <c r="W51" s="14"/>
    </row>
    <row r="52" s="1" customFormat="1" spans="11:23">
      <c r="K52" s="14" t="s">
        <v>59</v>
      </c>
      <c r="L52" s="14">
        <f>COUNTIF(L2:L33,"&lt;1.797")-COUNTIF(L2:L33,"&lt;1.668")</f>
        <v>0</v>
      </c>
      <c r="M52" s="14">
        <v>4</v>
      </c>
      <c r="W52" s="14"/>
    </row>
    <row r="53" s="1" customFormat="1" spans="11:23">
      <c r="K53" s="14" t="s">
        <v>60</v>
      </c>
      <c r="L53" s="14">
        <f>COUNTIF(L2:L33,"&lt;1.926")-COUNTIF(L2:L33,"&lt;1.797")</f>
        <v>0</v>
      </c>
      <c r="M53" s="14">
        <v>7</v>
      </c>
      <c r="W53" s="14"/>
    </row>
    <row r="54" s="1" customFormat="1" spans="11:23">
      <c r="K54" s="14" t="s">
        <v>61</v>
      </c>
      <c r="L54" s="14">
        <f>COUNTIF(L2:L33,"&lt;2.055")-COUNTIF(L2:L33,"&lt;1.926")</f>
        <v>0</v>
      </c>
      <c r="M54" s="14">
        <v>8</v>
      </c>
      <c r="W54" s="14"/>
    </row>
    <row r="55" s="1" customFormat="1" spans="11:23">
      <c r="K55" s="14" t="s">
        <v>62</v>
      </c>
      <c r="L55" s="14">
        <f>COUNTIF(L2:L33,"&lt;2.184")-COUNTIF(L2:L33,"&lt;2.055")</f>
        <v>0</v>
      </c>
      <c r="M55" s="14">
        <v>7</v>
      </c>
      <c r="W55" s="14"/>
    </row>
    <row r="56" s="1" customFormat="1" spans="11:23">
      <c r="K56" s="14" t="s">
        <v>63</v>
      </c>
      <c r="L56" s="14">
        <f>COUNTIF(L2:L33,"&lt;2.313")-COUNTIF(L2:L33,"&lt;2.184")</f>
        <v>0</v>
      </c>
      <c r="M56" s="14">
        <v>4</v>
      </c>
      <c r="W56" s="14"/>
    </row>
    <row r="57" s="1" customFormat="1" spans="11:23">
      <c r="K57" s="14" t="s">
        <v>64</v>
      </c>
      <c r="L57" s="14">
        <f>COUNTIF(L2:L33,"&lt;2.442")-COUNTIF(L2:L33,"&lt;2.313")</f>
        <v>0</v>
      </c>
      <c r="M57" s="14">
        <v>3</v>
      </c>
      <c r="W57" s="14"/>
    </row>
    <row r="58" s="1" customFormat="1" spans="11:13">
      <c r="K58" s="14" t="s">
        <v>65</v>
      </c>
      <c r="L58" s="14">
        <f>COUNTIF(L2:L33,"&lt;2.571")-COUNTIF(L2:L33,"&lt;2.442")</f>
        <v>0</v>
      </c>
      <c r="M58" s="14">
        <v>2</v>
      </c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s="1" customFormat="1" spans="11:15">
      <c r="K60" s="14" t="s">
        <v>67</v>
      </c>
      <c r="L60" s="14">
        <f>COUNTIF(L2:L33,"&lt;2.829")-COUNTIF(L2:L33,"&lt;2.7")</f>
        <v>0</v>
      </c>
      <c r="N60" s="1">
        <v>0.378</v>
      </c>
      <c r="O60" s="1">
        <v>3.094</v>
      </c>
    </row>
    <row r="61" s="1" customFormat="1" spans="11:15">
      <c r="K61" s="14" t="s">
        <v>68</v>
      </c>
      <c r="L61" s="14">
        <f>COUNTIF(L2:L33,"&lt;2.958")-COUNTIF(L2:L33,"&lt;2.829")</f>
        <v>0</v>
      </c>
      <c r="N61" s="1">
        <v>21</v>
      </c>
      <c r="O61" s="1">
        <v>0.129</v>
      </c>
    </row>
    <row r="62" s="1" customFormat="1" spans="11:12">
      <c r="K62" s="14" t="s">
        <v>69</v>
      </c>
      <c r="L62" s="14">
        <f>COUNTIF(L2:L33,"&lt;3.087")-COUNTIF(L2:L33,"&lt;2.958")</f>
        <v>0</v>
      </c>
    </row>
  </sheetData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4"/>
  <sheetViews>
    <sheetView topLeftCell="K25" workbookViewId="0">
      <selection activeCell="Q32" sqref="Q32:T37"/>
    </sheetView>
  </sheetViews>
  <sheetFormatPr defaultColWidth="8.88888888888889" defaultRowHeight="14.4"/>
  <cols>
    <col min="11" max="12" width="23.6666666666667" customWidth="1"/>
    <col min="13" max="14" width="12.8888888888889"/>
    <col min="20" max="22" width="12.8888888888889"/>
    <col min="23" max="23" width="20.5555555555556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16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10.8333683013916</v>
      </c>
      <c r="L2" s="9">
        <v>0.657564163208008</v>
      </c>
      <c r="M2">
        <v>0.505702972412109</v>
      </c>
      <c r="N2">
        <v>9.78784370422363</v>
      </c>
      <c r="O2">
        <v>7</v>
      </c>
      <c r="P2">
        <v>7</v>
      </c>
      <c r="Q2">
        <v>17</v>
      </c>
      <c r="R2" s="15">
        <v>0.4118</v>
      </c>
      <c r="S2" s="15">
        <f t="shared" ref="S2:S25" si="0">O2/E2</f>
        <v>0.7</v>
      </c>
      <c r="T2">
        <v>4.57226943969727</v>
      </c>
      <c r="U2">
        <v>4.18453979492187</v>
      </c>
      <c r="V2">
        <v>4.08214998245239</v>
      </c>
      <c r="W2" s="11">
        <v>0.102389812469482</v>
      </c>
      <c r="X2">
        <v>0.490119457244873</v>
      </c>
      <c r="Y2">
        <v>0.490119457244873</v>
      </c>
      <c r="Z2">
        <v>0.7</v>
      </c>
      <c r="AA2">
        <v>1</v>
      </c>
      <c r="AB2">
        <v>0.588235294117647</v>
      </c>
      <c r="AC2">
        <v>0.740740740740741</v>
      </c>
      <c r="AD2">
        <v>0</v>
      </c>
      <c r="AE2">
        <v>0.3</v>
      </c>
    </row>
    <row r="3" s="3" customFormat="1" spans="1:31">
      <c r="A3" s="5">
        <v>155</v>
      </c>
      <c r="B3">
        <v>18</v>
      </c>
      <c r="C3">
        <v>2</v>
      </c>
      <c r="D3">
        <v>10</v>
      </c>
      <c r="E3">
        <v>10</v>
      </c>
      <c r="F3">
        <v>10</v>
      </c>
      <c r="G3">
        <v>0</v>
      </c>
      <c r="H3">
        <v>8</v>
      </c>
      <c r="I3">
        <v>2</v>
      </c>
      <c r="J3">
        <v>0.9</v>
      </c>
      <c r="K3" s="4">
        <v>6.76684951782227</v>
      </c>
      <c r="L3" s="9">
        <v>0.678230285644531</v>
      </c>
      <c r="M3">
        <v>0.774417877197266</v>
      </c>
      <c r="N3">
        <v>8.09170532226562</v>
      </c>
      <c r="O3">
        <v>8</v>
      </c>
      <c r="P3">
        <v>8</v>
      </c>
      <c r="Q3">
        <v>17</v>
      </c>
      <c r="R3" s="15">
        <v>0.4706</v>
      </c>
      <c r="S3" s="15">
        <f t="shared" si="0"/>
        <v>0.8</v>
      </c>
      <c r="T3">
        <v>3.89630317687988</v>
      </c>
      <c r="U3">
        <v>3.45246338844299</v>
      </c>
      <c r="V3">
        <v>3.55084538459778</v>
      </c>
      <c r="W3" s="11">
        <v>0.0983819961547852</v>
      </c>
      <c r="X3">
        <v>0.345457792282104</v>
      </c>
      <c r="Y3">
        <v>0.345457792282104</v>
      </c>
      <c r="Z3">
        <v>0.8</v>
      </c>
      <c r="AA3">
        <v>0.9</v>
      </c>
      <c r="AB3">
        <v>0.529411764705882</v>
      </c>
      <c r="AC3">
        <v>0.666666666666667</v>
      </c>
      <c r="AD3">
        <v>0.1</v>
      </c>
      <c r="AE3">
        <v>0.1</v>
      </c>
    </row>
    <row r="4" spans="1:31">
      <c r="A4" s="5">
        <v>69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10.0285949707031</v>
      </c>
      <c r="L4" s="9">
        <v>0.747514724731445</v>
      </c>
      <c r="M4">
        <v>0.625762939453125</v>
      </c>
      <c r="N4">
        <v>9.09481048583984</v>
      </c>
      <c r="O4">
        <v>6</v>
      </c>
      <c r="P4">
        <v>6</v>
      </c>
      <c r="Q4">
        <v>14</v>
      </c>
      <c r="R4" s="15">
        <v>0.4286</v>
      </c>
      <c r="S4" s="15">
        <f t="shared" si="0"/>
        <v>0.6</v>
      </c>
      <c r="T4">
        <v>3.83040618896484</v>
      </c>
      <c r="U4">
        <v>3.52026915550232</v>
      </c>
      <c r="V4">
        <v>3.42554235458374</v>
      </c>
      <c r="W4" s="11">
        <v>0.0947268009185791</v>
      </c>
      <c r="X4">
        <v>0.404863834381104</v>
      </c>
      <c r="Y4">
        <v>0.404863834381104</v>
      </c>
      <c r="Z4">
        <v>0.6</v>
      </c>
      <c r="AA4">
        <v>0.8</v>
      </c>
      <c r="AB4">
        <v>0.571428571428571</v>
      </c>
      <c r="AC4">
        <v>0.666666666666667</v>
      </c>
      <c r="AD4">
        <v>0.2</v>
      </c>
      <c r="AE4">
        <v>0.2</v>
      </c>
    </row>
    <row r="5" spans="1:31">
      <c r="A5" s="5">
        <v>180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10.7439308166504</v>
      </c>
      <c r="L5" s="9">
        <v>0.757331848144531</v>
      </c>
      <c r="M5">
        <v>0.634435653686523</v>
      </c>
      <c r="N5">
        <v>9.8673038482666</v>
      </c>
      <c r="O5">
        <v>7</v>
      </c>
      <c r="P5">
        <v>7</v>
      </c>
      <c r="Q5">
        <v>17</v>
      </c>
      <c r="R5" s="15">
        <v>0.4118</v>
      </c>
      <c r="S5" s="15">
        <f t="shared" si="0"/>
        <v>0.7</v>
      </c>
      <c r="T5">
        <v>4.50893974304199</v>
      </c>
      <c r="U5">
        <v>4.11934566497803</v>
      </c>
      <c r="V5">
        <v>4.03300619125366</v>
      </c>
      <c r="W5" s="11">
        <v>0.0863394737243652</v>
      </c>
      <c r="X5">
        <v>0.47593355178833</v>
      </c>
      <c r="Y5">
        <v>0.47593355178833</v>
      </c>
      <c r="Z5">
        <v>0.7</v>
      </c>
      <c r="AA5">
        <v>1</v>
      </c>
      <c r="AB5">
        <v>0.588235294117647</v>
      </c>
      <c r="AC5">
        <v>0.740740740740741</v>
      </c>
      <c r="AD5">
        <v>0</v>
      </c>
      <c r="AE5">
        <v>0.3</v>
      </c>
    </row>
    <row r="6" spans="1:31">
      <c r="A6" s="5">
        <v>128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9.73309898376465</v>
      </c>
      <c r="L6" s="9">
        <v>0.717172622680664</v>
      </c>
      <c r="M6">
        <v>0.580852508544922</v>
      </c>
      <c r="N6">
        <v>8.65452194213867</v>
      </c>
      <c r="O6">
        <v>6</v>
      </c>
      <c r="P6">
        <v>6</v>
      </c>
      <c r="Q6">
        <v>14</v>
      </c>
      <c r="R6" s="15">
        <v>0.4286</v>
      </c>
      <c r="S6" s="15">
        <f t="shared" si="0"/>
        <v>0.6</v>
      </c>
      <c r="T6">
        <v>4.21047019958496</v>
      </c>
      <c r="U6">
        <v>3.87132596969604</v>
      </c>
      <c r="V6">
        <v>3.78663492202759</v>
      </c>
      <c r="W6" s="11">
        <v>0.084691047668457</v>
      </c>
      <c r="X6">
        <v>0.423835277557373</v>
      </c>
      <c r="Y6">
        <v>0.423835277557373</v>
      </c>
      <c r="Z6">
        <v>0.6</v>
      </c>
      <c r="AA6">
        <v>0.8</v>
      </c>
      <c r="AB6">
        <v>0.571428571428571</v>
      </c>
      <c r="AC6">
        <v>0.666666666666667</v>
      </c>
      <c r="AD6">
        <v>0.2</v>
      </c>
      <c r="AE6">
        <v>0.2</v>
      </c>
    </row>
    <row r="7" spans="1:31">
      <c r="A7" s="5">
        <v>175</v>
      </c>
      <c r="B7">
        <v>20</v>
      </c>
      <c r="C7">
        <v>0</v>
      </c>
      <c r="D7">
        <v>10</v>
      </c>
      <c r="E7">
        <v>10</v>
      </c>
      <c r="F7">
        <v>10</v>
      </c>
      <c r="G7">
        <v>0</v>
      </c>
      <c r="H7">
        <v>10</v>
      </c>
      <c r="I7">
        <v>0</v>
      </c>
      <c r="J7">
        <v>1</v>
      </c>
      <c r="K7" s="4">
        <v>9999</v>
      </c>
      <c r="L7" s="9">
        <v>0.729522705078125</v>
      </c>
      <c r="M7">
        <v>9999</v>
      </c>
      <c r="N7">
        <v>9999</v>
      </c>
      <c r="O7">
        <v>9</v>
      </c>
      <c r="P7">
        <v>9</v>
      </c>
      <c r="Q7">
        <v>18</v>
      </c>
      <c r="R7" s="15">
        <v>0.5</v>
      </c>
      <c r="S7" s="15">
        <f t="shared" si="0"/>
        <v>0.9</v>
      </c>
      <c r="T7">
        <v>4.20437049865723</v>
      </c>
      <c r="U7">
        <v>3.89416456222534</v>
      </c>
      <c r="V7">
        <v>3.80965113639831</v>
      </c>
      <c r="W7" s="11">
        <v>0.0845134258270264</v>
      </c>
      <c r="X7">
        <v>0.394719362258911</v>
      </c>
      <c r="Y7">
        <v>0.394719362258911</v>
      </c>
      <c r="Z7">
        <v>0.9</v>
      </c>
      <c r="AA7">
        <v>0.9</v>
      </c>
      <c r="AB7">
        <v>0.5</v>
      </c>
      <c r="AC7">
        <v>0.642857142857143</v>
      </c>
      <c r="AD7">
        <v>0.1</v>
      </c>
      <c r="AE7">
        <v>0</v>
      </c>
    </row>
    <row r="8" spans="1:31">
      <c r="A8" s="5">
        <v>22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11.74973487854</v>
      </c>
      <c r="L8" s="9">
        <v>0.573421478271484</v>
      </c>
      <c r="M8">
        <v>0.409221649169922</v>
      </c>
      <c r="N8">
        <v>10.7761573791504</v>
      </c>
      <c r="O8">
        <v>8</v>
      </c>
      <c r="P8">
        <v>8</v>
      </c>
      <c r="Q8">
        <v>18</v>
      </c>
      <c r="R8" s="15">
        <v>0.4444</v>
      </c>
      <c r="S8" s="15">
        <f t="shared" si="0"/>
        <v>0.8</v>
      </c>
      <c r="T8">
        <v>5.33336067199707</v>
      </c>
      <c r="U8">
        <v>4.85945892333984</v>
      </c>
      <c r="V8">
        <v>4.77616167068481</v>
      </c>
      <c r="W8" s="11">
        <v>0.0832972526550293</v>
      </c>
      <c r="X8">
        <v>0.557199001312256</v>
      </c>
      <c r="Y8">
        <v>0.557199001312256</v>
      </c>
      <c r="Z8">
        <v>0.8</v>
      </c>
      <c r="AA8">
        <v>1</v>
      </c>
      <c r="AB8">
        <v>0.555555555555556</v>
      </c>
      <c r="AC8">
        <v>0.714285714285714</v>
      </c>
      <c r="AD8">
        <v>0</v>
      </c>
      <c r="AE8">
        <v>0.2</v>
      </c>
    </row>
    <row r="9" s="2" customFormat="1" spans="1:31">
      <c r="A9" s="6">
        <v>49</v>
      </c>
      <c r="B9" s="2">
        <v>19</v>
      </c>
      <c r="C9" s="2">
        <v>1</v>
      </c>
      <c r="D9" s="2">
        <v>10</v>
      </c>
      <c r="E9" s="2">
        <v>10</v>
      </c>
      <c r="F9" s="2">
        <v>10</v>
      </c>
      <c r="G9" s="2">
        <v>0</v>
      </c>
      <c r="H9" s="2">
        <v>9</v>
      </c>
      <c r="I9" s="2">
        <v>1</v>
      </c>
      <c r="J9" s="2">
        <v>0.95</v>
      </c>
      <c r="K9" s="10">
        <v>10.185977935791</v>
      </c>
      <c r="L9" s="10">
        <v>0.695898056030273</v>
      </c>
      <c r="M9" s="2">
        <v>0.55952262878418</v>
      </c>
      <c r="N9" s="2">
        <v>9.18076133728027</v>
      </c>
      <c r="O9" s="2">
        <v>7</v>
      </c>
      <c r="P9" s="2">
        <v>7</v>
      </c>
      <c r="Q9" s="2">
        <v>17</v>
      </c>
      <c r="R9" s="16">
        <v>0.4118</v>
      </c>
      <c r="S9" s="16">
        <f t="shared" si="0"/>
        <v>0.7</v>
      </c>
      <c r="T9" s="2">
        <v>4.50112533569336</v>
      </c>
      <c r="U9" s="2">
        <v>4.1234827041626</v>
      </c>
      <c r="V9" s="2">
        <v>4.04776477813721</v>
      </c>
      <c r="W9" s="10">
        <v>0.0757179260253906</v>
      </c>
      <c r="X9" s="2">
        <v>0.453360557556152</v>
      </c>
      <c r="Y9" s="2">
        <v>0.453360557556152</v>
      </c>
      <c r="Z9" s="2">
        <v>0.7</v>
      </c>
      <c r="AA9" s="2">
        <v>1</v>
      </c>
      <c r="AB9" s="2">
        <v>0.588235294117647</v>
      </c>
      <c r="AC9" s="2">
        <v>0.740740740740741</v>
      </c>
      <c r="AD9" s="2">
        <v>0</v>
      </c>
      <c r="AE9" s="2">
        <v>0.3</v>
      </c>
    </row>
    <row r="10" spans="1:31">
      <c r="A10" s="5">
        <v>61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10.6257991790772</v>
      </c>
      <c r="L10" s="9">
        <v>1.14323806762695</v>
      </c>
      <c r="M10">
        <v>0.99237060546875</v>
      </c>
      <c r="N10">
        <v>9.02749633789062</v>
      </c>
      <c r="O10">
        <v>5</v>
      </c>
      <c r="P10">
        <v>5</v>
      </c>
      <c r="Q10">
        <v>14</v>
      </c>
      <c r="R10" s="15">
        <v>0.3571</v>
      </c>
      <c r="S10" s="15">
        <f t="shared" si="0"/>
        <v>0.5</v>
      </c>
      <c r="T10">
        <v>3.97028923034668</v>
      </c>
      <c r="U10">
        <v>3.67376279830933</v>
      </c>
      <c r="V10">
        <v>3.51807713508606</v>
      </c>
      <c r="W10" s="11">
        <v>0.155685663223267</v>
      </c>
      <c r="X10">
        <v>0.45221209526062</v>
      </c>
      <c r="Y10">
        <v>0.45221209526062</v>
      </c>
      <c r="Z10">
        <v>0.5</v>
      </c>
      <c r="AA10">
        <v>0.9</v>
      </c>
      <c r="AB10">
        <v>0.642857142857143</v>
      </c>
      <c r="AC10">
        <v>0.75</v>
      </c>
      <c r="AD10">
        <v>0.1</v>
      </c>
      <c r="AE10">
        <v>0.4</v>
      </c>
    </row>
    <row r="11" spans="1:31">
      <c r="A11" s="5">
        <v>204</v>
      </c>
      <c r="B11">
        <v>20</v>
      </c>
      <c r="C11">
        <v>0</v>
      </c>
      <c r="D11">
        <v>10</v>
      </c>
      <c r="E11">
        <v>10</v>
      </c>
      <c r="F11">
        <v>10</v>
      </c>
      <c r="G11">
        <v>0</v>
      </c>
      <c r="H11">
        <v>10</v>
      </c>
      <c r="I11">
        <v>0</v>
      </c>
      <c r="J11">
        <v>1</v>
      </c>
      <c r="K11" s="4">
        <v>9999</v>
      </c>
      <c r="L11" s="9">
        <v>0.93437385559082</v>
      </c>
      <c r="M11">
        <v>9999</v>
      </c>
      <c r="N11">
        <v>9999</v>
      </c>
      <c r="O11">
        <v>7</v>
      </c>
      <c r="P11">
        <v>7</v>
      </c>
      <c r="Q11">
        <v>17</v>
      </c>
      <c r="R11" s="15">
        <v>0.4118</v>
      </c>
      <c r="S11" s="15">
        <f t="shared" si="0"/>
        <v>0.7</v>
      </c>
      <c r="T11">
        <v>4.56262969970703</v>
      </c>
      <c r="U11">
        <v>4.25880813598633</v>
      </c>
      <c r="V11">
        <v>4.08786678314209</v>
      </c>
      <c r="W11" s="11">
        <v>0.170941352844238</v>
      </c>
      <c r="X11">
        <v>0.474762916564941</v>
      </c>
      <c r="Y11">
        <v>0.474762916564941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spans="1:31">
      <c r="A12" s="5">
        <v>74</v>
      </c>
      <c r="B12">
        <v>19</v>
      </c>
      <c r="C12">
        <v>1</v>
      </c>
      <c r="D12">
        <v>10</v>
      </c>
      <c r="E12">
        <v>10</v>
      </c>
      <c r="F12">
        <v>9</v>
      </c>
      <c r="G12">
        <v>1</v>
      </c>
      <c r="H12">
        <v>10</v>
      </c>
      <c r="I12">
        <v>0</v>
      </c>
      <c r="J12">
        <v>0.95</v>
      </c>
      <c r="K12" s="4">
        <v>9999</v>
      </c>
      <c r="L12" s="9">
        <v>0.927766799926758</v>
      </c>
      <c r="M12">
        <v>9999</v>
      </c>
      <c r="N12">
        <v>9999</v>
      </c>
      <c r="O12">
        <v>10</v>
      </c>
      <c r="P12">
        <v>10</v>
      </c>
      <c r="Q12">
        <v>18</v>
      </c>
      <c r="R12" s="15">
        <v>0.5556</v>
      </c>
      <c r="S12" s="15">
        <f t="shared" si="0"/>
        <v>1</v>
      </c>
      <c r="T12">
        <v>4.40181159973145</v>
      </c>
      <c r="U12">
        <v>3.95356178283691</v>
      </c>
      <c r="V12">
        <v>4.1050820350647</v>
      </c>
      <c r="W12" s="11">
        <v>0.151520252227783</v>
      </c>
      <c r="X12">
        <v>0.296729564666748</v>
      </c>
      <c r="Y12">
        <v>0.296729564666748</v>
      </c>
      <c r="Z12">
        <v>1</v>
      </c>
      <c r="AA12">
        <v>0.8</v>
      </c>
      <c r="AB12">
        <v>0.444444444444444</v>
      </c>
      <c r="AC12">
        <v>0.571428571428571</v>
      </c>
      <c r="AD12">
        <v>0.2</v>
      </c>
      <c r="AE12">
        <v>-0.2</v>
      </c>
    </row>
    <row r="13" spans="1:31">
      <c r="A13" s="5">
        <v>53</v>
      </c>
      <c r="B13">
        <v>20</v>
      </c>
      <c r="C13">
        <v>0</v>
      </c>
      <c r="D13">
        <v>10</v>
      </c>
      <c r="E13">
        <v>10</v>
      </c>
      <c r="F13">
        <v>10</v>
      </c>
      <c r="G13">
        <v>0</v>
      </c>
      <c r="H13">
        <v>10</v>
      </c>
      <c r="I13">
        <v>0</v>
      </c>
      <c r="J13">
        <v>1</v>
      </c>
      <c r="K13" s="4">
        <v>9999</v>
      </c>
      <c r="L13" s="9">
        <v>0.862852096557617</v>
      </c>
      <c r="M13">
        <v>9999</v>
      </c>
      <c r="N13">
        <v>9999</v>
      </c>
      <c r="O13">
        <v>6</v>
      </c>
      <c r="P13">
        <v>6</v>
      </c>
      <c r="Q13">
        <v>15</v>
      </c>
      <c r="R13" s="15">
        <v>0.4</v>
      </c>
      <c r="S13" s="15">
        <f t="shared" si="0"/>
        <v>0.6</v>
      </c>
      <c r="T13">
        <v>4.4928092956543</v>
      </c>
      <c r="U13">
        <v>4.20266008377075</v>
      </c>
      <c r="V13">
        <v>4.01789474487305</v>
      </c>
      <c r="W13" s="11">
        <v>0.184765338897705</v>
      </c>
      <c r="X13">
        <v>0.47491455078125</v>
      </c>
      <c r="Y13">
        <v>0.47491455078125</v>
      </c>
      <c r="Z13">
        <v>0.6</v>
      </c>
      <c r="AA13">
        <v>0.9</v>
      </c>
      <c r="AB13">
        <v>0.6</v>
      </c>
      <c r="AC13">
        <v>0.72</v>
      </c>
      <c r="AD13">
        <v>0.1</v>
      </c>
      <c r="AE13">
        <v>0.3</v>
      </c>
    </row>
    <row r="14" spans="1:31">
      <c r="A14" s="5">
        <v>240</v>
      </c>
      <c r="B14">
        <v>20</v>
      </c>
      <c r="C14">
        <v>0</v>
      </c>
      <c r="D14">
        <v>10</v>
      </c>
      <c r="E14">
        <v>10</v>
      </c>
      <c r="F14">
        <v>10</v>
      </c>
      <c r="G14">
        <v>0</v>
      </c>
      <c r="H14">
        <v>10</v>
      </c>
      <c r="I14">
        <v>0</v>
      </c>
      <c r="J14">
        <v>1</v>
      </c>
      <c r="K14" s="4">
        <v>9999</v>
      </c>
      <c r="L14" s="9">
        <v>1.02997398376465</v>
      </c>
      <c r="M14">
        <v>9999</v>
      </c>
      <c r="N14">
        <v>9999</v>
      </c>
      <c r="O14">
        <v>10</v>
      </c>
      <c r="P14">
        <v>10</v>
      </c>
      <c r="Q14">
        <v>20</v>
      </c>
      <c r="R14" s="15">
        <v>0.5</v>
      </c>
      <c r="S14" s="15">
        <f t="shared" si="0"/>
        <v>1</v>
      </c>
      <c r="T14">
        <v>4.02554702758789</v>
      </c>
      <c r="U14">
        <v>3.74819111824036</v>
      </c>
      <c r="V14">
        <v>3.63467264175415</v>
      </c>
      <c r="W14" s="11">
        <v>0.113518476486206</v>
      </c>
      <c r="X14">
        <v>0.39087438583374</v>
      </c>
      <c r="Y14">
        <v>0.39087438583374</v>
      </c>
      <c r="Z14">
        <v>1</v>
      </c>
      <c r="AA14">
        <v>1</v>
      </c>
      <c r="AB14">
        <v>0.5</v>
      </c>
      <c r="AC14">
        <v>0.666666666666667</v>
      </c>
      <c r="AD14">
        <v>0</v>
      </c>
      <c r="AE14">
        <v>0</v>
      </c>
    </row>
    <row r="15" spans="1:31">
      <c r="A15" s="5">
        <v>106</v>
      </c>
      <c r="B15">
        <v>19</v>
      </c>
      <c r="C15">
        <v>1</v>
      </c>
      <c r="D15">
        <v>10</v>
      </c>
      <c r="E15">
        <v>10</v>
      </c>
      <c r="F15">
        <v>10</v>
      </c>
      <c r="G15">
        <v>0</v>
      </c>
      <c r="H15">
        <v>9</v>
      </c>
      <c r="I15">
        <v>1</v>
      </c>
      <c r="J15">
        <v>0.95</v>
      </c>
      <c r="K15" s="4">
        <v>11.0809917449951</v>
      </c>
      <c r="L15" s="9">
        <v>1.19580459594727</v>
      </c>
      <c r="M15">
        <v>0.999795913696289</v>
      </c>
      <c r="N15">
        <v>9.0234489440918</v>
      </c>
      <c r="O15">
        <v>6</v>
      </c>
      <c r="P15">
        <v>6</v>
      </c>
      <c r="Q15">
        <v>16</v>
      </c>
      <c r="R15" s="15">
        <v>0.375</v>
      </c>
      <c r="S15" s="15">
        <f t="shared" si="0"/>
        <v>0.6</v>
      </c>
      <c r="T15">
        <v>4.2790470123291</v>
      </c>
      <c r="U15">
        <v>3.97639465332031</v>
      </c>
      <c r="V15">
        <v>3.77619099617004</v>
      </c>
      <c r="W15" s="11">
        <v>0.200203657150269</v>
      </c>
      <c r="X15">
        <v>0.502856016159058</v>
      </c>
      <c r="Y15">
        <v>0.502856016159058</v>
      </c>
      <c r="Z15">
        <v>0.6</v>
      </c>
      <c r="AA15">
        <v>1</v>
      </c>
      <c r="AB15">
        <v>0.625</v>
      </c>
      <c r="AC15">
        <v>0.769230769230769</v>
      </c>
      <c r="AD15">
        <v>0</v>
      </c>
      <c r="AE15">
        <v>0.4</v>
      </c>
    </row>
    <row r="16" spans="1:31">
      <c r="A16" s="5">
        <v>156</v>
      </c>
      <c r="B16">
        <v>20</v>
      </c>
      <c r="C16">
        <v>0</v>
      </c>
      <c r="D16">
        <v>10</v>
      </c>
      <c r="E16">
        <v>10</v>
      </c>
      <c r="F16">
        <v>10</v>
      </c>
      <c r="G16">
        <v>0</v>
      </c>
      <c r="H16">
        <v>10</v>
      </c>
      <c r="I16">
        <v>0</v>
      </c>
      <c r="J16">
        <v>1</v>
      </c>
      <c r="K16" s="4">
        <v>9999</v>
      </c>
      <c r="L16" s="9">
        <v>1.41717147827148</v>
      </c>
      <c r="M16">
        <v>9999</v>
      </c>
      <c r="N16">
        <v>9999</v>
      </c>
      <c r="O16">
        <v>9</v>
      </c>
      <c r="P16">
        <v>9</v>
      </c>
      <c r="Q16">
        <v>19</v>
      </c>
      <c r="R16" s="15">
        <v>0.4737</v>
      </c>
      <c r="S16" s="15">
        <f t="shared" si="0"/>
        <v>0.9</v>
      </c>
      <c r="T16">
        <v>4.48095321655273</v>
      </c>
      <c r="U16">
        <v>4.20376634597778</v>
      </c>
      <c r="V16">
        <v>3.99703979492187</v>
      </c>
      <c r="W16" s="11">
        <v>0.206726551055908</v>
      </c>
      <c r="X16">
        <v>0.483913421630859</v>
      </c>
      <c r="Y16">
        <v>0.483913421630859</v>
      </c>
      <c r="Z16">
        <v>0.9</v>
      </c>
      <c r="AA16">
        <v>1</v>
      </c>
      <c r="AB16">
        <v>0.526315789473684</v>
      </c>
      <c r="AC16">
        <v>0.689655172413793</v>
      </c>
      <c r="AD16">
        <v>0</v>
      </c>
      <c r="AE16">
        <v>0.1</v>
      </c>
    </row>
    <row r="17" spans="1:31">
      <c r="A17" s="5">
        <v>225</v>
      </c>
      <c r="B17">
        <v>17</v>
      </c>
      <c r="C17">
        <v>3</v>
      </c>
      <c r="D17">
        <v>10</v>
      </c>
      <c r="E17">
        <v>10</v>
      </c>
      <c r="F17">
        <v>9</v>
      </c>
      <c r="G17">
        <v>1</v>
      </c>
      <c r="H17">
        <v>8</v>
      </c>
      <c r="I17">
        <v>2</v>
      </c>
      <c r="J17">
        <v>0.85</v>
      </c>
      <c r="K17" s="4">
        <v>7.71554183959961</v>
      </c>
      <c r="L17" s="9">
        <v>1.04880714416504</v>
      </c>
      <c r="M17">
        <v>0.713251113891602</v>
      </c>
      <c r="N17">
        <v>6.65564155578613</v>
      </c>
      <c r="O17">
        <v>7</v>
      </c>
      <c r="P17">
        <v>7</v>
      </c>
      <c r="Q17">
        <v>16</v>
      </c>
      <c r="R17" s="15">
        <v>0.4375</v>
      </c>
      <c r="S17" s="15">
        <f t="shared" si="0"/>
        <v>0.7</v>
      </c>
      <c r="T17">
        <v>3.21542549133301</v>
      </c>
      <c r="U17">
        <v>2.92124319076538</v>
      </c>
      <c r="V17">
        <v>2.91168355941772</v>
      </c>
      <c r="W17" s="11">
        <v>0.00955963134765625</v>
      </c>
      <c r="X17">
        <v>0.303741931915283</v>
      </c>
      <c r="Y17">
        <v>0.303741931915283</v>
      </c>
      <c r="Z17">
        <v>0.7</v>
      </c>
      <c r="AA17">
        <v>0.9</v>
      </c>
      <c r="AB17">
        <v>0.5625</v>
      </c>
      <c r="AC17">
        <v>0.692307692307692</v>
      </c>
      <c r="AD17">
        <v>0.1</v>
      </c>
      <c r="AE17">
        <v>0.2</v>
      </c>
    </row>
    <row r="18" spans="1:31">
      <c r="A18" s="5">
        <v>204</v>
      </c>
      <c r="B18">
        <v>20</v>
      </c>
      <c r="C18">
        <v>0</v>
      </c>
      <c r="D18">
        <v>10</v>
      </c>
      <c r="E18">
        <v>10</v>
      </c>
      <c r="F18">
        <v>10</v>
      </c>
      <c r="G18">
        <v>0</v>
      </c>
      <c r="H18">
        <v>10</v>
      </c>
      <c r="I18">
        <v>0</v>
      </c>
      <c r="J18">
        <v>1</v>
      </c>
      <c r="K18" s="4">
        <v>9999</v>
      </c>
      <c r="L18" s="9">
        <v>0.93437385559082</v>
      </c>
      <c r="M18">
        <v>9999</v>
      </c>
      <c r="N18">
        <v>9999</v>
      </c>
      <c r="O18">
        <v>7</v>
      </c>
      <c r="P18">
        <v>7</v>
      </c>
      <c r="Q18">
        <v>17</v>
      </c>
      <c r="R18" s="15">
        <v>0.4118</v>
      </c>
      <c r="S18" s="15">
        <f t="shared" si="0"/>
        <v>0.7</v>
      </c>
      <c r="T18">
        <v>4.56262969970703</v>
      </c>
      <c r="U18">
        <v>4.25880813598633</v>
      </c>
      <c r="V18">
        <v>4.08786678314209</v>
      </c>
      <c r="W18" s="11">
        <v>0.170941352844238</v>
      </c>
      <c r="X18">
        <v>0.474762916564941</v>
      </c>
      <c r="Y18">
        <v>0.474762916564941</v>
      </c>
      <c r="Z18">
        <v>0.7</v>
      </c>
      <c r="AA18">
        <v>1</v>
      </c>
      <c r="AB18">
        <v>0.588235294117647</v>
      </c>
      <c r="AC18">
        <v>0.740740740740741</v>
      </c>
      <c r="AD18">
        <v>0</v>
      </c>
      <c r="AE18">
        <v>0.3</v>
      </c>
    </row>
    <row r="19" spans="1:31">
      <c r="A19" s="5">
        <v>74</v>
      </c>
      <c r="B19">
        <v>19</v>
      </c>
      <c r="C19">
        <v>1</v>
      </c>
      <c r="D19">
        <v>10</v>
      </c>
      <c r="E19">
        <v>10</v>
      </c>
      <c r="F19">
        <v>9</v>
      </c>
      <c r="G19">
        <v>1</v>
      </c>
      <c r="H19">
        <v>10</v>
      </c>
      <c r="I19">
        <v>0</v>
      </c>
      <c r="J19">
        <v>0.95</v>
      </c>
      <c r="K19" s="4">
        <v>9999</v>
      </c>
      <c r="L19" s="9">
        <v>0.927766799926758</v>
      </c>
      <c r="M19">
        <v>9999</v>
      </c>
      <c r="N19">
        <v>9999</v>
      </c>
      <c r="O19">
        <v>10</v>
      </c>
      <c r="P19">
        <v>10</v>
      </c>
      <c r="Q19">
        <v>18</v>
      </c>
      <c r="R19" s="15">
        <v>0.5556</v>
      </c>
      <c r="S19" s="15">
        <f t="shared" si="0"/>
        <v>1</v>
      </c>
      <c r="T19">
        <v>4.40181159973145</v>
      </c>
      <c r="U19">
        <v>3.95356178283691</v>
      </c>
      <c r="V19">
        <v>4.1050820350647</v>
      </c>
      <c r="W19" s="11">
        <v>0.151520252227783</v>
      </c>
      <c r="X19">
        <v>0.296729564666748</v>
      </c>
      <c r="Y19">
        <v>0.296729564666748</v>
      </c>
      <c r="Z19">
        <v>1</v>
      </c>
      <c r="AA19">
        <v>0.8</v>
      </c>
      <c r="AB19">
        <v>0.444444444444444</v>
      </c>
      <c r="AC19">
        <v>0.571428571428571</v>
      </c>
      <c r="AD19">
        <v>0.2</v>
      </c>
      <c r="AE19">
        <v>-0.2</v>
      </c>
    </row>
    <row r="20" spans="1:31">
      <c r="A20" s="5">
        <v>106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11.0809917449951</v>
      </c>
      <c r="L20" s="9">
        <v>1.19580459594727</v>
      </c>
      <c r="M20">
        <v>0.999795913696289</v>
      </c>
      <c r="N20">
        <v>9.0234489440918</v>
      </c>
      <c r="O20">
        <v>6</v>
      </c>
      <c r="P20">
        <v>6</v>
      </c>
      <c r="Q20">
        <v>16</v>
      </c>
      <c r="R20" s="15">
        <v>0.375</v>
      </c>
      <c r="S20" s="15">
        <f t="shared" si="0"/>
        <v>0.6</v>
      </c>
      <c r="T20">
        <v>4.2790470123291</v>
      </c>
      <c r="U20">
        <v>3.97639465332031</v>
      </c>
      <c r="V20">
        <v>3.77619099617004</v>
      </c>
      <c r="W20" s="11">
        <v>0.200203657150269</v>
      </c>
      <c r="X20">
        <v>0.502856016159058</v>
      </c>
      <c r="Y20">
        <v>0.502856016159058</v>
      </c>
      <c r="Z20">
        <v>0.6</v>
      </c>
      <c r="AA20">
        <v>1</v>
      </c>
      <c r="AB20">
        <v>0.625</v>
      </c>
      <c r="AC20">
        <v>0.769230769230769</v>
      </c>
      <c r="AD20">
        <v>0</v>
      </c>
      <c r="AE20">
        <v>0.4</v>
      </c>
    </row>
    <row r="21" spans="1:31">
      <c r="A21" s="5">
        <v>106</v>
      </c>
      <c r="B21">
        <v>19</v>
      </c>
      <c r="C21">
        <v>1</v>
      </c>
      <c r="D21">
        <v>10</v>
      </c>
      <c r="E21">
        <v>10</v>
      </c>
      <c r="F21">
        <v>10</v>
      </c>
      <c r="G21">
        <v>0</v>
      </c>
      <c r="H21">
        <v>9</v>
      </c>
      <c r="I21">
        <v>1</v>
      </c>
      <c r="J21">
        <v>0.95</v>
      </c>
      <c r="K21" s="4">
        <v>11.0809917449951</v>
      </c>
      <c r="L21" s="9">
        <v>1.19580459594727</v>
      </c>
      <c r="M21">
        <v>0.999795913696289</v>
      </c>
      <c r="N21">
        <v>9.0234489440918</v>
      </c>
      <c r="O21">
        <v>6</v>
      </c>
      <c r="P21">
        <v>6</v>
      </c>
      <c r="Q21">
        <v>16</v>
      </c>
      <c r="R21" s="15">
        <v>0.375</v>
      </c>
      <c r="S21" s="15">
        <f t="shared" si="0"/>
        <v>0.6</v>
      </c>
      <c r="T21">
        <v>4.2790470123291</v>
      </c>
      <c r="U21">
        <v>3.97639465332031</v>
      </c>
      <c r="V21">
        <v>3.77619099617004</v>
      </c>
      <c r="W21" s="11">
        <v>0.200203657150269</v>
      </c>
      <c r="X21">
        <v>0.502856016159058</v>
      </c>
      <c r="Y21">
        <v>0.502856016159058</v>
      </c>
      <c r="Z21">
        <v>0.6</v>
      </c>
      <c r="AA21">
        <v>1</v>
      </c>
      <c r="AB21">
        <v>0.625</v>
      </c>
      <c r="AC21">
        <v>0.769230769230769</v>
      </c>
      <c r="AD21">
        <v>0</v>
      </c>
      <c r="AE21">
        <v>0.4</v>
      </c>
    </row>
    <row r="22" spans="1:31">
      <c r="A22" s="5">
        <v>27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9.87063980102539</v>
      </c>
      <c r="L22" s="9">
        <v>1.08830070495605</v>
      </c>
      <c r="M22">
        <v>0.9857177734375</v>
      </c>
      <c r="N22">
        <v>8.73230743408203</v>
      </c>
      <c r="O22">
        <v>4</v>
      </c>
      <c r="P22">
        <v>4</v>
      </c>
      <c r="Q22">
        <v>11</v>
      </c>
      <c r="R22" s="15">
        <v>0.3636</v>
      </c>
      <c r="S22" s="15">
        <f t="shared" si="0"/>
        <v>0.4</v>
      </c>
      <c r="T22">
        <v>3.6193904876709</v>
      </c>
      <c r="U22">
        <v>3.3460590839386</v>
      </c>
      <c r="V22">
        <v>3.23822164535522</v>
      </c>
      <c r="W22" s="11">
        <v>0.107837438583374</v>
      </c>
      <c r="X22">
        <v>0.381168842315674</v>
      </c>
      <c r="Y22">
        <v>0.381168842315674</v>
      </c>
      <c r="Z22">
        <v>0.4</v>
      </c>
      <c r="AA22">
        <v>0.7</v>
      </c>
      <c r="AB22">
        <v>0.636363636363636</v>
      </c>
      <c r="AC22">
        <v>0.666666666666667</v>
      </c>
      <c r="AD22">
        <v>0.3</v>
      </c>
      <c r="AE22">
        <v>0.3</v>
      </c>
    </row>
    <row r="23" spans="1:31">
      <c r="A23" s="5">
        <v>188</v>
      </c>
      <c r="B23">
        <v>20</v>
      </c>
      <c r="C23">
        <v>0</v>
      </c>
      <c r="D23">
        <v>10</v>
      </c>
      <c r="E23">
        <v>10</v>
      </c>
      <c r="F23">
        <v>10</v>
      </c>
      <c r="G23">
        <v>0</v>
      </c>
      <c r="H23">
        <v>10</v>
      </c>
      <c r="I23">
        <v>0</v>
      </c>
      <c r="J23">
        <v>1</v>
      </c>
      <c r="K23" s="4">
        <v>9999</v>
      </c>
      <c r="L23" s="9">
        <v>1.34126472473145</v>
      </c>
      <c r="M23">
        <v>9999</v>
      </c>
      <c r="N23">
        <v>9999</v>
      </c>
      <c r="O23">
        <v>8</v>
      </c>
      <c r="P23">
        <v>8</v>
      </c>
      <c r="Q23">
        <v>17</v>
      </c>
      <c r="R23" s="15">
        <v>0.4706</v>
      </c>
      <c r="S23" s="15">
        <f t="shared" si="0"/>
        <v>0.8</v>
      </c>
      <c r="T23">
        <v>3.77222633361816</v>
      </c>
      <c r="U23">
        <v>3.54594349861145</v>
      </c>
      <c r="V23">
        <v>3.38164401054382</v>
      </c>
      <c r="W23" s="11">
        <v>0.164299488067627</v>
      </c>
      <c r="X23">
        <v>0.390582323074341</v>
      </c>
      <c r="Y23">
        <v>0.390582323074341</v>
      </c>
      <c r="Z23">
        <v>0.8</v>
      </c>
      <c r="AA23">
        <v>0.9</v>
      </c>
      <c r="AB23">
        <v>0.529411764705882</v>
      </c>
      <c r="AC23">
        <v>0.666666666666667</v>
      </c>
      <c r="AD23">
        <v>0.1</v>
      </c>
      <c r="AE23">
        <v>0.1</v>
      </c>
    </row>
    <row r="24" spans="1:31">
      <c r="A24" s="5">
        <v>201</v>
      </c>
      <c r="B24">
        <v>19</v>
      </c>
      <c r="C24">
        <v>1</v>
      </c>
      <c r="D24">
        <v>10</v>
      </c>
      <c r="E24">
        <v>10</v>
      </c>
      <c r="F24">
        <v>10</v>
      </c>
      <c r="G24">
        <v>0</v>
      </c>
      <c r="H24">
        <v>9</v>
      </c>
      <c r="I24">
        <v>1</v>
      </c>
      <c r="J24">
        <v>0.95</v>
      </c>
      <c r="K24" s="4">
        <v>10.1663208007812</v>
      </c>
      <c r="L24" s="9">
        <v>1.26898002624512</v>
      </c>
      <c r="M24">
        <v>1.13109588623047</v>
      </c>
      <c r="N24">
        <v>8.50712966918945</v>
      </c>
      <c r="O24">
        <v>4</v>
      </c>
      <c r="P24">
        <v>4</v>
      </c>
      <c r="Q24">
        <v>13</v>
      </c>
      <c r="R24" s="15">
        <v>0.3077</v>
      </c>
      <c r="S24" s="15">
        <f t="shared" si="0"/>
        <v>0.4</v>
      </c>
      <c r="T24">
        <v>3.54694366455078</v>
      </c>
      <c r="U24">
        <v>3.30650043487549</v>
      </c>
      <c r="V24">
        <v>3.14219617843628</v>
      </c>
      <c r="W24" s="11">
        <v>0.164304256439209</v>
      </c>
      <c r="X24">
        <v>0.404747486114502</v>
      </c>
      <c r="Y24">
        <v>0.404747486114502</v>
      </c>
      <c r="Z24">
        <v>0.4</v>
      </c>
      <c r="AA24">
        <v>0.9</v>
      </c>
      <c r="AB24">
        <v>0.692307692307692</v>
      </c>
      <c r="AC24">
        <v>0.782608695652174</v>
      </c>
      <c r="AD24">
        <v>0.1</v>
      </c>
      <c r="AE24">
        <v>0.5</v>
      </c>
    </row>
    <row r="25" spans="1:31">
      <c r="A25" s="5">
        <v>203</v>
      </c>
      <c r="B25">
        <v>19</v>
      </c>
      <c r="C25">
        <v>1</v>
      </c>
      <c r="D25">
        <v>10</v>
      </c>
      <c r="E25">
        <v>10</v>
      </c>
      <c r="F25">
        <v>10</v>
      </c>
      <c r="G25">
        <v>0</v>
      </c>
      <c r="H25">
        <v>9</v>
      </c>
      <c r="I25">
        <v>1</v>
      </c>
      <c r="J25">
        <v>0.95</v>
      </c>
      <c r="K25" s="4">
        <v>10.604118347168</v>
      </c>
      <c r="L25" s="9">
        <v>0.825384140014648</v>
      </c>
      <c r="M25">
        <v>0.658525466918945</v>
      </c>
      <c r="N25">
        <v>9.19667816162109</v>
      </c>
      <c r="O25">
        <v>7</v>
      </c>
      <c r="P25">
        <v>7</v>
      </c>
      <c r="Q25">
        <v>17</v>
      </c>
      <c r="R25" s="15">
        <v>0.4118</v>
      </c>
      <c r="S25" s="15">
        <f t="shared" si="0"/>
        <v>0.7</v>
      </c>
      <c r="T25">
        <v>4.44564056396484</v>
      </c>
      <c r="U25">
        <v>4.09128665924072</v>
      </c>
      <c r="V25">
        <v>3.97912359237671</v>
      </c>
      <c r="W25" s="11">
        <v>0.112163066864014</v>
      </c>
      <c r="X25">
        <v>0.466516971588135</v>
      </c>
      <c r="Y25">
        <v>0.466516971588135</v>
      </c>
      <c r="Z25">
        <v>0.7</v>
      </c>
      <c r="AA25">
        <v>1</v>
      </c>
      <c r="AB25">
        <v>0.588235294117647</v>
      </c>
      <c r="AC25">
        <v>0.740740740740741</v>
      </c>
      <c r="AD25">
        <v>0</v>
      </c>
      <c r="AE25">
        <v>0.3</v>
      </c>
    </row>
    <row r="26" s="4" customFormat="1" spans="11:31">
      <c r="K26" s="12" t="s">
        <v>29</v>
      </c>
      <c r="L26" s="9">
        <f>AVERAGE(L2:L25)</f>
        <v>0.953930139541626</v>
      </c>
      <c r="W26" s="11">
        <f t="shared" ref="W26:AE26" si="1">AVERAGE(W2:W25)</f>
        <v>0.132268826166789</v>
      </c>
      <c r="Z26" s="4">
        <f t="shared" si="1"/>
        <v>0.708333333333333</v>
      </c>
      <c r="AA26" s="4">
        <f t="shared" si="1"/>
        <v>0.925</v>
      </c>
      <c r="AB26" s="4">
        <f t="shared" si="1"/>
        <v>0.571286714267558</v>
      </c>
      <c r="AC26" s="4">
        <f t="shared" si="1"/>
        <v>0.703612846354601</v>
      </c>
      <c r="AD26" s="4">
        <f t="shared" si="1"/>
        <v>0.075</v>
      </c>
      <c r="AE26" s="4">
        <f t="shared" si="1"/>
        <v>0.216666666666667</v>
      </c>
    </row>
    <row r="27" s="4" customFormat="1" spans="11:31">
      <c r="K27" s="13" t="s">
        <v>30</v>
      </c>
      <c r="L27" s="9">
        <f>MAX(L2:L25)</f>
        <v>1.41717147827148</v>
      </c>
      <c r="W27" s="11">
        <f t="shared" ref="W27:AE27" si="2">MAX(W2:W25)</f>
        <v>0.206726551055908</v>
      </c>
      <c r="Z27" s="4">
        <f t="shared" si="2"/>
        <v>1</v>
      </c>
      <c r="AA27" s="4">
        <f t="shared" si="2"/>
        <v>1</v>
      </c>
      <c r="AB27" s="4">
        <f t="shared" si="2"/>
        <v>0.692307692307692</v>
      </c>
      <c r="AC27" s="4">
        <f t="shared" si="2"/>
        <v>0.782608695652174</v>
      </c>
      <c r="AD27" s="4">
        <f t="shared" si="2"/>
        <v>0.3</v>
      </c>
      <c r="AE27" s="4">
        <f t="shared" si="2"/>
        <v>0.5</v>
      </c>
    </row>
    <row r="28" s="4" customFormat="1" spans="12:31">
      <c r="L28" s="9">
        <f>MIN(L2:L25)</f>
        <v>0.573421478271484</v>
      </c>
      <c r="W28" s="11">
        <f t="shared" ref="W28:AE28" si="3">MIN(W2:W25)</f>
        <v>0.00955963134765625</v>
      </c>
      <c r="Z28" s="4">
        <f t="shared" si="3"/>
        <v>0.4</v>
      </c>
      <c r="AA28" s="4">
        <f t="shared" si="3"/>
        <v>0.7</v>
      </c>
      <c r="AB28" s="4">
        <f t="shared" si="3"/>
        <v>0.444444444444444</v>
      </c>
      <c r="AC28" s="4">
        <f t="shared" si="3"/>
        <v>0.571428571428571</v>
      </c>
      <c r="AD28" s="4">
        <f t="shared" si="3"/>
        <v>0</v>
      </c>
      <c r="AE28" s="4">
        <f t="shared" si="3"/>
        <v>-0.2</v>
      </c>
    </row>
    <row r="29" spans="11:23">
      <c r="K29" s="4"/>
      <c r="L29" s="9"/>
      <c r="M29">
        <v>0.194</v>
      </c>
      <c r="W29" s="11"/>
    </row>
    <row r="30" spans="11:23">
      <c r="K30" s="4"/>
      <c r="L30" s="9"/>
      <c r="M30">
        <v>0.129</v>
      </c>
      <c r="W30" s="11"/>
    </row>
    <row r="31" spans="11:23">
      <c r="K31" s="4"/>
      <c r="L31" s="9"/>
      <c r="W31" s="11"/>
    </row>
    <row r="32" spans="11:23">
      <c r="K32" s="4" t="s">
        <v>31</v>
      </c>
      <c r="L32" s="4" t="s">
        <v>32</v>
      </c>
      <c r="M32" t="s">
        <v>98</v>
      </c>
      <c r="N32" t="s">
        <v>99</v>
      </c>
      <c r="Q32" s="4" t="s">
        <v>70</v>
      </c>
      <c r="R32" s="4"/>
      <c r="S32" s="4"/>
      <c r="T32" s="4"/>
      <c r="W32" s="11"/>
    </row>
    <row r="33" spans="11:23">
      <c r="K33" s="4"/>
      <c r="L33" s="4"/>
      <c r="Q33" s="4">
        <v>0.2</v>
      </c>
      <c r="R33" s="4">
        <v>-160</v>
      </c>
      <c r="S33" s="4">
        <v>640</v>
      </c>
      <c r="T33" s="4">
        <v>32</v>
      </c>
      <c r="W33" s="11"/>
    </row>
    <row r="34" s="1" customFormat="1" spans="11:23">
      <c r="K34" s="14" t="s">
        <v>49</v>
      </c>
      <c r="L34" s="14">
        <f>COUNTIF(L2:L25,"&lt;0.507")-COUNTIF(L2:L25,"&lt;0.378")</f>
        <v>0</v>
      </c>
      <c r="Q34" s="4">
        <v>0.4</v>
      </c>
      <c r="R34" s="4">
        <v>-320</v>
      </c>
      <c r="S34" s="4">
        <v>480</v>
      </c>
      <c r="T34" s="4">
        <v>24</v>
      </c>
      <c r="W34" s="14"/>
    </row>
    <row r="35" s="1" customFormat="1" spans="11:23">
      <c r="K35" s="14" t="s">
        <v>50</v>
      </c>
      <c r="L35" s="14">
        <f>COUNTIF(L2:L25,"&lt;0.636")-COUNTIF(L2:L25,"&lt;0.507")</f>
        <v>1</v>
      </c>
      <c r="Q35" s="4">
        <v>0.45</v>
      </c>
      <c r="R35" s="4">
        <v>-360</v>
      </c>
      <c r="S35" s="4">
        <v>440</v>
      </c>
      <c r="T35" s="4">
        <v>22</v>
      </c>
      <c r="W35" s="14"/>
    </row>
    <row r="36" s="2" customFormat="1" spans="11:23">
      <c r="K36" s="10" t="s">
        <v>51</v>
      </c>
      <c r="L36" s="10">
        <f>COUNTIF(L2:L25,"&lt;0.765")-COUNTIF(L2:L25,"&lt;0.636")</f>
        <v>7</v>
      </c>
      <c r="Q36" s="4">
        <v>0.49</v>
      </c>
      <c r="R36" s="4">
        <v>-392</v>
      </c>
      <c r="S36" s="4">
        <v>408</v>
      </c>
      <c r="T36" s="4">
        <v>20.4</v>
      </c>
      <c r="W36" s="10"/>
    </row>
    <row r="37" s="1" customFormat="1" spans="11:23">
      <c r="K37" s="14" t="s">
        <v>52</v>
      </c>
      <c r="L37" s="14">
        <f>COUNTIF(L2:L25,"&lt;0.894")-COUNTIF(L2:L25,"&lt;0.765")</f>
        <v>2</v>
      </c>
      <c r="R37" s="14">
        <v>-380</v>
      </c>
      <c r="S37" s="14">
        <v>420</v>
      </c>
      <c r="T37" s="14">
        <v>21</v>
      </c>
      <c r="W37" s="14"/>
    </row>
    <row r="38" s="1" customFormat="1" spans="11:23">
      <c r="K38" s="14" t="s">
        <v>53</v>
      </c>
      <c r="L38" s="14">
        <f>COUNTIF(L2:L25,"&lt;1.023")-COUNTIF(L2:L25,"&lt;0.894")</f>
        <v>4</v>
      </c>
      <c r="W38" s="14"/>
    </row>
    <row r="39" s="1" customFormat="1" spans="11:23">
      <c r="K39" s="14" t="s">
        <v>54</v>
      </c>
      <c r="L39" s="14">
        <f>COUNTIF(L2:L25,"&lt;1.152")-COUNTIF(L2:L25,"&lt;1.023")</f>
        <v>4</v>
      </c>
      <c r="W39" s="14"/>
    </row>
    <row r="40" s="1" customFormat="1" spans="11:23">
      <c r="K40" s="14" t="s">
        <v>55</v>
      </c>
      <c r="L40" s="14">
        <f>COUNTIF(L2:L25,"&lt;1.281")-COUNTIF(L2:L25,"&lt;1.152")</f>
        <v>4</v>
      </c>
      <c r="W40" s="14"/>
    </row>
    <row r="41" s="1" customFormat="1" spans="11:23">
      <c r="K41" s="14" t="s">
        <v>56</v>
      </c>
      <c r="L41" s="14">
        <f>COUNTIF(L2:L25,"&lt;1.41")-COUNTIF(L2:L25,"&lt;1.281")</f>
        <v>1</v>
      </c>
      <c r="W41" s="14"/>
    </row>
    <row r="42" s="1" customFormat="1" spans="11:23">
      <c r="K42" s="14" t="s">
        <v>57</v>
      </c>
      <c r="L42" s="14">
        <f>COUNTIF(L2:L25,"&lt;1.539")-COUNTIF(L2:L25,"&lt;1.41")</f>
        <v>1</v>
      </c>
      <c r="M42" s="14">
        <v>2</v>
      </c>
      <c r="W42" s="14"/>
    </row>
    <row r="43" s="1" customFormat="1" spans="11:23">
      <c r="K43" s="14" t="s">
        <v>58</v>
      </c>
      <c r="L43" s="14">
        <f>COUNTIF(L2:L25,"&lt;1.668")-COUNTIF(L2:L25,"&lt;1.539")</f>
        <v>0</v>
      </c>
      <c r="M43" s="14">
        <v>3</v>
      </c>
      <c r="W43" s="14"/>
    </row>
    <row r="44" s="1" customFormat="1" spans="11:23">
      <c r="K44" s="14" t="s">
        <v>59</v>
      </c>
      <c r="L44" s="14">
        <f>COUNTIF(L2:L25,"&lt;1.797")-COUNTIF(L2:L25,"&lt;1.668")</f>
        <v>0</v>
      </c>
      <c r="M44" s="14">
        <v>4</v>
      </c>
      <c r="W44" s="14"/>
    </row>
    <row r="45" s="1" customFormat="1" spans="11:23">
      <c r="K45" s="14" t="s">
        <v>60</v>
      </c>
      <c r="L45" s="14">
        <f>COUNTIF(L2:L25,"&lt;1.926")-COUNTIF(L2:L25,"&lt;1.797")</f>
        <v>0</v>
      </c>
      <c r="M45" s="14">
        <v>7</v>
      </c>
      <c r="W45" s="14"/>
    </row>
    <row r="46" s="1" customFormat="1" spans="11:23">
      <c r="K46" s="14" t="s">
        <v>61</v>
      </c>
      <c r="L46" s="14">
        <f>COUNTIF(L2:L25,"&lt;2.055")-COUNTIF(L2:L25,"&lt;1.926")</f>
        <v>0</v>
      </c>
      <c r="M46" s="14">
        <v>8</v>
      </c>
      <c r="W46" s="14"/>
    </row>
    <row r="47" s="1" customFormat="1" spans="11:23">
      <c r="K47" s="14" t="s">
        <v>62</v>
      </c>
      <c r="L47" s="14">
        <f>COUNTIF(L2:L25,"&lt;2.184")-COUNTIF(L2:L25,"&lt;2.055")</f>
        <v>0</v>
      </c>
      <c r="M47" s="14">
        <v>7</v>
      </c>
      <c r="W47" s="14"/>
    </row>
    <row r="48" s="1" customFormat="1" spans="11:23">
      <c r="K48" s="14" t="s">
        <v>63</v>
      </c>
      <c r="L48" s="14">
        <f>COUNTIF(L2:L25,"&lt;2.313")-COUNTIF(L2:L25,"&lt;2.184")</f>
        <v>0</v>
      </c>
      <c r="M48" s="14">
        <v>4</v>
      </c>
      <c r="W48" s="14"/>
    </row>
    <row r="49" s="1" customFormat="1" spans="11:23">
      <c r="K49" s="14" t="s">
        <v>64</v>
      </c>
      <c r="L49" s="14">
        <f>COUNTIF(L2:L25,"&lt;2.442")-COUNTIF(L2:L25,"&lt;2.313")</f>
        <v>0</v>
      </c>
      <c r="M49" s="14">
        <v>3</v>
      </c>
      <c r="W49" s="14"/>
    </row>
    <row r="50" s="1" customFormat="1" spans="11:13">
      <c r="K50" s="14" t="s">
        <v>65</v>
      </c>
      <c r="L50" s="14">
        <f>COUNTIF(L2:L25,"&lt;2.571")-COUNTIF(L2:L25,"&lt;2.442")</f>
        <v>0</v>
      </c>
      <c r="M50" s="14">
        <v>2</v>
      </c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s="1" customFormat="1" spans="11:15">
      <c r="K52" s="14" t="s">
        <v>67</v>
      </c>
      <c r="L52" s="14">
        <f>COUNTIF(L2:L25,"&lt;2.829")-COUNTIF(L2:L25,"&lt;2.7")</f>
        <v>0</v>
      </c>
      <c r="N52" s="1">
        <v>0.378</v>
      </c>
      <c r="O52" s="1">
        <v>3.094</v>
      </c>
    </row>
    <row r="53" s="1" customFormat="1" spans="11:15">
      <c r="K53" s="14" t="s">
        <v>68</v>
      </c>
      <c r="L53" s="14">
        <f>COUNTIF(L2:L25,"&lt;2.958")-COUNTIF(L2:L25,"&lt;2.829")</f>
        <v>0</v>
      </c>
      <c r="N53" s="1">
        <v>21</v>
      </c>
      <c r="O53" s="1">
        <v>0.129</v>
      </c>
    </row>
    <row r="54" s="1" customFormat="1" spans="11:12">
      <c r="K54" s="14" t="s">
        <v>69</v>
      </c>
      <c r="L54" s="14">
        <f>COUNTIF(L2:L25,"&lt;3.087")-COUNTIF(L2:L25,"&lt;2.958")</f>
        <v>0</v>
      </c>
    </row>
  </sheetData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2"/>
  <sheetViews>
    <sheetView topLeftCell="H37" workbookViewId="0">
      <selection activeCell="H1" sqref="$A1:$XFD56"/>
    </sheetView>
  </sheetViews>
  <sheetFormatPr defaultColWidth="8.88888888888889" defaultRowHeight="14.4"/>
  <cols>
    <col min="11" max="12" width="20.2222222222222" customWidth="1"/>
    <col min="13" max="14" width="12.8888888888889"/>
    <col min="20" max="22" width="12.8888888888889"/>
    <col min="23" max="23" width="18" customWidth="1"/>
    <col min="24" max="26" width="12.8888888888889"/>
    <col min="27" max="27" width="11.7777777777778"/>
    <col min="28" max="29" width="12.8888888888889"/>
    <col min="30" max="30" width="11.7777777777778"/>
    <col min="31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16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10.8333683013916</v>
      </c>
      <c r="L2" s="9">
        <v>0.657564163208008</v>
      </c>
      <c r="M2">
        <v>0.505702972412109</v>
      </c>
      <c r="N2">
        <v>9.78784370422363</v>
      </c>
      <c r="O2">
        <v>7</v>
      </c>
      <c r="P2">
        <v>7</v>
      </c>
      <c r="Q2">
        <v>17</v>
      </c>
      <c r="R2" s="15">
        <v>0.4118</v>
      </c>
      <c r="S2" s="15">
        <f t="shared" ref="S2:S25" si="0">O2/E2</f>
        <v>0.7</v>
      </c>
      <c r="T2">
        <v>4.57226943969727</v>
      </c>
      <c r="U2">
        <v>4.18453979492187</v>
      </c>
      <c r="V2">
        <v>4.08214998245239</v>
      </c>
      <c r="W2" s="11">
        <v>0.102389812469482</v>
      </c>
      <c r="X2">
        <v>0.490119457244873</v>
      </c>
      <c r="Y2">
        <v>0.490119457244873</v>
      </c>
      <c r="Z2">
        <v>0.7</v>
      </c>
      <c r="AA2">
        <v>1</v>
      </c>
      <c r="AB2">
        <v>0.588235294117647</v>
      </c>
      <c r="AC2">
        <v>0.740740740740741</v>
      </c>
      <c r="AD2">
        <v>0</v>
      </c>
      <c r="AE2">
        <v>0.3</v>
      </c>
    </row>
    <row r="3" s="3" customFormat="1" spans="1:31">
      <c r="A3" s="5">
        <v>155</v>
      </c>
      <c r="B3">
        <v>18</v>
      </c>
      <c r="C3">
        <v>2</v>
      </c>
      <c r="D3">
        <v>10</v>
      </c>
      <c r="E3">
        <v>10</v>
      </c>
      <c r="F3">
        <v>10</v>
      </c>
      <c r="G3">
        <v>0</v>
      </c>
      <c r="H3">
        <v>8</v>
      </c>
      <c r="I3">
        <v>2</v>
      </c>
      <c r="J3">
        <v>0.9</v>
      </c>
      <c r="K3" s="4">
        <v>6.76684951782227</v>
      </c>
      <c r="L3" s="9">
        <v>0.678230285644531</v>
      </c>
      <c r="M3">
        <v>0.774417877197266</v>
      </c>
      <c r="N3">
        <v>8.09170532226562</v>
      </c>
      <c r="O3">
        <v>8</v>
      </c>
      <c r="P3">
        <v>8</v>
      </c>
      <c r="Q3">
        <v>17</v>
      </c>
      <c r="R3" s="15">
        <v>0.4706</v>
      </c>
      <c r="S3" s="15">
        <f t="shared" si="0"/>
        <v>0.8</v>
      </c>
      <c r="T3">
        <v>3.89630317687988</v>
      </c>
      <c r="U3">
        <v>3.45246338844299</v>
      </c>
      <c r="V3">
        <v>3.55084538459778</v>
      </c>
      <c r="W3" s="11">
        <v>0.0983819961547852</v>
      </c>
      <c r="X3">
        <v>0.345457792282104</v>
      </c>
      <c r="Y3">
        <v>0.345457792282104</v>
      </c>
      <c r="Z3">
        <v>0.8</v>
      </c>
      <c r="AA3">
        <v>0.9</v>
      </c>
      <c r="AB3">
        <v>0.529411764705882</v>
      </c>
      <c r="AC3">
        <v>0.666666666666667</v>
      </c>
      <c r="AD3">
        <v>0.1</v>
      </c>
      <c r="AE3">
        <v>0.1</v>
      </c>
    </row>
    <row r="4" spans="1:31">
      <c r="A4" s="5">
        <v>69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10.0285949707031</v>
      </c>
      <c r="L4" s="9">
        <v>0.747514724731445</v>
      </c>
      <c r="M4">
        <v>0.625762939453125</v>
      </c>
      <c r="N4">
        <v>9.09481048583984</v>
      </c>
      <c r="O4">
        <v>6</v>
      </c>
      <c r="P4">
        <v>6</v>
      </c>
      <c r="Q4">
        <v>14</v>
      </c>
      <c r="R4" s="15">
        <v>0.4286</v>
      </c>
      <c r="S4" s="15">
        <f t="shared" si="0"/>
        <v>0.6</v>
      </c>
      <c r="T4">
        <v>3.83040618896484</v>
      </c>
      <c r="U4">
        <v>3.52026915550232</v>
      </c>
      <c r="V4">
        <v>3.42554235458374</v>
      </c>
      <c r="W4" s="11">
        <v>0.0947268009185791</v>
      </c>
      <c r="X4">
        <v>0.404863834381104</v>
      </c>
      <c r="Y4">
        <v>0.404863834381104</v>
      </c>
      <c r="Z4">
        <v>0.6</v>
      </c>
      <c r="AA4">
        <v>0.8</v>
      </c>
      <c r="AB4">
        <v>0.571428571428571</v>
      </c>
      <c r="AC4">
        <v>0.666666666666667</v>
      </c>
      <c r="AD4">
        <v>0.2</v>
      </c>
      <c r="AE4">
        <v>0.2</v>
      </c>
    </row>
    <row r="5" spans="1:31">
      <c r="A5" s="5">
        <v>180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10.7439308166504</v>
      </c>
      <c r="L5" s="9">
        <v>0.757331848144531</v>
      </c>
      <c r="M5">
        <v>0.634435653686523</v>
      </c>
      <c r="N5">
        <v>9.8673038482666</v>
      </c>
      <c r="O5">
        <v>7</v>
      </c>
      <c r="P5">
        <v>7</v>
      </c>
      <c r="Q5">
        <v>17</v>
      </c>
      <c r="R5" s="15">
        <v>0.4118</v>
      </c>
      <c r="S5" s="15">
        <f t="shared" si="0"/>
        <v>0.7</v>
      </c>
      <c r="T5">
        <v>4.50893974304199</v>
      </c>
      <c r="U5">
        <v>4.11934566497803</v>
      </c>
      <c r="V5">
        <v>4.03300619125366</v>
      </c>
      <c r="W5" s="11">
        <v>0.0863394737243652</v>
      </c>
      <c r="X5">
        <v>0.47593355178833</v>
      </c>
      <c r="Y5">
        <v>0.47593355178833</v>
      </c>
      <c r="Z5">
        <v>0.7</v>
      </c>
      <c r="AA5">
        <v>1</v>
      </c>
      <c r="AB5">
        <v>0.588235294117647</v>
      </c>
      <c r="AC5">
        <v>0.740740740740741</v>
      </c>
      <c r="AD5">
        <v>0</v>
      </c>
      <c r="AE5">
        <v>0.3</v>
      </c>
    </row>
    <row r="6" spans="1:31">
      <c r="A6" s="5">
        <v>128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9.73309898376465</v>
      </c>
      <c r="L6" s="9">
        <v>0.717172622680664</v>
      </c>
      <c r="M6">
        <v>0.580852508544922</v>
      </c>
      <c r="N6">
        <v>8.65452194213867</v>
      </c>
      <c r="O6">
        <v>6</v>
      </c>
      <c r="P6">
        <v>6</v>
      </c>
      <c r="Q6">
        <v>14</v>
      </c>
      <c r="R6" s="15">
        <v>0.4286</v>
      </c>
      <c r="S6" s="15">
        <f t="shared" si="0"/>
        <v>0.6</v>
      </c>
      <c r="T6">
        <v>4.21047019958496</v>
      </c>
      <c r="U6">
        <v>3.87132596969604</v>
      </c>
      <c r="V6">
        <v>3.78663492202759</v>
      </c>
      <c r="W6" s="11">
        <v>0.084691047668457</v>
      </c>
      <c r="X6">
        <v>0.423835277557373</v>
      </c>
      <c r="Y6">
        <v>0.423835277557373</v>
      </c>
      <c r="Z6">
        <v>0.6</v>
      </c>
      <c r="AA6">
        <v>0.8</v>
      </c>
      <c r="AB6">
        <v>0.571428571428571</v>
      </c>
      <c r="AC6">
        <v>0.666666666666667</v>
      </c>
      <c r="AD6">
        <v>0.2</v>
      </c>
      <c r="AE6">
        <v>0.2</v>
      </c>
    </row>
    <row r="7" spans="1:31">
      <c r="A7" s="5">
        <v>175</v>
      </c>
      <c r="B7">
        <v>20</v>
      </c>
      <c r="C7">
        <v>0</v>
      </c>
      <c r="D7">
        <v>10</v>
      </c>
      <c r="E7">
        <v>10</v>
      </c>
      <c r="F7">
        <v>10</v>
      </c>
      <c r="G7">
        <v>0</v>
      </c>
      <c r="H7">
        <v>10</v>
      </c>
      <c r="I7">
        <v>0</v>
      </c>
      <c r="J7">
        <v>1</v>
      </c>
      <c r="K7" s="4">
        <v>9999</v>
      </c>
      <c r="L7" s="9">
        <v>0.729522705078125</v>
      </c>
      <c r="M7">
        <v>9999</v>
      </c>
      <c r="N7">
        <v>9999</v>
      </c>
      <c r="O7">
        <v>9</v>
      </c>
      <c r="P7">
        <v>9</v>
      </c>
      <c r="Q7">
        <v>18</v>
      </c>
      <c r="R7" s="15">
        <v>0.5</v>
      </c>
      <c r="S7" s="15">
        <f t="shared" si="0"/>
        <v>0.9</v>
      </c>
      <c r="T7">
        <v>4.20437049865723</v>
      </c>
      <c r="U7">
        <v>3.89416456222534</v>
      </c>
      <c r="V7">
        <v>3.80965113639831</v>
      </c>
      <c r="W7" s="11">
        <v>0.0845134258270264</v>
      </c>
      <c r="X7">
        <v>0.394719362258911</v>
      </c>
      <c r="Y7">
        <v>0.394719362258911</v>
      </c>
      <c r="Z7">
        <v>0.9</v>
      </c>
      <c r="AA7">
        <v>0.9</v>
      </c>
      <c r="AB7">
        <v>0.5</v>
      </c>
      <c r="AC7">
        <v>0.642857142857143</v>
      </c>
      <c r="AD7">
        <v>0.1</v>
      </c>
      <c r="AE7">
        <v>0</v>
      </c>
    </row>
    <row r="8" spans="1:31">
      <c r="A8" s="5">
        <v>22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11.74973487854</v>
      </c>
      <c r="L8" s="9">
        <v>0.573421478271484</v>
      </c>
      <c r="M8">
        <v>0.409221649169922</v>
      </c>
      <c r="N8">
        <v>10.7761573791504</v>
      </c>
      <c r="O8">
        <v>8</v>
      </c>
      <c r="P8">
        <v>8</v>
      </c>
      <c r="Q8">
        <v>18</v>
      </c>
      <c r="R8" s="15">
        <v>0.4444</v>
      </c>
      <c r="S8" s="15">
        <f t="shared" si="0"/>
        <v>0.8</v>
      </c>
      <c r="T8">
        <v>5.33336067199707</v>
      </c>
      <c r="U8">
        <v>4.85945892333984</v>
      </c>
      <c r="V8">
        <v>4.77616167068481</v>
      </c>
      <c r="W8" s="11">
        <v>0.0832972526550293</v>
      </c>
      <c r="X8">
        <v>0.557199001312256</v>
      </c>
      <c r="Y8">
        <v>0.557199001312256</v>
      </c>
      <c r="Z8">
        <v>0.8</v>
      </c>
      <c r="AA8">
        <v>1</v>
      </c>
      <c r="AB8">
        <v>0.555555555555556</v>
      </c>
      <c r="AC8">
        <v>0.714285714285714</v>
      </c>
      <c r="AD8">
        <v>0</v>
      </c>
      <c r="AE8">
        <v>0.2</v>
      </c>
    </row>
    <row r="9" s="2" customFormat="1" spans="1:31">
      <c r="A9" s="6">
        <v>49</v>
      </c>
      <c r="B9" s="2">
        <v>19</v>
      </c>
      <c r="C9" s="2">
        <v>1</v>
      </c>
      <c r="D9" s="2">
        <v>10</v>
      </c>
      <c r="E9" s="2">
        <v>10</v>
      </c>
      <c r="F9" s="2">
        <v>10</v>
      </c>
      <c r="G9" s="2">
        <v>0</v>
      </c>
      <c r="H9" s="2">
        <v>9</v>
      </c>
      <c r="I9" s="2">
        <v>1</v>
      </c>
      <c r="J9" s="2">
        <v>0.95</v>
      </c>
      <c r="K9" s="10">
        <v>10.185977935791</v>
      </c>
      <c r="L9" s="10">
        <v>0.695898056030273</v>
      </c>
      <c r="M9" s="2">
        <v>0.55952262878418</v>
      </c>
      <c r="N9" s="2">
        <v>9.18076133728027</v>
      </c>
      <c r="O9" s="2">
        <v>7</v>
      </c>
      <c r="P9" s="2">
        <v>7</v>
      </c>
      <c r="Q9" s="2">
        <v>17</v>
      </c>
      <c r="R9" s="16">
        <v>0.4118</v>
      </c>
      <c r="S9" s="16">
        <f t="shared" si="0"/>
        <v>0.7</v>
      </c>
      <c r="T9" s="2">
        <v>4.50112533569336</v>
      </c>
      <c r="U9" s="2">
        <v>4.1234827041626</v>
      </c>
      <c r="V9" s="2">
        <v>4.04776477813721</v>
      </c>
      <c r="W9" s="10">
        <v>0.0757179260253906</v>
      </c>
      <c r="X9" s="2">
        <v>0.453360557556152</v>
      </c>
      <c r="Y9" s="2">
        <v>0.453360557556152</v>
      </c>
      <c r="Z9" s="2">
        <v>0.7</v>
      </c>
      <c r="AA9" s="2">
        <v>1</v>
      </c>
      <c r="AB9" s="2">
        <v>0.588235294117647</v>
      </c>
      <c r="AC9" s="2">
        <v>0.740740740740741</v>
      </c>
      <c r="AD9" s="2">
        <v>0</v>
      </c>
      <c r="AE9" s="2">
        <v>0.3</v>
      </c>
    </row>
    <row r="10" spans="1:31">
      <c r="A10" s="5">
        <v>61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10.6257991790772</v>
      </c>
      <c r="L10" s="9">
        <v>1.14323806762695</v>
      </c>
      <c r="M10">
        <v>0.99237060546875</v>
      </c>
      <c r="N10">
        <v>9.02749633789062</v>
      </c>
      <c r="O10">
        <v>5</v>
      </c>
      <c r="P10">
        <v>5</v>
      </c>
      <c r="Q10">
        <v>14</v>
      </c>
      <c r="R10" s="15">
        <v>0.3571</v>
      </c>
      <c r="S10" s="15">
        <f t="shared" si="0"/>
        <v>0.5</v>
      </c>
      <c r="T10">
        <v>3.97028923034668</v>
      </c>
      <c r="U10">
        <v>3.67376279830933</v>
      </c>
      <c r="V10">
        <v>3.51807713508606</v>
      </c>
      <c r="W10" s="11">
        <v>0.155685663223267</v>
      </c>
      <c r="X10">
        <v>0.45221209526062</v>
      </c>
      <c r="Y10">
        <v>0.45221209526062</v>
      </c>
      <c r="Z10">
        <v>0.5</v>
      </c>
      <c r="AA10">
        <v>0.9</v>
      </c>
      <c r="AB10">
        <v>0.642857142857143</v>
      </c>
      <c r="AC10">
        <v>0.75</v>
      </c>
      <c r="AD10">
        <v>0.1</v>
      </c>
      <c r="AE10">
        <v>0.4</v>
      </c>
    </row>
    <row r="11" spans="1:31">
      <c r="A11" s="5">
        <v>204</v>
      </c>
      <c r="B11">
        <v>20</v>
      </c>
      <c r="C11">
        <v>0</v>
      </c>
      <c r="D11">
        <v>10</v>
      </c>
      <c r="E11">
        <v>10</v>
      </c>
      <c r="F11">
        <v>10</v>
      </c>
      <c r="G11">
        <v>0</v>
      </c>
      <c r="H11">
        <v>10</v>
      </c>
      <c r="I11">
        <v>0</v>
      </c>
      <c r="J11">
        <v>1</v>
      </c>
      <c r="K11" s="4">
        <v>9999</v>
      </c>
      <c r="L11" s="9">
        <v>0.93437385559082</v>
      </c>
      <c r="M11">
        <v>9999</v>
      </c>
      <c r="N11">
        <v>9999</v>
      </c>
      <c r="O11">
        <v>7</v>
      </c>
      <c r="P11">
        <v>7</v>
      </c>
      <c r="Q11">
        <v>17</v>
      </c>
      <c r="R11" s="15">
        <v>0.4118</v>
      </c>
      <c r="S11" s="15">
        <f t="shared" si="0"/>
        <v>0.7</v>
      </c>
      <c r="T11">
        <v>4.56262969970703</v>
      </c>
      <c r="U11">
        <v>4.25880813598633</v>
      </c>
      <c r="V11">
        <v>4.08786678314209</v>
      </c>
      <c r="W11" s="11">
        <v>0.170941352844238</v>
      </c>
      <c r="X11">
        <v>0.474762916564941</v>
      </c>
      <c r="Y11">
        <v>0.474762916564941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spans="1:31">
      <c r="A12" s="5">
        <v>74</v>
      </c>
      <c r="B12">
        <v>19</v>
      </c>
      <c r="C12">
        <v>1</v>
      </c>
      <c r="D12">
        <v>10</v>
      </c>
      <c r="E12">
        <v>10</v>
      </c>
      <c r="F12">
        <v>9</v>
      </c>
      <c r="G12">
        <v>1</v>
      </c>
      <c r="H12">
        <v>10</v>
      </c>
      <c r="I12">
        <v>0</v>
      </c>
      <c r="J12">
        <v>0.95</v>
      </c>
      <c r="K12" s="4">
        <v>9999</v>
      </c>
      <c r="L12" s="9">
        <v>0.927766799926758</v>
      </c>
      <c r="M12">
        <v>9999</v>
      </c>
      <c r="N12">
        <v>9999</v>
      </c>
      <c r="O12">
        <v>10</v>
      </c>
      <c r="P12">
        <v>10</v>
      </c>
      <c r="Q12">
        <v>18</v>
      </c>
      <c r="R12" s="15">
        <v>0.5556</v>
      </c>
      <c r="S12" s="15">
        <f t="shared" si="0"/>
        <v>1</v>
      </c>
      <c r="T12">
        <v>4.40181159973145</v>
      </c>
      <c r="U12">
        <v>3.95356178283691</v>
      </c>
      <c r="V12">
        <v>4.1050820350647</v>
      </c>
      <c r="W12" s="11">
        <v>0.151520252227783</v>
      </c>
      <c r="X12">
        <v>0.296729564666748</v>
      </c>
      <c r="Y12">
        <v>0.296729564666748</v>
      </c>
      <c r="Z12">
        <v>1</v>
      </c>
      <c r="AA12">
        <v>0.8</v>
      </c>
      <c r="AB12">
        <v>0.444444444444444</v>
      </c>
      <c r="AC12">
        <v>0.571428571428571</v>
      </c>
      <c r="AD12">
        <v>0.2</v>
      </c>
      <c r="AE12">
        <v>-0.2</v>
      </c>
    </row>
    <row r="13" spans="1:31">
      <c r="A13" s="5">
        <v>53</v>
      </c>
      <c r="B13">
        <v>20</v>
      </c>
      <c r="C13">
        <v>0</v>
      </c>
      <c r="D13">
        <v>10</v>
      </c>
      <c r="E13">
        <v>10</v>
      </c>
      <c r="F13">
        <v>10</v>
      </c>
      <c r="G13">
        <v>0</v>
      </c>
      <c r="H13">
        <v>10</v>
      </c>
      <c r="I13">
        <v>0</v>
      </c>
      <c r="J13">
        <v>1</v>
      </c>
      <c r="K13" s="4">
        <v>9999</v>
      </c>
      <c r="L13" s="9">
        <v>0.862852096557617</v>
      </c>
      <c r="M13">
        <v>9999</v>
      </c>
      <c r="N13">
        <v>9999</v>
      </c>
      <c r="O13">
        <v>6</v>
      </c>
      <c r="P13">
        <v>6</v>
      </c>
      <c r="Q13">
        <v>15</v>
      </c>
      <c r="R13" s="15">
        <v>0.4</v>
      </c>
      <c r="S13" s="15">
        <f t="shared" si="0"/>
        <v>0.6</v>
      </c>
      <c r="T13">
        <v>4.4928092956543</v>
      </c>
      <c r="U13">
        <v>4.20266008377075</v>
      </c>
      <c r="V13">
        <v>4.01789474487305</v>
      </c>
      <c r="W13" s="11">
        <v>0.184765338897705</v>
      </c>
      <c r="X13">
        <v>0.47491455078125</v>
      </c>
      <c r="Y13">
        <v>0.47491455078125</v>
      </c>
      <c r="Z13">
        <v>0.6</v>
      </c>
      <c r="AA13">
        <v>0.9</v>
      </c>
      <c r="AB13">
        <v>0.6</v>
      </c>
      <c r="AC13">
        <v>0.72</v>
      </c>
      <c r="AD13">
        <v>0.1</v>
      </c>
      <c r="AE13">
        <v>0.3</v>
      </c>
    </row>
    <row r="14" spans="1:31">
      <c r="A14" s="5">
        <v>240</v>
      </c>
      <c r="B14">
        <v>20</v>
      </c>
      <c r="C14">
        <v>0</v>
      </c>
      <c r="D14">
        <v>10</v>
      </c>
      <c r="E14">
        <v>10</v>
      </c>
      <c r="F14">
        <v>10</v>
      </c>
      <c r="G14">
        <v>0</v>
      </c>
      <c r="H14">
        <v>10</v>
      </c>
      <c r="I14">
        <v>0</v>
      </c>
      <c r="J14">
        <v>1</v>
      </c>
      <c r="K14" s="4">
        <v>9999</v>
      </c>
      <c r="L14" s="9">
        <v>1.02997398376465</v>
      </c>
      <c r="M14">
        <v>9999</v>
      </c>
      <c r="N14">
        <v>9999</v>
      </c>
      <c r="O14">
        <v>10</v>
      </c>
      <c r="P14">
        <v>10</v>
      </c>
      <c r="Q14">
        <v>20</v>
      </c>
      <c r="R14" s="15">
        <v>0.5</v>
      </c>
      <c r="S14" s="15">
        <f t="shared" si="0"/>
        <v>1</v>
      </c>
      <c r="T14">
        <v>4.02554702758789</v>
      </c>
      <c r="U14">
        <v>3.74819111824036</v>
      </c>
      <c r="V14">
        <v>3.63467264175415</v>
      </c>
      <c r="W14" s="11">
        <v>0.113518476486206</v>
      </c>
      <c r="X14">
        <v>0.39087438583374</v>
      </c>
      <c r="Y14">
        <v>0.39087438583374</v>
      </c>
      <c r="Z14">
        <v>1</v>
      </c>
      <c r="AA14">
        <v>1</v>
      </c>
      <c r="AB14">
        <v>0.5</v>
      </c>
      <c r="AC14">
        <v>0.666666666666667</v>
      </c>
      <c r="AD14">
        <v>0</v>
      </c>
      <c r="AE14">
        <v>0</v>
      </c>
    </row>
    <row r="15" spans="1:31">
      <c r="A15" s="5">
        <v>106</v>
      </c>
      <c r="B15">
        <v>19</v>
      </c>
      <c r="C15">
        <v>1</v>
      </c>
      <c r="D15">
        <v>10</v>
      </c>
      <c r="E15">
        <v>10</v>
      </c>
      <c r="F15">
        <v>10</v>
      </c>
      <c r="G15">
        <v>0</v>
      </c>
      <c r="H15">
        <v>9</v>
      </c>
      <c r="I15">
        <v>1</v>
      </c>
      <c r="J15">
        <v>0.95</v>
      </c>
      <c r="K15" s="4">
        <v>11.0809917449951</v>
      </c>
      <c r="L15" s="9">
        <v>1.19580459594727</v>
      </c>
      <c r="M15">
        <v>0.999795913696289</v>
      </c>
      <c r="N15">
        <v>9.0234489440918</v>
      </c>
      <c r="O15">
        <v>6</v>
      </c>
      <c r="P15">
        <v>6</v>
      </c>
      <c r="Q15">
        <v>16</v>
      </c>
      <c r="R15" s="15">
        <v>0.375</v>
      </c>
      <c r="S15" s="15">
        <f t="shared" si="0"/>
        <v>0.6</v>
      </c>
      <c r="T15">
        <v>4.2790470123291</v>
      </c>
      <c r="U15">
        <v>3.97639465332031</v>
      </c>
      <c r="V15">
        <v>3.77619099617004</v>
      </c>
      <c r="W15" s="11">
        <v>0.200203657150269</v>
      </c>
      <c r="X15">
        <v>0.502856016159058</v>
      </c>
      <c r="Y15">
        <v>0.502856016159058</v>
      </c>
      <c r="Z15">
        <v>0.6</v>
      </c>
      <c r="AA15">
        <v>1</v>
      </c>
      <c r="AB15">
        <v>0.625</v>
      </c>
      <c r="AC15">
        <v>0.769230769230769</v>
      </c>
      <c r="AD15">
        <v>0</v>
      </c>
      <c r="AE15">
        <v>0.4</v>
      </c>
    </row>
    <row r="16" spans="1:31">
      <c r="A16" s="5">
        <v>156</v>
      </c>
      <c r="B16">
        <v>20</v>
      </c>
      <c r="C16">
        <v>0</v>
      </c>
      <c r="D16">
        <v>10</v>
      </c>
      <c r="E16">
        <v>10</v>
      </c>
      <c r="F16">
        <v>10</v>
      </c>
      <c r="G16">
        <v>0</v>
      </c>
      <c r="H16">
        <v>10</v>
      </c>
      <c r="I16">
        <v>0</v>
      </c>
      <c r="J16">
        <v>1</v>
      </c>
      <c r="K16" s="4">
        <v>9999</v>
      </c>
      <c r="L16" s="9">
        <v>1.41717147827148</v>
      </c>
      <c r="M16">
        <v>9999</v>
      </c>
      <c r="N16">
        <v>9999</v>
      </c>
      <c r="O16">
        <v>9</v>
      </c>
      <c r="P16">
        <v>9</v>
      </c>
      <c r="Q16">
        <v>19</v>
      </c>
      <c r="R16" s="15">
        <v>0.4737</v>
      </c>
      <c r="S16" s="15">
        <f t="shared" si="0"/>
        <v>0.9</v>
      </c>
      <c r="T16">
        <v>4.48095321655273</v>
      </c>
      <c r="U16">
        <v>4.20376634597778</v>
      </c>
      <c r="V16">
        <v>3.99703979492187</v>
      </c>
      <c r="W16" s="11">
        <v>0.206726551055908</v>
      </c>
      <c r="X16">
        <v>0.483913421630859</v>
      </c>
      <c r="Y16">
        <v>0.483913421630859</v>
      </c>
      <c r="Z16">
        <v>0.9</v>
      </c>
      <c r="AA16">
        <v>1</v>
      </c>
      <c r="AB16">
        <v>0.526315789473684</v>
      </c>
      <c r="AC16">
        <v>0.689655172413793</v>
      </c>
      <c r="AD16">
        <v>0</v>
      </c>
      <c r="AE16">
        <v>0.1</v>
      </c>
    </row>
    <row r="17" spans="1:31">
      <c r="A17" s="5">
        <v>225</v>
      </c>
      <c r="B17">
        <v>17</v>
      </c>
      <c r="C17">
        <v>3</v>
      </c>
      <c r="D17">
        <v>10</v>
      </c>
      <c r="E17">
        <v>10</v>
      </c>
      <c r="F17">
        <v>9</v>
      </c>
      <c r="G17">
        <v>1</v>
      </c>
      <c r="H17">
        <v>8</v>
      </c>
      <c r="I17">
        <v>2</v>
      </c>
      <c r="J17">
        <v>0.85</v>
      </c>
      <c r="K17" s="4">
        <v>7.71554183959961</v>
      </c>
      <c r="L17" s="9">
        <v>1.04880714416504</v>
      </c>
      <c r="M17">
        <v>0.713251113891602</v>
      </c>
      <c r="N17">
        <v>6.65564155578613</v>
      </c>
      <c r="O17">
        <v>7</v>
      </c>
      <c r="P17">
        <v>7</v>
      </c>
      <c r="Q17">
        <v>16</v>
      </c>
      <c r="R17" s="15">
        <v>0.4375</v>
      </c>
      <c r="S17" s="15">
        <f t="shared" si="0"/>
        <v>0.7</v>
      </c>
      <c r="T17">
        <v>3.21542549133301</v>
      </c>
      <c r="U17">
        <v>2.92124319076538</v>
      </c>
      <c r="V17">
        <v>2.91168355941772</v>
      </c>
      <c r="W17" s="11">
        <v>0.00955963134765625</v>
      </c>
      <c r="X17">
        <v>0.303741931915283</v>
      </c>
      <c r="Y17">
        <v>0.303741931915283</v>
      </c>
      <c r="Z17">
        <v>0.7</v>
      </c>
      <c r="AA17">
        <v>0.9</v>
      </c>
      <c r="AB17">
        <v>0.5625</v>
      </c>
      <c r="AC17">
        <v>0.692307692307692</v>
      </c>
      <c r="AD17">
        <v>0.1</v>
      </c>
      <c r="AE17">
        <v>0.2</v>
      </c>
    </row>
    <row r="18" spans="1:31">
      <c r="A18" s="5">
        <v>204</v>
      </c>
      <c r="B18">
        <v>20</v>
      </c>
      <c r="C18">
        <v>0</v>
      </c>
      <c r="D18">
        <v>10</v>
      </c>
      <c r="E18">
        <v>10</v>
      </c>
      <c r="F18">
        <v>10</v>
      </c>
      <c r="G18">
        <v>0</v>
      </c>
      <c r="H18">
        <v>10</v>
      </c>
      <c r="I18">
        <v>0</v>
      </c>
      <c r="J18">
        <v>1</v>
      </c>
      <c r="K18" s="4">
        <v>9999</v>
      </c>
      <c r="L18" s="9">
        <v>0.93437385559082</v>
      </c>
      <c r="M18">
        <v>9999</v>
      </c>
      <c r="N18">
        <v>9999</v>
      </c>
      <c r="O18">
        <v>7</v>
      </c>
      <c r="P18">
        <v>7</v>
      </c>
      <c r="Q18">
        <v>17</v>
      </c>
      <c r="R18" s="15">
        <v>0.4118</v>
      </c>
      <c r="S18" s="15">
        <f t="shared" si="0"/>
        <v>0.7</v>
      </c>
      <c r="T18">
        <v>4.56262969970703</v>
      </c>
      <c r="U18">
        <v>4.25880813598633</v>
      </c>
      <c r="V18">
        <v>4.08786678314209</v>
      </c>
      <c r="W18" s="11">
        <v>0.170941352844238</v>
      </c>
      <c r="X18">
        <v>0.474762916564941</v>
      </c>
      <c r="Y18">
        <v>0.474762916564941</v>
      </c>
      <c r="Z18">
        <v>0.7</v>
      </c>
      <c r="AA18">
        <v>1</v>
      </c>
      <c r="AB18">
        <v>0.588235294117647</v>
      </c>
      <c r="AC18">
        <v>0.740740740740741</v>
      </c>
      <c r="AD18">
        <v>0</v>
      </c>
      <c r="AE18">
        <v>0.3</v>
      </c>
    </row>
    <row r="19" spans="1:31">
      <c r="A19" s="5">
        <v>74</v>
      </c>
      <c r="B19">
        <v>19</v>
      </c>
      <c r="C19">
        <v>1</v>
      </c>
      <c r="D19">
        <v>10</v>
      </c>
      <c r="E19">
        <v>10</v>
      </c>
      <c r="F19">
        <v>9</v>
      </c>
      <c r="G19">
        <v>1</v>
      </c>
      <c r="H19">
        <v>10</v>
      </c>
      <c r="I19">
        <v>0</v>
      </c>
      <c r="J19">
        <v>0.95</v>
      </c>
      <c r="K19" s="4">
        <v>9999</v>
      </c>
      <c r="L19" s="9">
        <v>0.927766799926758</v>
      </c>
      <c r="M19">
        <v>9999</v>
      </c>
      <c r="N19">
        <v>9999</v>
      </c>
      <c r="O19">
        <v>10</v>
      </c>
      <c r="P19">
        <v>10</v>
      </c>
      <c r="Q19">
        <v>18</v>
      </c>
      <c r="R19" s="15">
        <v>0.5556</v>
      </c>
      <c r="S19" s="15">
        <f t="shared" si="0"/>
        <v>1</v>
      </c>
      <c r="T19">
        <v>4.40181159973145</v>
      </c>
      <c r="U19">
        <v>3.95356178283691</v>
      </c>
      <c r="V19">
        <v>4.1050820350647</v>
      </c>
      <c r="W19" s="11">
        <v>0.151520252227783</v>
      </c>
      <c r="X19">
        <v>0.296729564666748</v>
      </c>
      <c r="Y19">
        <v>0.296729564666748</v>
      </c>
      <c r="Z19">
        <v>1</v>
      </c>
      <c r="AA19">
        <v>0.8</v>
      </c>
      <c r="AB19">
        <v>0.444444444444444</v>
      </c>
      <c r="AC19">
        <v>0.571428571428571</v>
      </c>
      <c r="AD19">
        <v>0.2</v>
      </c>
      <c r="AE19">
        <v>-0.2</v>
      </c>
    </row>
    <row r="20" spans="1:31">
      <c r="A20" s="5">
        <v>106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11.0809917449951</v>
      </c>
      <c r="L20" s="9">
        <v>1.19580459594727</v>
      </c>
      <c r="M20">
        <v>0.999795913696289</v>
      </c>
      <c r="N20">
        <v>9.0234489440918</v>
      </c>
      <c r="O20">
        <v>6</v>
      </c>
      <c r="P20">
        <v>6</v>
      </c>
      <c r="Q20">
        <v>16</v>
      </c>
      <c r="R20" s="15">
        <v>0.375</v>
      </c>
      <c r="S20" s="15">
        <f t="shared" si="0"/>
        <v>0.6</v>
      </c>
      <c r="T20">
        <v>4.2790470123291</v>
      </c>
      <c r="U20">
        <v>3.97639465332031</v>
      </c>
      <c r="V20">
        <v>3.77619099617004</v>
      </c>
      <c r="W20" s="11">
        <v>0.200203657150269</v>
      </c>
      <c r="X20">
        <v>0.502856016159058</v>
      </c>
      <c r="Y20">
        <v>0.502856016159058</v>
      </c>
      <c r="Z20">
        <v>0.6</v>
      </c>
      <c r="AA20">
        <v>1</v>
      </c>
      <c r="AB20">
        <v>0.625</v>
      </c>
      <c r="AC20">
        <v>0.769230769230769</v>
      </c>
      <c r="AD20">
        <v>0</v>
      </c>
      <c r="AE20">
        <v>0.4</v>
      </c>
    </row>
    <row r="21" spans="1:31">
      <c r="A21" s="5">
        <v>106</v>
      </c>
      <c r="B21">
        <v>19</v>
      </c>
      <c r="C21">
        <v>1</v>
      </c>
      <c r="D21">
        <v>10</v>
      </c>
      <c r="E21">
        <v>10</v>
      </c>
      <c r="F21">
        <v>10</v>
      </c>
      <c r="G21">
        <v>0</v>
      </c>
      <c r="H21">
        <v>9</v>
      </c>
      <c r="I21">
        <v>1</v>
      </c>
      <c r="J21">
        <v>0.95</v>
      </c>
      <c r="K21" s="4">
        <v>11.0809917449951</v>
      </c>
      <c r="L21" s="9">
        <v>1.19580459594727</v>
      </c>
      <c r="M21">
        <v>0.999795913696289</v>
      </c>
      <c r="N21">
        <v>9.0234489440918</v>
      </c>
      <c r="O21">
        <v>6</v>
      </c>
      <c r="P21">
        <v>6</v>
      </c>
      <c r="Q21">
        <v>16</v>
      </c>
      <c r="R21" s="15">
        <v>0.375</v>
      </c>
      <c r="S21" s="15">
        <f t="shared" si="0"/>
        <v>0.6</v>
      </c>
      <c r="T21">
        <v>4.2790470123291</v>
      </c>
      <c r="U21">
        <v>3.97639465332031</v>
      </c>
      <c r="V21">
        <v>3.77619099617004</v>
      </c>
      <c r="W21" s="11">
        <v>0.200203657150269</v>
      </c>
      <c r="X21">
        <v>0.502856016159058</v>
      </c>
      <c r="Y21">
        <v>0.502856016159058</v>
      </c>
      <c r="Z21">
        <v>0.6</v>
      </c>
      <c r="AA21">
        <v>1</v>
      </c>
      <c r="AB21">
        <v>0.625</v>
      </c>
      <c r="AC21">
        <v>0.769230769230769</v>
      </c>
      <c r="AD21">
        <v>0</v>
      </c>
      <c r="AE21">
        <v>0.4</v>
      </c>
    </row>
    <row r="22" spans="1:31">
      <c r="A22" s="5">
        <v>188</v>
      </c>
      <c r="B22">
        <v>20</v>
      </c>
      <c r="C22">
        <v>0</v>
      </c>
      <c r="D22">
        <v>10</v>
      </c>
      <c r="E22">
        <v>10</v>
      </c>
      <c r="F22">
        <v>10</v>
      </c>
      <c r="G22">
        <v>0</v>
      </c>
      <c r="H22">
        <v>10</v>
      </c>
      <c r="I22">
        <v>0</v>
      </c>
      <c r="J22">
        <v>1</v>
      </c>
      <c r="K22" s="4">
        <v>9999</v>
      </c>
      <c r="L22" s="9">
        <v>1.34126472473145</v>
      </c>
      <c r="M22">
        <v>9999</v>
      </c>
      <c r="N22">
        <v>9999</v>
      </c>
      <c r="O22">
        <v>8</v>
      </c>
      <c r="P22">
        <v>8</v>
      </c>
      <c r="Q22">
        <v>17</v>
      </c>
      <c r="R22" s="15">
        <v>0.4706</v>
      </c>
      <c r="S22" s="15">
        <f t="shared" si="0"/>
        <v>0.8</v>
      </c>
      <c r="T22">
        <v>3.77222633361816</v>
      </c>
      <c r="U22">
        <v>3.54594349861145</v>
      </c>
      <c r="V22">
        <v>3.38164401054382</v>
      </c>
      <c r="W22" s="11">
        <v>0.164299488067627</v>
      </c>
      <c r="X22">
        <v>0.390582323074341</v>
      </c>
      <c r="Y22">
        <v>0.390582323074341</v>
      </c>
      <c r="Z22">
        <v>0.8</v>
      </c>
      <c r="AA22">
        <v>0.9</v>
      </c>
      <c r="AB22">
        <v>0.529411764705882</v>
      </c>
      <c r="AC22">
        <v>0.666666666666667</v>
      </c>
      <c r="AD22">
        <v>0.1</v>
      </c>
      <c r="AE22">
        <v>0.1</v>
      </c>
    </row>
    <row r="23" spans="1:31">
      <c r="A23" s="5">
        <v>201</v>
      </c>
      <c r="B23">
        <v>19</v>
      </c>
      <c r="C23">
        <v>1</v>
      </c>
      <c r="D23">
        <v>10</v>
      </c>
      <c r="E23">
        <v>10</v>
      </c>
      <c r="F23">
        <v>10</v>
      </c>
      <c r="G23">
        <v>0</v>
      </c>
      <c r="H23">
        <v>9</v>
      </c>
      <c r="I23">
        <v>1</v>
      </c>
      <c r="J23">
        <v>0.95</v>
      </c>
      <c r="K23" s="4">
        <v>10.1663208007812</v>
      </c>
      <c r="L23" s="9">
        <v>1.26898002624512</v>
      </c>
      <c r="M23">
        <v>1.13109588623047</v>
      </c>
      <c r="N23">
        <v>8.50712966918945</v>
      </c>
      <c r="O23">
        <v>4</v>
      </c>
      <c r="P23">
        <v>4</v>
      </c>
      <c r="Q23">
        <v>13</v>
      </c>
      <c r="R23" s="15">
        <v>0.3077</v>
      </c>
      <c r="S23" s="15">
        <f t="shared" si="0"/>
        <v>0.4</v>
      </c>
      <c r="T23">
        <v>3.54694366455078</v>
      </c>
      <c r="U23">
        <v>3.30650043487549</v>
      </c>
      <c r="V23">
        <v>3.14219617843628</v>
      </c>
      <c r="W23" s="11">
        <v>0.164304256439209</v>
      </c>
      <c r="X23">
        <v>0.404747486114502</v>
      </c>
      <c r="Y23">
        <v>0.404747486114502</v>
      </c>
      <c r="Z23">
        <v>0.4</v>
      </c>
      <c r="AA23">
        <v>0.9</v>
      </c>
      <c r="AB23">
        <v>0.692307692307692</v>
      </c>
      <c r="AC23">
        <v>0.782608695652174</v>
      </c>
      <c r="AD23">
        <v>0.1</v>
      </c>
      <c r="AE23">
        <v>0.5</v>
      </c>
    </row>
    <row r="24" s="4" customFormat="1" spans="11:31">
      <c r="K24" s="12" t="s">
        <v>29</v>
      </c>
      <c r="L24" s="9">
        <f>AVERAGE(L2:L23)</f>
        <v>0.953665386546742</v>
      </c>
      <c r="W24" s="11">
        <f t="shared" ref="W24:AE24" si="1">AVERAGE(W2:W23)</f>
        <v>0.134293241934343</v>
      </c>
      <c r="Z24" s="4">
        <f t="shared" si="1"/>
        <v>0.722727272727273</v>
      </c>
      <c r="AA24" s="4">
        <f t="shared" si="1"/>
        <v>0.931818181818182</v>
      </c>
      <c r="AB24" s="4">
        <f t="shared" si="1"/>
        <v>0.567558282360914</v>
      </c>
      <c r="AC24" s="4">
        <f t="shared" si="1"/>
        <v>0.703604586595591</v>
      </c>
      <c r="AD24" s="4">
        <f t="shared" si="1"/>
        <v>0.0681818181818182</v>
      </c>
      <c r="AE24" s="4">
        <f t="shared" si="1"/>
        <v>0.209090909090909</v>
      </c>
    </row>
    <row r="25" s="4" customFormat="1" spans="11:31">
      <c r="K25" s="13" t="s">
        <v>30</v>
      </c>
      <c r="L25" s="9">
        <f>MAX(L2:L23)</f>
        <v>1.41717147827148</v>
      </c>
      <c r="W25" s="11">
        <f t="shared" ref="W25:AE25" si="2">MAX(W2:W23)</f>
        <v>0.206726551055908</v>
      </c>
      <c r="Z25" s="4">
        <f t="shared" si="2"/>
        <v>1</v>
      </c>
      <c r="AA25" s="4">
        <f t="shared" si="2"/>
        <v>1</v>
      </c>
      <c r="AB25" s="4">
        <f t="shared" si="2"/>
        <v>0.692307692307692</v>
      </c>
      <c r="AC25" s="4">
        <f t="shared" si="2"/>
        <v>0.782608695652174</v>
      </c>
      <c r="AD25" s="4">
        <f t="shared" si="2"/>
        <v>0.2</v>
      </c>
      <c r="AE25" s="4">
        <f t="shared" si="2"/>
        <v>0.5</v>
      </c>
    </row>
    <row r="26" s="4" customFormat="1" spans="12:31">
      <c r="L26" s="9">
        <f>MIN(L2:L23)</f>
        <v>0.573421478271484</v>
      </c>
      <c r="W26" s="11">
        <f t="shared" ref="W26:AE26" si="3">MIN(W2:W23)</f>
        <v>0.00955963134765625</v>
      </c>
      <c r="Z26" s="4">
        <f t="shared" si="3"/>
        <v>0.4</v>
      </c>
      <c r="AA26" s="4">
        <f t="shared" si="3"/>
        <v>0.8</v>
      </c>
      <c r="AB26" s="4">
        <f t="shared" si="3"/>
        <v>0.444444444444444</v>
      </c>
      <c r="AC26" s="4">
        <f t="shared" si="3"/>
        <v>0.571428571428571</v>
      </c>
      <c r="AD26" s="4">
        <f t="shared" si="3"/>
        <v>0</v>
      </c>
      <c r="AE26" s="4">
        <f t="shared" si="3"/>
        <v>-0.2</v>
      </c>
    </row>
    <row r="27" spans="11:23">
      <c r="K27" s="4"/>
      <c r="L27" s="9"/>
      <c r="M27">
        <v>0.194</v>
      </c>
      <c r="W27" s="11"/>
    </row>
    <row r="28" spans="11:23">
      <c r="K28" s="4"/>
      <c r="L28" s="9"/>
      <c r="M28">
        <v>0.129</v>
      </c>
      <c r="W28" s="11"/>
    </row>
    <row r="29" spans="11:23">
      <c r="K29" s="4"/>
      <c r="L29" s="9"/>
      <c r="W29" s="11"/>
    </row>
    <row r="30" spans="11:23">
      <c r="K30" s="4" t="s">
        <v>31</v>
      </c>
      <c r="L30" s="4" t="s">
        <v>32</v>
      </c>
      <c r="M30" t="s">
        <v>98</v>
      </c>
      <c r="N30" t="s">
        <v>99</v>
      </c>
      <c r="Q30" s="4" t="s">
        <v>70</v>
      </c>
      <c r="R30" s="4"/>
      <c r="S30" s="4"/>
      <c r="T30" s="4"/>
      <c r="W30" s="11"/>
    </row>
    <row r="31" spans="11:23">
      <c r="K31" s="4"/>
      <c r="L31" s="4"/>
      <c r="Q31" s="4">
        <v>0.2</v>
      </c>
      <c r="R31" s="4">
        <v>-160</v>
      </c>
      <c r="S31" s="4">
        <v>640</v>
      </c>
      <c r="T31" s="4">
        <v>32</v>
      </c>
      <c r="W31" s="11"/>
    </row>
    <row r="32" s="1" customFormat="1" spans="11:23">
      <c r="K32" s="14" t="s">
        <v>49</v>
      </c>
      <c r="L32" s="14">
        <f>COUNTIF(L2:L23,"&lt;0.507")-COUNTIF(L2:L23,"&lt;0.378")</f>
        <v>0</v>
      </c>
      <c r="Q32" s="4">
        <v>0.4</v>
      </c>
      <c r="R32" s="4">
        <v>-320</v>
      </c>
      <c r="S32" s="4">
        <v>480</v>
      </c>
      <c r="T32" s="4">
        <v>24</v>
      </c>
      <c r="W32" s="14"/>
    </row>
    <row r="33" s="1" customFormat="1" spans="11:23">
      <c r="K33" s="14" t="s">
        <v>50</v>
      </c>
      <c r="L33" s="14">
        <f>COUNTIF(L2:L23,"&lt;0.636")-COUNTIF(L2:L23,"&lt;0.507")</f>
        <v>1</v>
      </c>
      <c r="Q33" s="4">
        <v>0.45</v>
      </c>
      <c r="R33" s="4">
        <v>-360</v>
      </c>
      <c r="S33" s="4">
        <v>440</v>
      </c>
      <c r="T33" s="4">
        <v>22</v>
      </c>
      <c r="W33" s="14"/>
    </row>
    <row r="34" s="2" customFormat="1" spans="11:23">
      <c r="K34" s="10" t="s">
        <v>51</v>
      </c>
      <c r="L34" s="10">
        <f>COUNTIF(L2:L23,"&lt;0.765")-COUNTIF(L2:L23,"&lt;0.636")</f>
        <v>7</v>
      </c>
      <c r="Q34" s="4">
        <v>0.49</v>
      </c>
      <c r="R34" s="4">
        <v>-392</v>
      </c>
      <c r="S34" s="4">
        <v>408</v>
      </c>
      <c r="T34" s="4">
        <v>20.4</v>
      </c>
      <c r="W34" s="10"/>
    </row>
    <row r="35" s="1" customFormat="1" spans="11:23">
      <c r="K35" s="14" t="s">
        <v>52</v>
      </c>
      <c r="L35" s="14">
        <f>COUNTIF(L2:L23,"&lt;0.894")-COUNTIF(L2:L23,"&lt;0.765")</f>
        <v>1</v>
      </c>
      <c r="R35" s="14">
        <v>-380</v>
      </c>
      <c r="S35" s="14">
        <v>420</v>
      </c>
      <c r="T35" s="14">
        <v>21</v>
      </c>
      <c r="W35" s="14"/>
    </row>
    <row r="36" s="1" customFormat="1" spans="11:23">
      <c r="K36" s="14" t="s">
        <v>53</v>
      </c>
      <c r="L36" s="14">
        <f>COUNTIF(L2:L23,"&lt;1.023")-COUNTIF(L2:L23,"&lt;0.894")</f>
        <v>4</v>
      </c>
      <c r="W36" s="14"/>
    </row>
    <row r="37" s="1" customFormat="1" spans="11:23">
      <c r="K37" s="14" t="s">
        <v>54</v>
      </c>
      <c r="L37" s="14">
        <f>COUNTIF(L2:L23,"&lt;1.152")-COUNTIF(L2:L23,"&lt;1.023")</f>
        <v>3</v>
      </c>
      <c r="W37" s="14"/>
    </row>
    <row r="38" s="1" customFormat="1" spans="11:23">
      <c r="K38" s="14" t="s">
        <v>55</v>
      </c>
      <c r="L38" s="14">
        <f>COUNTIF(L2:L23,"&lt;1.281")-COUNTIF(L2:L23,"&lt;1.152")</f>
        <v>4</v>
      </c>
      <c r="W38" s="14"/>
    </row>
    <row r="39" s="1" customFormat="1" spans="11:23">
      <c r="K39" s="14" t="s">
        <v>56</v>
      </c>
      <c r="L39" s="14">
        <f>COUNTIF(L2:L23,"&lt;1.41")-COUNTIF(L2:L23,"&lt;1.281")</f>
        <v>1</v>
      </c>
      <c r="W39" s="14"/>
    </row>
    <row r="40" s="1" customFormat="1" spans="11:23">
      <c r="K40" s="14" t="s">
        <v>57</v>
      </c>
      <c r="L40" s="14">
        <f>COUNTIF(L2:L23,"&lt;1.539")-COUNTIF(L2:L23,"&lt;1.41")</f>
        <v>1</v>
      </c>
      <c r="M40" s="14">
        <v>2</v>
      </c>
      <c r="W40" s="14"/>
    </row>
    <row r="41" s="1" customFormat="1" spans="11:23">
      <c r="K41" s="14" t="s">
        <v>58</v>
      </c>
      <c r="L41" s="14">
        <f>COUNTIF(L2:L23,"&lt;1.668")-COUNTIF(L2:L23,"&lt;1.539")</f>
        <v>0</v>
      </c>
      <c r="M41" s="14">
        <v>3</v>
      </c>
      <c r="W41" s="14"/>
    </row>
    <row r="42" s="1" customFormat="1" spans="11:23">
      <c r="K42" s="14" t="s">
        <v>59</v>
      </c>
      <c r="L42" s="14">
        <f>COUNTIF(L2:L23,"&lt;1.797")-COUNTIF(L2:L23,"&lt;1.668")</f>
        <v>0</v>
      </c>
      <c r="M42" s="14">
        <v>4</v>
      </c>
      <c r="W42" s="14"/>
    </row>
    <row r="43" s="1" customFormat="1" spans="11:23">
      <c r="K43" s="14" t="s">
        <v>60</v>
      </c>
      <c r="L43" s="14">
        <f>COUNTIF(L2:L23,"&lt;1.926")-COUNTIF(L2:L23,"&lt;1.797")</f>
        <v>0</v>
      </c>
      <c r="M43" s="14">
        <v>7</v>
      </c>
      <c r="W43" s="14"/>
    </row>
    <row r="44" s="1" customFormat="1" spans="11:23">
      <c r="K44" s="14" t="s">
        <v>61</v>
      </c>
      <c r="L44" s="14">
        <f>COUNTIF(L2:L23,"&lt;2.055")-COUNTIF(L2:L23,"&lt;1.926")</f>
        <v>0</v>
      </c>
      <c r="M44" s="14">
        <v>8</v>
      </c>
      <c r="W44" s="14"/>
    </row>
    <row r="45" s="1" customFormat="1" spans="11:23">
      <c r="K45" s="14" t="s">
        <v>62</v>
      </c>
      <c r="L45" s="14">
        <f>COUNTIF(L2:L23,"&lt;2.184")-COUNTIF(L2:L23,"&lt;2.055")</f>
        <v>0</v>
      </c>
      <c r="M45" s="14">
        <v>7</v>
      </c>
      <c r="W45" s="14"/>
    </row>
    <row r="46" s="1" customFormat="1" spans="11:23">
      <c r="K46" s="14" t="s">
        <v>63</v>
      </c>
      <c r="L46" s="14">
        <f>COUNTIF(L2:L23,"&lt;2.313")-COUNTIF(L2:L23,"&lt;2.184")</f>
        <v>0</v>
      </c>
      <c r="M46" s="14">
        <v>4</v>
      </c>
      <c r="W46" s="14"/>
    </row>
    <row r="47" s="1" customFormat="1" spans="11:23">
      <c r="K47" s="14" t="s">
        <v>64</v>
      </c>
      <c r="L47" s="14">
        <f>COUNTIF(L2:L23,"&lt;2.442")-COUNTIF(L2:L23,"&lt;2.313")</f>
        <v>0</v>
      </c>
      <c r="M47" s="14">
        <v>3</v>
      </c>
      <c r="W47" s="14"/>
    </row>
    <row r="48" s="1" customFormat="1" spans="11:13">
      <c r="K48" s="14" t="s">
        <v>65</v>
      </c>
      <c r="L48" s="14">
        <f>COUNTIF(L2:L23,"&lt;2.571")-COUNTIF(L2:L23,"&lt;2.442")</f>
        <v>0</v>
      </c>
      <c r="M48" s="14">
        <v>2</v>
      </c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s="1" customFormat="1" spans="11:15">
      <c r="K50" s="14" t="s">
        <v>67</v>
      </c>
      <c r="L50" s="14">
        <f>COUNTIF(L2:L23,"&lt;2.829")-COUNTIF(L2:L23,"&lt;2.7")</f>
        <v>0</v>
      </c>
      <c r="N50" s="1">
        <v>0.378</v>
      </c>
      <c r="O50" s="1">
        <v>3.094</v>
      </c>
    </row>
    <row r="51" s="1" customFormat="1" spans="11:15">
      <c r="K51" s="14" t="s">
        <v>68</v>
      </c>
      <c r="L51" s="14">
        <f>COUNTIF(L2:L23,"&lt;2.958")-COUNTIF(L2:L23,"&lt;2.829")</f>
        <v>0</v>
      </c>
      <c r="N51" s="1">
        <v>21</v>
      </c>
      <c r="O51" s="1">
        <v>0.129</v>
      </c>
    </row>
    <row r="52" s="1" customFormat="1" spans="11:12">
      <c r="K52" s="14" t="s">
        <v>69</v>
      </c>
      <c r="L52" s="14">
        <f>COUNTIF(L2:L23,"&lt;3.087")-COUNTIF(L2:L23,"&lt;2.958")</f>
        <v>0</v>
      </c>
    </row>
  </sheetData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1"/>
  <sheetViews>
    <sheetView topLeftCell="G4" workbookViewId="0">
      <selection activeCell="G19" sqref="$A19:$XFD19"/>
    </sheetView>
  </sheetViews>
  <sheetFormatPr defaultColWidth="8.88888888888889" defaultRowHeight="14.4"/>
  <cols>
    <col min="11" max="12" width="22.7777777777778" customWidth="1"/>
    <col min="13" max="14" width="12.8888888888889"/>
    <col min="20" max="22" width="12.8888888888889"/>
    <col min="23" max="23" width="19.2222222222222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16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10.8333683013916</v>
      </c>
      <c r="L2" s="9">
        <v>0.657564163208008</v>
      </c>
      <c r="M2">
        <v>0.505702972412109</v>
      </c>
      <c r="N2">
        <v>9.78784370422363</v>
      </c>
      <c r="O2">
        <v>7</v>
      </c>
      <c r="P2">
        <v>7</v>
      </c>
      <c r="Q2">
        <v>17</v>
      </c>
      <c r="R2" s="15">
        <v>0.4118</v>
      </c>
      <c r="S2" s="15">
        <f t="shared" ref="S2:S23" si="0">O2/E2</f>
        <v>0.7</v>
      </c>
      <c r="T2">
        <v>4.57226943969727</v>
      </c>
      <c r="U2">
        <v>4.18453979492187</v>
      </c>
      <c r="V2">
        <v>4.08214998245239</v>
      </c>
      <c r="W2" s="11">
        <v>0.102389812469482</v>
      </c>
      <c r="X2">
        <v>0.490119457244873</v>
      </c>
      <c r="Y2">
        <v>0.490119457244873</v>
      </c>
      <c r="Z2">
        <v>0.7</v>
      </c>
      <c r="AA2">
        <v>1</v>
      </c>
      <c r="AB2">
        <v>0.588235294117647</v>
      </c>
      <c r="AC2">
        <v>0.740740740740741</v>
      </c>
      <c r="AD2">
        <v>0</v>
      </c>
      <c r="AE2">
        <v>0.3</v>
      </c>
    </row>
    <row r="3" s="3" customFormat="1" spans="1:31">
      <c r="A3" s="5">
        <v>155</v>
      </c>
      <c r="B3">
        <v>18</v>
      </c>
      <c r="C3">
        <v>2</v>
      </c>
      <c r="D3">
        <v>10</v>
      </c>
      <c r="E3">
        <v>10</v>
      </c>
      <c r="F3">
        <v>10</v>
      </c>
      <c r="G3">
        <v>0</v>
      </c>
      <c r="H3">
        <v>8</v>
      </c>
      <c r="I3">
        <v>2</v>
      </c>
      <c r="J3">
        <v>0.9</v>
      </c>
      <c r="K3" s="4">
        <v>6.76684951782227</v>
      </c>
      <c r="L3" s="9">
        <v>0.678230285644531</v>
      </c>
      <c r="M3">
        <v>0.774417877197266</v>
      </c>
      <c r="N3">
        <v>8.09170532226562</v>
      </c>
      <c r="O3">
        <v>8</v>
      </c>
      <c r="P3">
        <v>8</v>
      </c>
      <c r="Q3">
        <v>17</v>
      </c>
      <c r="R3" s="15">
        <v>0.4706</v>
      </c>
      <c r="S3" s="15">
        <f t="shared" si="0"/>
        <v>0.8</v>
      </c>
      <c r="T3">
        <v>3.89630317687988</v>
      </c>
      <c r="U3">
        <v>3.45246338844299</v>
      </c>
      <c r="V3">
        <v>3.55084538459778</v>
      </c>
      <c r="W3" s="11">
        <v>0.0983819961547852</v>
      </c>
      <c r="X3">
        <v>0.345457792282104</v>
      </c>
      <c r="Y3">
        <v>0.345457792282104</v>
      </c>
      <c r="Z3">
        <v>0.8</v>
      </c>
      <c r="AA3">
        <v>0.9</v>
      </c>
      <c r="AB3">
        <v>0.529411764705882</v>
      </c>
      <c r="AC3">
        <v>0.666666666666667</v>
      </c>
      <c r="AD3">
        <v>0.1</v>
      </c>
      <c r="AE3">
        <v>0.1</v>
      </c>
    </row>
    <row r="4" spans="1:31">
      <c r="A4" s="5">
        <v>69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10.0285949707031</v>
      </c>
      <c r="L4" s="9">
        <v>0.747514724731445</v>
      </c>
      <c r="M4">
        <v>0.625762939453125</v>
      </c>
      <c r="N4">
        <v>9.09481048583984</v>
      </c>
      <c r="O4">
        <v>6</v>
      </c>
      <c r="P4">
        <v>6</v>
      </c>
      <c r="Q4">
        <v>14</v>
      </c>
      <c r="R4" s="15">
        <v>0.4286</v>
      </c>
      <c r="S4" s="15">
        <f t="shared" si="0"/>
        <v>0.6</v>
      </c>
      <c r="T4">
        <v>3.83040618896484</v>
      </c>
      <c r="U4">
        <v>3.52026915550232</v>
      </c>
      <c r="V4">
        <v>3.42554235458374</v>
      </c>
      <c r="W4" s="11">
        <v>0.0947268009185791</v>
      </c>
      <c r="X4">
        <v>0.404863834381104</v>
      </c>
      <c r="Y4">
        <v>0.404863834381104</v>
      </c>
      <c r="Z4">
        <v>0.6</v>
      </c>
      <c r="AA4">
        <v>0.8</v>
      </c>
      <c r="AB4">
        <v>0.571428571428571</v>
      </c>
      <c r="AC4">
        <v>0.666666666666667</v>
      </c>
      <c r="AD4">
        <v>0.2</v>
      </c>
      <c r="AE4">
        <v>0.2</v>
      </c>
    </row>
    <row r="5" spans="1:31">
      <c r="A5" s="5">
        <v>180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10.7439308166504</v>
      </c>
      <c r="L5" s="9">
        <v>0.757331848144531</v>
      </c>
      <c r="M5">
        <v>0.634435653686523</v>
      </c>
      <c r="N5">
        <v>9.8673038482666</v>
      </c>
      <c r="O5">
        <v>7</v>
      </c>
      <c r="P5">
        <v>7</v>
      </c>
      <c r="Q5">
        <v>17</v>
      </c>
      <c r="R5" s="15">
        <v>0.4118</v>
      </c>
      <c r="S5" s="15">
        <f t="shared" si="0"/>
        <v>0.7</v>
      </c>
      <c r="T5">
        <v>4.50893974304199</v>
      </c>
      <c r="U5">
        <v>4.11934566497803</v>
      </c>
      <c r="V5">
        <v>4.03300619125366</v>
      </c>
      <c r="W5" s="11">
        <v>0.0863394737243652</v>
      </c>
      <c r="X5">
        <v>0.47593355178833</v>
      </c>
      <c r="Y5">
        <v>0.47593355178833</v>
      </c>
      <c r="Z5">
        <v>0.7</v>
      </c>
      <c r="AA5">
        <v>1</v>
      </c>
      <c r="AB5">
        <v>0.588235294117647</v>
      </c>
      <c r="AC5">
        <v>0.740740740740741</v>
      </c>
      <c r="AD5">
        <v>0</v>
      </c>
      <c r="AE5">
        <v>0.3</v>
      </c>
    </row>
    <row r="6" spans="1:31">
      <c r="A6" s="5">
        <v>128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9.73309898376465</v>
      </c>
      <c r="L6" s="9">
        <v>0.717172622680664</v>
      </c>
      <c r="M6">
        <v>0.580852508544922</v>
      </c>
      <c r="N6">
        <v>8.65452194213867</v>
      </c>
      <c r="O6">
        <v>6</v>
      </c>
      <c r="P6">
        <v>6</v>
      </c>
      <c r="Q6">
        <v>14</v>
      </c>
      <c r="R6" s="15">
        <v>0.4286</v>
      </c>
      <c r="S6" s="15">
        <f t="shared" si="0"/>
        <v>0.6</v>
      </c>
      <c r="T6">
        <v>4.21047019958496</v>
      </c>
      <c r="U6">
        <v>3.87132596969604</v>
      </c>
      <c r="V6">
        <v>3.78663492202759</v>
      </c>
      <c r="W6" s="11">
        <v>0.084691047668457</v>
      </c>
      <c r="X6">
        <v>0.423835277557373</v>
      </c>
      <c r="Y6">
        <v>0.423835277557373</v>
      </c>
      <c r="Z6">
        <v>0.6</v>
      </c>
      <c r="AA6">
        <v>0.8</v>
      </c>
      <c r="AB6">
        <v>0.571428571428571</v>
      </c>
      <c r="AC6">
        <v>0.666666666666667</v>
      </c>
      <c r="AD6">
        <v>0.2</v>
      </c>
      <c r="AE6">
        <v>0.2</v>
      </c>
    </row>
    <row r="7" spans="1:31">
      <c r="A7" s="5">
        <v>175</v>
      </c>
      <c r="B7">
        <v>20</v>
      </c>
      <c r="C7">
        <v>0</v>
      </c>
      <c r="D7">
        <v>10</v>
      </c>
      <c r="E7">
        <v>10</v>
      </c>
      <c r="F7">
        <v>10</v>
      </c>
      <c r="G7">
        <v>0</v>
      </c>
      <c r="H7">
        <v>10</v>
      </c>
      <c r="I7">
        <v>0</v>
      </c>
      <c r="J7">
        <v>1</v>
      </c>
      <c r="K7" s="4">
        <v>9999</v>
      </c>
      <c r="L7" s="9">
        <v>0.729522705078125</v>
      </c>
      <c r="M7">
        <v>9999</v>
      </c>
      <c r="N7">
        <v>9999</v>
      </c>
      <c r="O7">
        <v>9</v>
      </c>
      <c r="P7">
        <v>9</v>
      </c>
      <c r="Q7">
        <v>18</v>
      </c>
      <c r="R7" s="15">
        <v>0.5</v>
      </c>
      <c r="S7" s="15">
        <f t="shared" si="0"/>
        <v>0.9</v>
      </c>
      <c r="T7">
        <v>4.20437049865723</v>
      </c>
      <c r="U7">
        <v>3.89416456222534</v>
      </c>
      <c r="V7">
        <v>3.80965113639831</v>
      </c>
      <c r="W7" s="11">
        <v>0.0845134258270264</v>
      </c>
      <c r="X7">
        <v>0.394719362258911</v>
      </c>
      <c r="Y7">
        <v>0.394719362258911</v>
      </c>
      <c r="Z7">
        <v>0.9</v>
      </c>
      <c r="AA7">
        <v>0.9</v>
      </c>
      <c r="AB7">
        <v>0.5</v>
      </c>
      <c r="AC7">
        <v>0.642857142857143</v>
      </c>
      <c r="AD7">
        <v>0.1</v>
      </c>
      <c r="AE7">
        <v>0</v>
      </c>
    </row>
    <row r="8" spans="1:31">
      <c r="A8" s="5">
        <v>22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11.74973487854</v>
      </c>
      <c r="L8" s="9">
        <v>0.573421478271484</v>
      </c>
      <c r="M8">
        <v>0.409221649169922</v>
      </c>
      <c r="N8">
        <v>10.7761573791504</v>
      </c>
      <c r="O8">
        <v>8</v>
      </c>
      <c r="P8">
        <v>8</v>
      </c>
      <c r="Q8">
        <v>18</v>
      </c>
      <c r="R8" s="15">
        <v>0.4444</v>
      </c>
      <c r="S8" s="15">
        <f t="shared" si="0"/>
        <v>0.8</v>
      </c>
      <c r="T8">
        <v>5.33336067199707</v>
      </c>
      <c r="U8">
        <v>4.85945892333984</v>
      </c>
      <c r="V8">
        <v>4.77616167068481</v>
      </c>
      <c r="W8" s="11">
        <v>0.0832972526550293</v>
      </c>
      <c r="X8">
        <v>0.557199001312256</v>
      </c>
      <c r="Y8">
        <v>0.557199001312256</v>
      </c>
      <c r="Z8">
        <v>0.8</v>
      </c>
      <c r="AA8">
        <v>1</v>
      </c>
      <c r="AB8">
        <v>0.555555555555556</v>
      </c>
      <c r="AC8">
        <v>0.714285714285714</v>
      </c>
      <c r="AD8">
        <v>0</v>
      </c>
      <c r="AE8">
        <v>0.2</v>
      </c>
    </row>
    <row r="9" s="2" customFormat="1" spans="1:31">
      <c r="A9" s="6">
        <v>49</v>
      </c>
      <c r="B9" s="2">
        <v>19</v>
      </c>
      <c r="C9" s="2">
        <v>1</v>
      </c>
      <c r="D9" s="2">
        <v>10</v>
      </c>
      <c r="E9" s="2">
        <v>10</v>
      </c>
      <c r="F9" s="2">
        <v>10</v>
      </c>
      <c r="G9" s="2">
        <v>0</v>
      </c>
      <c r="H9" s="2">
        <v>9</v>
      </c>
      <c r="I9" s="2">
        <v>1</v>
      </c>
      <c r="J9" s="2">
        <v>0.95</v>
      </c>
      <c r="K9" s="10">
        <v>10.185977935791</v>
      </c>
      <c r="L9" s="10">
        <v>0.695898056030273</v>
      </c>
      <c r="M9" s="2">
        <v>0.55952262878418</v>
      </c>
      <c r="N9" s="2">
        <v>9.18076133728027</v>
      </c>
      <c r="O9" s="2">
        <v>7</v>
      </c>
      <c r="P9" s="2">
        <v>7</v>
      </c>
      <c r="Q9" s="2">
        <v>17</v>
      </c>
      <c r="R9" s="16">
        <v>0.4118</v>
      </c>
      <c r="S9" s="16">
        <f t="shared" si="0"/>
        <v>0.7</v>
      </c>
      <c r="T9" s="2">
        <v>4.50112533569336</v>
      </c>
      <c r="U9" s="2">
        <v>4.1234827041626</v>
      </c>
      <c r="V9" s="2">
        <v>4.04776477813721</v>
      </c>
      <c r="W9" s="10">
        <v>0.0757179260253906</v>
      </c>
      <c r="X9" s="2">
        <v>0.453360557556152</v>
      </c>
      <c r="Y9" s="2">
        <v>0.453360557556152</v>
      </c>
      <c r="Z9" s="2">
        <v>0.7</v>
      </c>
      <c r="AA9" s="2">
        <v>1</v>
      </c>
      <c r="AB9" s="2">
        <v>0.588235294117647</v>
      </c>
      <c r="AC9" s="2">
        <v>0.740740740740741</v>
      </c>
      <c r="AD9" s="2">
        <v>0</v>
      </c>
      <c r="AE9" s="2">
        <v>0.3</v>
      </c>
    </row>
    <row r="10" spans="1:31">
      <c r="A10" s="5">
        <v>61</v>
      </c>
      <c r="B10">
        <v>19</v>
      </c>
      <c r="C10">
        <v>1</v>
      </c>
      <c r="D10">
        <v>10</v>
      </c>
      <c r="E10">
        <v>10</v>
      </c>
      <c r="F10">
        <v>10</v>
      </c>
      <c r="G10">
        <v>0</v>
      </c>
      <c r="H10">
        <v>9</v>
      </c>
      <c r="I10">
        <v>1</v>
      </c>
      <c r="J10">
        <v>0.95</v>
      </c>
      <c r="K10" s="4">
        <v>10.6257991790772</v>
      </c>
      <c r="L10" s="9">
        <v>1.14323806762695</v>
      </c>
      <c r="M10">
        <v>0.99237060546875</v>
      </c>
      <c r="N10">
        <v>9.02749633789062</v>
      </c>
      <c r="O10">
        <v>5</v>
      </c>
      <c r="P10">
        <v>5</v>
      </c>
      <c r="Q10">
        <v>14</v>
      </c>
      <c r="R10" s="15">
        <v>0.3571</v>
      </c>
      <c r="S10" s="15">
        <f t="shared" si="0"/>
        <v>0.5</v>
      </c>
      <c r="T10">
        <v>3.97028923034668</v>
      </c>
      <c r="U10">
        <v>3.67376279830933</v>
      </c>
      <c r="V10">
        <v>3.51807713508606</v>
      </c>
      <c r="W10" s="11">
        <v>0.155685663223267</v>
      </c>
      <c r="X10">
        <v>0.45221209526062</v>
      </c>
      <c r="Y10">
        <v>0.45221209526062</v>
      </c>
      <c r="Z10">
        <v>0.5</v>
      </c>
      <c r="AA10">
        <v>0.9</v>
      </c>
      <c r="AB10">
        <v>0.642857142857143</v>
      </c>
      <c r="AC10">
        <v>0.75</v>
      </c>
      <c r="AD10">
        <v>0.1</v>
      </c>
      <c r="AE10">
        <v>0.4</v>
      </c>
    </row>
    <row r="11" spans="1:31">
      <c r="A11" s="5">
        <v>204</v>
      </c>
      <c r="B11">
        <v>20</v>
      </c>
      <c r="C11">
        <v>0</v>
      </c>
      <c r="D11">
        <v>10</v>
      </c>
      <c r="E11">
        <v>10</v>
      </c>
      <c r="F11">
        <v>10</v>
      </c>
      <c r="G11">
        <v>0</v>
      </c>
      <c r="H11">
        <v>10</v>
      </c>
      <c r="I11">
        <v>0</v>
      </c>
      <c r="J11">
        <v>1</v>
      </c>
      <c r="K11" s="4">
        <v>9999</v>
      </c>
      <c r="L11" s="9">
        <v>0.93437385559082</v>
      </c>
      <c r="M11">
        <v>9999</v>
      </c>
      <c r="N11">
        <v>9999</v>
      </c>
      <c r="O11">
        <v>7</v>
      </c>
      <c r="P11">
        <v>7</v>
      </c>
      <c r="Q11">
        <v>17</v>
      </c>
      <c r="R11" s="15">
        <v>0.4118</v>
      </c>
      <c r="S11" s="15">
        <f t="shared" si="0"/>
        <v>0.7</v>
      </c>
      <c r="T11">
        <v>4.56262969970703</v>
      </c>
      <c r="U11">
        <v>4.25880813598633</v>
      </c>
      <c r="V11">
        <v>4.08786678314209</v>
      </c>
      <c r="W11" s="11">
        <v>0.170941352844238</v>
      </c>
      <c r="X11">
        <v>0.474762916564941</v>
      </c>
      <c r="Y11">
        <v>0.474762916564941</v>
      </c>
      <c r="Z11">
        <v>0.7</v>
      </c>
      <c r="AA11">
        <v>1</v>
      </c>
      <c r="AB11">
        <v>0.588235294117647</v>
      </c>
      <c r="AC11">
        <v>0.740740740740741</v>
      </c>
      <c r="AD11">
        <v>0</v>
      </c>
      <c r="AE11">
        <v>0.3</v>
      </c>
    </row>
    <row r="12" spans="1:31">
      <c r="A12" s="5">
        <v>74</v>
      </c>
      <c r="B12">
        <v>19</v>
      </c>
      <c r="C12">
        <v>1</v>
      </c>
      <c r="D12">
        <v>10</v>
      </c>
      <c r="E12">
        <v>10</v>
      </c>
      <c r="F12">
        <v>9</v>
      </c>
      <c r="G12">
        <v>1</v>
      </c>
      <c r="H12">
        <v>10</v>
      </c>
      <c r="I12">
        <v>0</v>
      </c>
      <c r="J12">
        <v>0.95</v>
      </c>
      <c r="K12" s="4">
        <v>9999</v>
      </c>
      <c r="L12" s="9">
        <v>0.927766799926758</v>
      </c>
      <c r="M12">
        <v>9999</v>
      </c>
      <c r="N12">
        <v>9999</v>
      </c>
      <c r="O12">
        <v>10</v>
      </c>
      <c r="P12">
        <v>10</v>
      </c>
      <c r="Q12">
        <v>18</v>
      </c>
      <c r="R12" s="15">
        <v>0.5556</v>
      </c>
      <c r="S12" s="15">
        <f t="shared" si="0"/>
        <v>1</v>
      </c>
      <c r="T12">
        <v>4.40181159973145</v>
      </c>
      <c r="U12">
        <v>3.95356178283691</v>
      </c>
      <c r="V12">
        <v>4.1050820350647</v>
      </c>
      <c r="W12" s="11">
        <v>0.151520252227783</v>
      </c>
      <c r="X12">
        <v>0.296729564666748</v>
      </c>
      <c r="Y12">
        <v>0.296729564666748</v>
      </c>
      <c r="Z12">
        <v>1</v>
      </c>
      <c r="AA12">
        <v>0.8</v>
      </c>
      <c r="AB12">
        <v>0.444444444444444</v>
      </c>
      <c r="AC12">
        <v>0.571428571428571</v>
      </c>
      <c r="AD12">
        <v>0.2</v>
      </c>
      <c r="AE12">
        <v>-0.2</v>
      </c>
    </row>
    <row r="13" spans="1:31">
      <c r="A13" s="5">
        <v>53</v>
      </c>
      <c r="B13">
        <v>20</v>
      </c>
      <c r="C13">
        <v>0</v>
      </c>
      <c r="D13">
        <v>10</v>
      </c>
      <c r="E13">
        <v>10</v>
      </c>
      <c r="F13">
        <v>10</v>
      </c>
      <c r="G13">
        <v>0</v>
      </c>
      <c r="H13">
        <v>10</v>
      </c>
      <c r="I13">
        <v>0</v>
      </c>
      <c r="J13">
        <v>1</v>
      </c>
      <c r="K13" s="4">
        <v>9999</v>
      </c>
      <c r="L13" s="9">
        <v>0.862852096557617</v>
      </c>
      <c r="M13">
        <v>9999</v>
      </c>
      <c r="N13">
        <v>9999</v>
      </c>
      <c r="O13">
        <v>6</v>
      </c>
      <c r="P13">
        <v>6</v>
      </c>
      <c r="Q13">
        <v>15</v>
      </c>
      <c r="R13" s="15">
        <v>0.4</v>
      </c>
      <c r="S13" s="15">
        <f t="shared" si="0"/>
        <v>0.6</v>
      </c>
      <c r="T13">
        <v>4.4928092956543</v>
      </c>
      <c r="U13">
        <v>4.20266008377075</v>
      </c>
      <c r="V13">
        <v>4.01789474487305</v>
      </c>
      <c r="W13" s="11">
        <v>0.184765338897705</v>
      </c>
      <c r="X13">
        <v>0.47491455078125</v>
      </c>
      <c r="Y13">
        <v>0.47491455078125</v>
      </c>
      <c r="Z13">
        <v>0.6</v>
      </c>
      <c r="AA13">
        <v>0.9</v>
      </c>
      <c r="AB13">
        <v>0.6</v>
      </c>
      <c r="AC13">
        <v>0.72</v>
      </c>
      <c r="AD13">
        <v>0.1</v>
      </c>
      <c r="AE13">
        <v>0.3</v>
      </c>
    </row>
    <row r="14" spans="1:31">
      <c r="A14" s="5">
        <v>240</v>
      </c>
      <c r="B14">
        <v>20</v>
      </c>
      <c r="C14">
        <v>0</v>
      </c>
      <c r="D14">
        <v>10</v>
      </c>
      <c r="E14">
        <v>10</v>
      </c>
      <c r="F14">
        <v>10</v>
      </c>
      <c r="G14">
        <v>0</v>
      </c>
      <c r="H14">
        <v>10</v>
      </c>
      <c r="I14">
        <v>0</v>
      </c>
      <c r="J14">
        <v>1</v>
      </c>
      <c r="K14" s="4">
        <v>9999</v>
      </c>
      <c r="L14" s="9">
        <v>1.02997398376465</v>
      </c>
      <c r="M14">
        <v>9999</v>
      </c>
      <c r="N14">
        <v>9999</v>
      </c>
      <c r="O14">
        <v>10</v>
      </c>
      <c r="P14">
        <v>10</v>
      </c>
      <c r="Q14">
        <v>20</v>
      </c>
      <c r="R14" s="15">
        <v>0.5</v>
      </c>
      <c r="S14" s="15">
        <f t="shared" si="0"/>
        <v>1</v>
      </c>
      <c r="T14">
        <v>4.02554702758789</v>
      </c>
      <c r="U14">
        <v>3.74819111824036</v>
      </c>
      <c r="V14">
        <v>3.63467264175415</v>
      </c>
      <c r="W14" s="11">
        <v>0.113518476486206</v>
      </c>
      <c r="X14">
        <v>0.39087438583374</v>
      </c>
      <c r="Y14">
        <v>0.39087438583374</v>
      </c>
      <c r="Z14">
        <v>1</v>
      </c>
      <c r="AA14">
        <v>1</v>
      </c>
      <c r="AB14">
        <v>0.5</v>
      </c>
      <c r="AC14">
        <v>0.666666666666667</v>
      </c>
      <c r="AD14">
        <v>0</v>
      </c>
      <c r="AE14">
        <v>0</v>
      </c>
    </row>
    <row r="15" spans="1:31">
      <c r="A15" s="5">
        <v>106</v>
      </c>
      <c r="B15">
        <v>19</v>
      </c>
      <c r="C15">
        <v>1</v>
      </c>
      <c r="D15">
        <v>10</v>
      </c>
      <c r="E15">
        <v>10</v>
      </c>
      <c r="F15">
        <v>10</v>
      </c>
      <c r="G15">
        <v>0</v>
      </c>
      <c r="H15">
        <v>9</v>
      </c>
      <c r="I15">
        <v>1</v>
      </c>
      <c r="J15">
        <v>0.95</v>
      </c>
      <c r="K15" s="4">
        <v>11.0809917449951</v>
      </c>
      <c r="L15" s="9">
        <v>1.19580459594727</v>
      </c>
      <c r="M15">
        <v>0.999795913696289</v>
      </c>
      <c r="N15">
        <v>9.0234489440918</v>
      </c>
      <c r="O15">
        <v>6</v>
      </c>
      <c r="P15">
        <v>6</v>
      </c>
      <c r="Q15">
        <v>16</v>
      </c>
      <c r="R15" s="15">
        <v>0.375</v>
      </c>
      <c r="S15" s="15">
        <f t="shared" si="0"/>
        <v>0.6</v>
      </c>
      <c r="T15">
        <v>4.2790470123291</v>
      </c>
      <c r="U15">
        <v>3.97639465332031</v>
      </c>
      <c r="V15">
        <v>3.77619099617004</v>
      </c>
      <c r="W15" s="11">
        <v>0.200203657150269</v>
      </c>
      <c r="X15">
        <v>0.502856016159058</v>
      </c>
      <c r="Y15">
        <v>0.502856016159058</v>
      </c>
      <c r="Z15">
        <v>0.6</v>
      </c>
      <c r="AA15">
        <v>1</v>
      </c>
      <c r="AB15">
        <v>0.625</v>
      </c>
      <c r="AC15">
        <v>0.769230769230769</v>
      </c>
      <c r="AD15">
        <v>0</v>
      </c>
      <c r="AE15">
        <v>0.4</v>
      </c>
    </row>
    <row r="16" spans="1:31">
      <c r="A16" s="5">
        <v>156</v>
      </c>
      <c r="B16">
        <v>20</v>
      </c>
      <c r="C16">
        <v>0</v>
      </c>
      <c r="D16">
        <v>10</v>
      </c>
      <c r="E16">
        <v>10</v>
      </c>
      <c r="F16">
        <v>10</v>
      </c>
      <c r="G16">
        <v>0</v>
      </c>
      <c r="H16">
        <v>10</v>
      </c>
      <c r="I16">
        <v>0</v>
      </c>
      <c r="J16">
        <v>1</v>
      </c>
      <c r="K16" s="4">
        <v>9999</v>
      </c>
      <c r="L16" s="9">
        <v>1.41717147827148</v>
      </c>
      <c r="M16">
        <v>9999</v>
      </c>
      <c r="N16">
        <v>9999</v>
      </c>
      <c r="O16">
        <v>9</v>
      </c>
      <c r="P16">
        <v>9</v>
      </c>
      <c r="Q16">
        <v>19</v>
      </c>
      <c r="R16" s="15">
        <v>0.4737</v>
      </c>
      <c r="S16" s="15">
        <f t="shared" si="0"/>
        <v>0.9</v>
      </c>
      <c r="T16">
        <v>4.48095321655273</v>
      </c>
      <c r="U16">
        <v>4.20376634597778</v>
      </c>
      <c r="V16">
        <v>3.99703979492187</v>
      </c>
      <c r="W16" s="11">
        <v>0.206726551055908</v>
      </c>
      <c r="X16">
        <v>0.483913421630859</v>
      </c>
      <c r="Y16">
        <v>0.483913421630859</v>
      </c>
      <c r="Z16">
        <v>0.9</v>
      </c>
      <c r="AA16">
        <v>1</v>
      </c>
      <c r="AB16">
        <v>0.526315789473684</v>
      </c>
      <c r="AC16">
        <v>0.689655172413793</v>
      </c>
      <c r="AD16">
        <v>0</v>
      </c>
      <c r="AE16">
        <v>0.1</v>
      </c>
    </row>
    <row r="17" spans="1:31">
      <c r="A17" s="5">
        <v>225</v>
      </c>
      <c r="B17">
        <v>17</v>
      </c>
      <c r="C17">
        <v>3</v>
      </c>
      <c r="D17">
        <v>10</v>
      </c>
      <c r="E17">
        <v>10</v>
      </c>
      <c r="F17">
        <v>9</v>
      </c>
      <c r="G17">
        <v>1</v>
      </c>
      <c r="H17">
        <v>8</v>
      </c>
      <c r="I17">
        <v>2</v>
      </c>
      <c r="J17">
        <v>0.85</v>
      </c>
      <c r="K17" s="4">
        <v>7.71554183959961</v>
      </c>
      <c r="L17" s="9">
        <v>1.04880714416504</v>
      </c>
      <c r="M17">
        <v>0.713251113891602</v>
      </c>
      <c r="N17">
        <v>6.65564155578613</v>
      </c>
      <c r="O17">
        <v>7</v>
      </c>
      <c r="P17">
        <v>7</v>
      </c>
      <c r="Q17">
        <v>16</v>
      </c>
      <c r="R17" s="15">
        <v>0.4375</v>
      </c>
      <c r="S17" s="15">
        <f t="shared" si="0"/>
        <v>0.7</v>
      </c>
      <c r="T17">
        <v>3.21542549133301</v>
      </c>
      <c r="U17">
        <v>2.92124319076538</v>
      </c>
      <c r="V17">
        <v>2.91168355941772</v>
      </c>
      <c r="W17" s="11">
        <v>0.00955963134765625</v>
      </c>
      <c r="X17">
        <v>0.303741931915283</v>
      </c>
      <c r="Y17">
        <v>0.303741931915283</v>
      </c>
      <c r="Z17">
        <v>0.7</v>
      </c>
      <c r="AA17">
        <v>0.9</v>
      </c>
      <c r="AB17">
        <v>0.5625</v>
      </c>
      <c r="AC17">
        <v>0.692307692307692</v>
      </c>
      <c r="AD17">
        <v>0.1</v>
      </c>
      <c r="AE17">
        <v>0.2</v>
      </c>
    </row>
    <row r="18" spans="1:31">
      <c r="A18" s="5">
        <v>204</v>
      </c>
      <c r="B18">
        <v>20</v>
      </c>
      <c r="C18">
        <v>0</v>
      </c>
      <c r="D18">
        <v>10</v>
      </c>
      <c r="E18">
        <v>10</v>
      </c>
      <c r="F18">
        <v>10</v>
      </c>
      <c r="G18">
        <v>0</v>
      </c>
      <c r="H18">
        <v>10</v>
      </c>
      <c r="I18">
        <v>0</v>
      </c>
      <c r="J18">
        <v>1</v>
      </c>
      <c r="K18" s="4">
        <v>9999</v>
      </c>
      <c r="L18" s="9">
        <v>0.93437385559082</v>
      </c>
      <c r="M18">
        <v>9999</v>
      </c>
      <c r="N18">
        <v>9999</v>
      </c>
      <c r="O18">
        <v>7</v>
      </c>
      <c r="P18">
        <v>7</v>
      </c>
      <c r="Q18">
        <v>17</v>
      </c>
      <c r="R18" s="15">
        <v>0.4118</v>
      </c>
      <c r="S18" s="15">
        <f t="shared" si="0"/>
        <v>0.7</v>
      </c>
      <c r="T18">
        <v>4.56262969970703</v>
      </c>
      <c r="U18">
        <v>4.25880813598633</v>
      </c>
      <c r="V18">
        <v>4.08786678314209</v>
      </c>
      <c r="W18" s="11">
        <v>0.170941352844238</v>
      </c>
      <c r="X18">
        <v>0.474762916564941</v>
      </c>
      <c r="Y18">
        <v>0.474762916564941</v>
      </c>
      <c r="Z18">
        <v>0.7</v>
      </c>
      <c r="AA18">
        <v>1</v>
      </c>
      <c r="AB18">
        <v>0.588235294117647</v>
      </c>
      <c r="AC18">
        <v>0.740740740740741</v>
      </c>
      <c r="AD18">
        <v>0</v>
      </c>
      <c r="AE18">
        <v>0.3</v>
      </c>
    </row>
    <row r="19" spans="1:31">
      <c r="A19" s="5">
        <v>106</v>
      </c>
      <c r="B19">
        <v>19</v>
      </c>
      <c r="C19">
        <v>1</v>
      </c>
      <c r="D19">
        <v>10</v>
      </c>
      <c r="E19">
        <v>10</v>
      </c>
      <c r="F19">
        <v>10</v>
      </c>
      <c r="G19">
        <v>0</v>
      </c>
      <c r="H19">
        <v>9</v>
      </c>
      <c r="I19">
        <v>1</v>
      </c>
      <c r="J19">
        <v>0.95</v>
      </c>
      <c r="K19" s="4">
        <v>11.0809917449951</v>
      </c>
      <c r="L19" s="9">
        <v>1.19580459594727</v>
      </c>
      <c r="M19">
        <v>0.999795913696289</v>
      </c>
      <c r="N19">
        <v>9.0234489440918</v>
      </c>
      <c r="O19">
        <v>6</v>
      </c>
      <c r="P19">
        <v>6</v>
      </c>
      <c r="Q19">
        <v>16</v>
      </c>
      <c r="R19" s="15">
        <v>0.375</v>
      </c>
      <c r="S19" s="15">
        <f t="shared" si="0"/>
        <v>0.6</v>
      </c>
      <c r="T19">
        <v>4.2790470123291</v>
      </c>
      <c r="U19">
        <v>3.97639465332031</v>
      </c>
      <c r="V19">
        <v>3.77619099617004</v>
      </c>
      <c r="W19" s="11">
        <v>0.200203657150269</v>
      </c>
      <c r="X19">
        <v>0.502856016159058</v>
      </c>
      <c r="Y19">
        <v>0.502856016159058</v>
      </c>
      <c r="Z19">
        <v>0.6</v>
      </c>
      <c r="AA19">
        <v>1</v>
      </c>
      <c r="AB19">
        <v>0.625</v>
      </c>
      <c r="AC19">
        <v>0.769230769230769</v>
      </c>
      <c r="AD19">
        <v>0</v>
      </c>
      <c r="AE19">
        <v>0.4</v>
      </c>
    </row>
    <row r="20" spans="1:31">
      <c r="A20" s="5">
        <v>106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11.0809917449951</v>
      </c>
      <c r="L20" s="9">
        <v>1.19580459594727</v>
      </c>
      <c r="M20">
        <v>0.999795913696289</v>
      </c>
      <c r="N20">
        <v>9.0234489440918</v>
      </c>
      <c r="O20">
        <v>6</v>
      </c>
      <c r="P20">
        <v>6</v>
      </c>
      <c r="Q20">
        <v>16</v>
      </c>
      <c r="R20" s="15">
        <v>0.375</v>
      </c>
      <c r="S20" s="15">
        <f t="shared" si="0"/>
        <v>0.6</v>
      </c>
      <c r="T20">
        <v>4.2790470123291</v>
      </c>
      <c r="U20">
        <v>3.97639465332031</v>
      </c>
      <c r="V20">
        <v>3.77619099617004</v>
      </c>
      <c r="W20" s="11">
        <v>0.200203657150269</v>
      </c>
      <c r="X20">
        <v>0.502856016159058</v>
      </c>
      <c r="Y20">
        <v>0.502856016159058</v>
      </c>
      <c r="Z20">
        <v>0.6</v>
      </c>
      <c r="AA20">
        <v>1</v>
      </c>
      <c r="AB20">
        <v>0.625</v>
      </c>
      <c r="AC20">
        <v>0.769230769230769</v>
      </c>
      <c r="AD20">
        <v>0</v>
      </c>
      <c r="AE20">
        <v>0.4</v>
      </c>
    </row>
    <row r="21" spans="1:31">
      <c r="A21" s="5">
        <v>188</v>
      </c>
      <c r="B21">
        <v>20</v>
      </c>
      <c r="C21">
        <v>0</v>
      </c>
      <c r="D21">
        <v>10</v>
      </c>
      <c r="E21">
        <v>10</v>
      </c>
      <c r="F21">
        <v>10</v>
      </c>
      <c r="G21">
        <v>0</v>
      </c>
      <c r="H21">
        <v>10</v>
      </c>
      <c r="I21">
        <v>0</v>
      </c>
      <c r="J21">
        <v>1</v>
      </c>
      <c r="K21" s="4">
        <v>9999</v>
      </c>
      <c r="L21" s="9">
        <v>1.34126472473145</v>
      </c>
      <c r="M21">
        <v>9999</v>
      </c>
      <c r="N21">
        <v>9999</v>
      </c>
      <c r="O21">
        <v>8</v>
      </c>
      <c r="P21">
        <v>8</v>
      </c>
      <c r="Q21">
        <v>17</v>
      </c>
      <c r="R21" s="15">
        <v>0.4706</v>
      </c>
      <c r="S21" s="15">
        <f t="shared" si="0"/>
        <v>0.8</v>
      </c>
      <c r="T21">
        <v>3.77222633361816</v>
      </c>
      <c r="U21">
        <v>3.54594349861145</v>
      </c>
      <c r="V21">
        <v>3.38164401054382</v>
      </c>
      <c r="W21" s="11">
        <v>0.164299488067627</v>
      </c>
      <c r="X21">
        <v>0.390582323074341</v>
      </c>
      <c r="Y21">
        <v>0.390582323074341</v>
      </c>
      <c r="Z21">
        <v>0.8</v>
      </c>
      <c r="AA21">
        <v>0.9</v>
      </c>
      <c r="AB21">
        <v>0.529411764705882</v>
      </c>
      <c r="AC21">
        <v>0.666666666666667</v>
      </c>
      <c r="AD21">
        <v>0.1</v>
      </c>
      <c r="AE21">
        <v>0.1</v>
      </c>
    </row>
    <row r="22" spans="1:31">
      <c r="A22" s="5">
        <v>201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10.1663208007812</v>
      </c>
      <c r="L22" s="9">
        <v>1.26898002624512</v>
      </c>
      <c r="M22">
        <v>1.13109588623047</v>
      </c>
      <c r="N22">
        <v>8.50712966918945</v>
      </c>
      <c r="O22">
        <v>4</v>
      </c>
      <c r="P22">
        <v>4</v>
      </c>
      <c r="Q22">
        <v>13</v>
      </c>
      <c r="R22" s="15">
        <v>0.3077</v>
      </c>
      <c r="S22" s="15">
        <f t="shared" si="0"/>
        <v>0.4</v>
      </c>
      <c r="T22">
        <v>3.54694366455078</v>
      </c>
      <c r="U22">
        <v>3.30650043487549</v>
      </c>
      <c r="V22">
        <v>3.14219617843628</v>
      </c>
      <c r="W22" s="11">
        <v>0.164304256439209</v>
      </c>
      <c r="X22">
        <v>0.404747486114502</v>
      </c>
      <c r="Y22">
        <v>0.404747486114502</v>
      </c>
      <c r="Z22">
        <v>0.4</v>
      </c>
      <c r="AA22">
        <v>0.9</v>
      </c>
      <c r="AB22">
        <v>0.692307692307692</v>
      </c>
      <c r="AC22">
        <v>0.782608695652174</v>
      </c>
      <c r="AD22">
        <v>0.1</v>
      </c>
      <c r="AE22">
        <v>0.5</v>
      </c>
    </row>
    <row r="23" s="4" customFormat="1" spans="11:31">
      <c r="K23" s="12" t="s">
        <v>29</v>
      </c>
      <c r="L23" s="9">
        <f>AVERAGE(L2:L22)</f>
        <v>0.954898652576265</v>
      </c>
      <c r="W23" s="11">
        <f t="shared" ref="W23:AE23" si="1">AVERAGE(W2:W22)</f>
        <v>0.133472908110846</v>
      </c>
      <c r="Z23" s="4">
        <f t="shared" si="1"/>
        <v>0.709523809523809</v>
      </c>
      <c r="AA23" s="4">
        <f t="shared" si="1"/>
        <v>0.938095238095238</v>
      </c>
      <c r="AB23" s="4">
        <f t="shared" si="1"/>
        <v>0.573420846071222</v>
      </c>
      <c r="AC23" s="4">
        <f t="shared" si="1"/>
        <v>0.709898682555925</v>
      </c>
      <c r="AD23" s="4">
        <f t="shared" si="1"/>
        <v>0.0619047619047619</v>
      </c>
      <c r="AE23" s="4">
        <f t="shared" si="1"/>
        <v>0.228571428571429</v>
      </c>
    </row>
    <row r="24" s="4" customFormat="1" spans="11:31">
      <c r="K24" s="13" t="s">
        <v>30</v>
      </c>
      <c r="L24" s="9">
        <f>MAX(L2:L22)</f>
        <v>1.41717147827148</v>
      </c>
      <c r="W24" s="11">
        <f t="shared" ref="W24:AE24" si="2">MAX(W2:W22)</f>
        <v>0.206726551055908</v>
      </c>
      <c r="Z24" s="4">
        <f t="shared" si="2"/>
        <v>1</v>
      </c>
      <c r="AA24" s="4">
        <f t="shared" si="2"/>
        <v>1</v>
      </c>
      <c r="AB24" s="4">
        <f t="shared" si="2"/>
        <v>0.692307692307692</v>
      </c>
      <c r="AC24" s="4">
        <f t="shared" si="2"/>
        <v>0.782608695652174</v>
      </c>
      <c r="AD24" s="4">
        <f t="shared" si="2"/>
        <v>0.2</v>
      </c>
      <c r="AE24" s="4">
        <f t="shared" si="2"/>
        <v>0.5</v>
      </c>
    </row>
    <row r="25" s="4" customFormat="1" spans="12:31">
      <c r="L25" s="9">
        <f>MIN(L2:L22)</f>
        <v>0.573421478271484</v>
      </c>
      <c r="W25" s="11">
        <f t="shared" ref="W25:AE25" si="3">MIN(W2:W22)</f>
        <v>0.00955963134765625</v>
      </c>
      <c r="Z25" s="4">
        <f t="shared" si="3"/>
        <v>0.4</v>
      </c>
      <c r="AA25" s="4">
        <f t="shared" si="3"/>
        <v>0.8</v>
      </c>
      <c r="AB25" s="4">
        <f t="shared" si="3"/>
        <v>0.444444444444444</v>
      </c>
      <c r="AC25" s="4">
        <f t="shared" si="3"/>
        <v>0.571428571428571</v>
      </c>
      <c r="AD25" s="4">
        <f t="shared" si="3"/>
        <v>0</v>
      </c>
      <c r="AE25" s="4">
        <f t="shared" si="3"/>
        <v>-0.2</v>
      </c>
    </row>
    <row r="26" spans="11:23">
      <c r="K26" s="4"/>
      <c r="L26" s="9"/>
      <c r="M26">
        <v>0.194</v>
      </c>
      <c r="W26" s="11"/>
    </row>
    <row r="27" spans="11:23">
      <c r="K27" s="4"/>
      <c r="L27" s="9"/>
      <c r="M27">
        <v>0.129</v>
      </c>
      <c r="W27" s="11"/>
    </row>
    <row r="28" spans="11:23">
      <c r="K28" s="4"/>
      <c r="L28" s="9"/>
      <c r="W28" s="11"/>
    </row>
    <row r="29" spans="11:23">
      <c r="K29" s="4" t="s">
        <v>31</v>
      </c>
      <c r="L29" s="4" t="s">
        <v>32</v>
      </c>
      <c r="M29" t="s">
        <v>98</v>
      </c>
      <c r="N29" t="s">
        <v>99</v>
      </c>
      <c r="Q29" s="4" t="s">
        <v>70</v>
      </c>
      <c r="R29" s="4"/>
      <c r="S29" s="4"/>
      <c r="T29" s="4"/>
      <c r="W29" s="11"/>
    </row>
    <row r="30" spans="11:23">
      <c r="K30" s="4"/>
      <c r="L30" s="4"/>
      <c r="Q30" s="4">
        <v>0.2</v>
      </c>
      <c r="R30" s="4">
        <v>-160</v>
      </c>
      <c r="S30" s="4">
        <v>640</v>
      </c>
      <c r="T30" s="4">
        <v>32</v>
      </c>
      <c r="W30" s="11"/>
    </row>
    <row r="31" s="1" customFormat="1" spans="11:23">
      <c r="K31" s="14" t="s">
        <v>49</v>
      </c>
      <c r="L31" s="14">
        <f>COUNTIF(L2:L22,"&lt;0.507")-COUNTIF(L2:L22,"&lt;0.378")</f>
        <v>0</v>
      </c>
      <c r="Q31" s="4">
        <v>0.4</v>
      </c>
      <c r="R31" s="4">
        <v>-320</v>
      </c>
      <c r="S31" s="4">
        <v>480</v>
      </c>
      <c r="T31" s="4">
        <v>24</v>
      </c>
      <c r="W31" s="14"/>
    </row>
    <row r="32" s="1" customFormat="1" spans="11:23">
      <c r="K32" s="14" t="s">
        <v>50</v>
      </c>
      <c r="L32" s="14">
        <f>COUNTIF(L2:L22,"&lt;0.636")-COUNTIF(L2:L22,"&lt;0.507")</f>
        <v>1</v>
      </c>
      <c r="Q32" s="4">
        <v>0.45</v>
      </c>
      <c r="R32" s="4">
        <v>-360</v>
      </c>
      <c r="S32" s="4">
        <v>440</v>
      </c>
      <c r="T32" s="4">
        <v>22</v>
      </c>
      <c r="W32" s="14"/>
    </row>
    <row r="33" s="2" customFormat="1" spans="11:23">
      <c r="K33" s="10" t="s">
        <v>51</v>
      </c>
      <c r="L33" s="10">
        <f>COUNTIF(L2:L22,"&lt;0.765")-COUNTIF(L2:L22,"&lt;0.636")</f>
        <v>7</v>
      </c>
      <c r="Q33" s="4">
        <v>0.49</v>
      </c>
      <c r="R33" s="4">
        <v>-392</v>
      </c>
      <c r="S33" s="4">
        <v>408</v>
      </c>
      <c r="T33" s="4">
        <v>20.4</v>
      </c>
      <c r="W33" s="10"/>
    </row>
    <row r="34" s="1" customFormat="1" spans="11:23">
      <c r="K34" s="14" t="s">
        <v>52</v>
      </c>
      <c r="L34" s="14">
        <f>COUNTIF(L2:L22,"&lt;0.894")-COUNTIF(L2:L22,"&lt;0.765")</f>
        <v>1</v>
      </c>
      <c r="R34" s="14">
        <v>-380</v>
      </c>
      <c r="S34" s="14">
        <v>420</v>
      </c>
      <c r="T34" s="14">
        <v>21</v>
      </c>
      <c r="W34" s="14"/>
    </row>
    <row r="35" s="1" customFormat="1" spans="11:23">
      <c r="K35" s="14" t="s">
        <v>53</v>
      </c>
      <c r="L35" s="14">
        <f>COUNTIF(L2:L22,"&lt;1.023")-COUNTIF(L2:L22,"&lt;0.894")</f>
        <v>3</v>
      </c>
      <c r="W35" s="14"/>
    </row>
    <row r="36" s="1" customFormat="1" spans="11:23">
      <c r="K36" s="14" t="s">
        <v>54</v>
      </c>
      <c r="L36" s="14">
        <f>COUNTIF(L2:L22,"&lt;1.152")-COUNTIF(L2:L22,"&lt;1.023")</f>
        <v>3</v>
      </c>
      <c r="W36" s="14"/>
    </row>
    <row r="37" s="1" customFormat="1" spans="11:23">
      <c r="K37" s="14" t="s">
        <v>55</v>
      </c>
      <c r="L37" s="14">
        <f>COUNTIF(L2:L22,"&lt;1.281")-COUNTIF(L2:L22,"&lt;1.152")</f>
        <v>4</v>
      </c>
      <c r="W37" s="14"/>
    </row>
    <row r="38" s="1" customFormat="1" spans="11:23">
      <c r="K38" s="14" t="s">
        <v>56</v>
      </c>
      <c r="L38" s="14">
        <f>COUNTIF(L2:L22,"&lt;1.41")-COUNTIF(L2:L22,"&lt;1.281")</f>
        <v>1</v>
      </c>
      <c r="W38" s="14"/>
    </row>
    <row r="39" s="1" customFormat="1" spans="11:23">
      <c r="K39" s="14" t="s">
        <v>57</v>
      </c>
      <c r="L39" s="14">
        <f>COUNTIF(L2:L22,"&lt;1.539")-COUNTIF(L2:L22,"&lt;1.41")</f>
        <v>1</v>
      </c>
      <c r="M39" s="14">
        <v>2</v>
      </c>
      <c r="W39" s="14"/>
    </row>
    <row r="40" s="1" customFormat="1" spans="11:23">
      <c r="K40" s="14" t="s">
        <v>58</v>
      </c>
      <c r="L40" s="14">
        <f>COUNTIF(L2:L22,"&lt;1.668")-COUNTIF(L2:L22,"&lt;1.539")</f>
        <v>0</v>
      </c>
      <c r="M40" s="14">
        <v>3</v>
      </c>
      <c r="W40" s="14"/>
    </row>
    <row r="41" s="1" customFormat="1" spans="11:23">
      <c r="K41" s="14" t="s">
        <v>59</v>
      </c>
      <c r="L41" s="14">
        <f>COUNTIF(L2:L22,"&lt;1.797")-COUNTIF(L2:L22,"&lt;1.668")</f>
        <v>0</v>
      </c>
      <c r="M41" s="14">
        <v>4</v>
      </c>
      <c r="W41" s="14"/>
    </row>
    <row r="42" s="1" customFormat="1" spans="11:23">
      <c r="K42" s="14" t="s">
        <v>60</v>
      </c>
      <c r="L42" s="14">
        <f>COUNTIF(L2:L22,"&lt;1.926")-COUNTIF(L2:L22,"&lt;1.797")</f>
        <v>0</v>
      </c>
      <c r="M42" s="14">
        <v>7</v>
      </c>
      <c r="W42" s="14"/>
    </row>
    <row r="43" s="1" customFormat="1" spans="11:23">
      <c r="K43" s="14" t="s">
        <v>61</v>
      </c>
      <c r="L43" s="14">
        <f>COUNTIF(L2:L22,"&lt;2.055")-COUNTIF(L2:L22,"&lt;1.926")</f>
        <v>0</v>
      </c>
      <c r="M43" s="14">
        <v>8</v>
      </c>
      <c r="W43" s="14"/>
    </row>
    <row r="44" s="1" customFormat="1" spans="11:23">
      <c r="K44" s="14" t="s">
        <v>62</v>
      </c>
      <c r="L44" s="14">
        <f>COUNTIF(L2:L22,"&lt;2.184")-COUNTIF(L2:L22,"&lt;2.055")</f>
        <v>0</v>
      </c>
      <c r="M44" s="14">
        <v>7</v>
      </c>
      <c r="W44" s="14"/>
    </row>
    <row r="45" s="1" customFormat="1" spans="11:23">
      <c r="K45" s="14" t="s">
        <v>63</v>
      </c>
      <c r="L45" s="14">
        <f>COUNTIF(L2:L22,"&lt;2.313")-COUNTIF(L2:L22,"&lt;2.184")</f>
        <v>0</v>
      </c>
      <c r="M45" s="14">
        <v>4</v>
      </c>
      <c r="W45" s="14"/>
    </row>
    <row r="46" s="1" customFormat="1" spans="11:23">
      <c r="K46" s="14" t="s">
        <v>64</v>
      </c>
      <c r="L46" s="14">
        <f>COUNTIF(L2:L22,"&lt;2.442")-COUNTIF(L2:L22,"&lt;2.313")</f>
        <v>0</v>
      </c>
      <c r="M46" s="14">
        <v>3</v>
      </c>
      <c r="W46" s="14"/>
    </row>
    <row r="47" s="1" customFormat="1" spans="11:13">
      <c r="K47" s="14" t="s">
        <v>65</v>
      </c>
      <c r="L47" s="14">
        <f>COUNTIF(L2:L22,"&lt;2.571")-COUNTIF(L2:L22,"&lt;2.442")</f>
        <v>0</v>
      </c>
      <c r="M47" s="14">
        <v>2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s="1" customFormat="1" spans="11:15">
      <c r="K49" s="14" t="s">
        <v>67</v>
      </c>
      <c r="L49" s="14">
        <f>COUNTIF(L2:L22,"&lt;2.829")-COUNTIF(L2:L22,"&lt;2.7")</f>
        <v>0</v>
      </c>
      <c r="N49" s="1">
        <v>0.378</v>
      </c>
      <c r="O49" s="1">
        <v>3.094</v>
      </c>
    </row>
    <row r="50" s="1" customFormat="1" spans="11:15">
      <c r="K50" s="14" t="s">
        <v>68</v>
      </c>
      <c r="L50" s="14">
        <f>COUNTIF(L2:L22,"&lt;2.958")-COUNTIF(L2:L22,"&lt;2.829")</f>
        <v>0</v>
      </c>
      <c r="N50" s="1">
        <v>21</v>
      </c>
      <c r="O50" s="1">
        <v>0.129</v>
      </c>
    </row>
    <row r="51" s="1" customFormat="1" spans="11:12">
      <c r="K51" s="14" t="s">
        <v>69</v>
      </c>
      <c r="L51" s="14">
        <f>COUNTIF(L2:L22,"&lt;3.087")-COUNTIF(L2:L22,"&lt;2.958")</f>
        <v>0</v>
      </c>
    </row>
  </sheetData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5"/>
  <sheetViews>
    <sheetView topLeftCell="H43" workbookViewId="0">
      <selection activeCell="H1" sqref="$A1:$XFD69"/>
    </sheetView>
  </sheetViews>
  <sheetFormatPr defaultColWidth="8.88888888888889" defaultRowHeight="14.4"/>
  <cols>
    <col min="11" max="12" width="18.7777777777778" customWidth="1"/>
    <col min="13" max="13" width="12.8888888888889"/>
    <col min="14" max="14" width="13.2222222222222" customWidth="1"/>
    <col min="20" max="22" width="12.8888888888889"/>
    <col min="23" max="23" width="21.8888888888889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130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10.5104732513428</v>
      </c>
      <c r="L2" s="9">
        <v>0.40911865234375</v>
      </c>
      <c r="M2">
        <v>0.336616516113281</v>
      </c>
      <c r="N2">
        <v>10.49875831604</v>
      </c>
      <c r="O2">
        <v>9</v>
      </c>
      <c r="P2">
        <v>9</v>
      </c>
      <c r="Q2">
        <v>19</v>
      </c>
      <c r="R2" s="15">
        <v>0.4737</v>
      </c>
      <c r="S2" s="15">
        <f t="shared" ref="S2:S14" si="0">O2/E2</f>
        <v>0.9</v>
      </c>
      <c r="T2">
        <v>4.85090065002441</v>
      </c>
      <c r="U2">
        <v>4.38053035736084</v>
      </c>
      <c r="V2">
        <v>4.3800253868103</v>
      </c>
      <c r="W2" s="11">
        <v>0.000504970550537109</v>
      </c>
      <c r="X2">
        <v>0.470875263214111</v>
      </c>
      <c r="Y2">
        <v>0.470875263214111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pans="1:31">
      <c r="A3" s="5">
        <v>232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9.98714828491211</v>
      </c>
      <c r="L3" s="9">
        <v>0.462333679199219</v>
      </c>
      <c r="M3">
        <v>0.440597534179687</v>
      </c>
      <c r="N3">
        <v>10.3657836914062</v>
      </c>
      <c r="O3">
        <v>9</v>
      </c>
      <c r="P3">
        <v>9</v>
      </c>
      <c r="Q3">
        <v>19</v>
      </c>
      <c r="R3" s="15">
        <v>0.4737</v>
      </c>
      <c r="S3" s="15">
        <f t="shared" si="0"/>
        <v>0.9</v>
      </c>
      <c r="T3">
        <v>4.47909736633301</v>
      </c>
      <c r="U3">
        <v>4.03401613235474</v>
      </c>
      <c r="V3">
        <v>4.06410217285156</v>
      </c>
      <c r="W3" s="11">
        <v>0.0300860404968262</v>
      </c>
      <c r="X3">
        <v>0.414995193481445</v>
      </c>
      <c r="Y3">
        <v>0.414995193481445</v>
      </c>
      <c r="Z3">
        <v>0.9</v>
      </c>
      <c r="AA3">
        <v>1</v>
      </c>
      <c r="AB3">
        <v>0.526315789473684</v>
      </c>
      <c r="AC3">
        <v>0.689655172413793</v>
      </c>
      <c r="AD3">
        <v>0</v>
      </c>
      <c r="AE3">
        <v>0.1</v>
      </c>
    </row>
    <row r="4" spans="1:31">
      <c r="A4" s="5">
        <v>230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9.30318069458008</v>
      </c>
      <c r="L4" s="9">
        <v>0.476203918457031</v>
      </c>
      <c r="M4">
        <v>0.422689437866211</v>
      </c>
      <c r="N4">
        <v>9.27261924743652</v>
      </c>
      <c r="O4">
        <v>8</v>
      </c>
      <c r="P4">
        <v>8</v>
      </c>
      <c r="Q4">
        <v>17</v>
      </c>
      <c r="R4" s="15">
        <v>0.4706</v>
      </c>
      <c r="S4" s="15">
        <f t="shared" si="0"/>
        <v>0.8</v>
      </c>
      <c r="T4">
        <v>3.91389274597168</v>
      </c>
      <c r="U4">
        <v>3.55402135848999</v>
      </c>
      <c r="V4">
        <v>3.55066561698914</v>
      </c>
      <c r="W4" s="11">
        <v>0.00335574150085449</v>
      </c>
      <c r="X4">
        <v>0.363227128982544</v>
      </c>
      <c r="Y4">
        <v>0.363227128982544</v>
      </c>
      <c r="Z4">
        <v>0.8</v>
      </c>
      <c r="AA4">
        <v>0.9</v>
      </c>
      <c r="AB4">
        <v>0.529411764705882</v>
      </c>
      <c r="AC4">
        <v>0.666666666666667</v>
      </c>
      <c r="AD4">
        <v>0.1</v>
      </c>
      <c r="AE4">
        <v>0.1</v>
      </c>
    </row>
    <row r="5" spans="1:31">
      <c r="A5" s="5">
        <v>112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10.0738563537598</v>
      </c>
      <c r="L5" s="9">
        <v>0.529277801513672</v>
      </c>
      <c r="M5">
        <v>0.522300720214844</v>
      </c>
      <c r="N5">
        <v>10.5352840423584</v>
      </c>
      <c r="O5">
        <v>9</v>
      </c>
      <c r="P5">
        <v>9</v>
      </c>
      <c r="Q5">
        <v>19</v>
      </c>
      <c r="R5" s="15">
        <v>0.4737</v>
      </c>
      <c r="S5" s="15">
        <f t="shared" si="0"/>
        <v>0.9</v>
      </c>
      <c r="T5">
        <v>4.54323959350586</v>
      </c>
      <c r="U5">
        <v>4.0840015411377</v>
      </c>
      <c r="V5">
        <v>4.12385272979736</v>
      </c>
      <c r="W5" s="11">
        <v>0.039851188659668</v>
      </c>
      <c r="X5">
        <v>0.419386863708496</v>
      </c>
      <c r="Y5">
        <v>0.419386863708496</v>
      </c>
      <c r="Z5">
        <v>0.9</v>
      </c>
      <c r="AA5">
        <v>1</v>
      </c>
      <c r="AB5">
        <v>0.526315789473684</v>
      </c>
      <c r="AC5">
        <v>0.689655172413793</v>
      </c>
      <c r="AD5">
        <v>0</v>
      </c>
      <c r="AE5">
        <v>0.1</v>
      </c>
    </row>
    <row r="6" spans="1:31">
      <c r="A6" s="5">
        <v>229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9.84768295288086</v>
      </c>
      <c r="L6" s="9">
        <v>0.546676635742187</v>
      </c>
      <c r="M6">
        <v>0.46795654296875</v>
      </c>
      <c r="N6">
        <v>9.54726791381836</v>
      </c>
      <c r="O6">
        <v>8</v>
      </c>
      <c r="P6">
        <v>8</v>
      </c>
      <c r="Q6">
        <v>18</v>
      </c>
      <c r="R6" s="15">
        <v>0.4444</v>
      </c>
      <c r="S6" s="15">
        <f t="shared" si="0"/>
        <v>0.8</v>
      </c>
      <c r="T6">
        <v>4.21918487548828</v>
      </c>
      <c r="U6">
        <v>3.84386992454529</v>
      </c>
      <c r="V6">
        <v>3.82370638847351</v>
      </c>
      <c r="W6" s="11">
        <v>0.0201635360717773</v>
      </c>
      <c r="X6">
        <v>0.395478487014771</v>
      </c>
      <c r="Y6">
        <v>0.395478487014771</v>
      </c>
      <c r="Z6">
        <v>0.8</v>
      </c>
      <c r="AA6">
        <v>1</v>
      </c>
      <c r="AB6">
        <v>0.555555555555556</v>
      </c>
      <c r="AC6">
        <v>0.714285714285714</v>
      </c>
      <c r="AD6">
        <v>0</v>
      </c>
      <c r="AE6">
        <v>0.2</v>
      </c>
    </row>
    <row r="7" spans="1:31">
      <c r="A7" s="5">
        <v>117</v>
      </c>
      <c r="B7">
        <v>19</v>
      </c>
      <c r="C7">
        <v>1</v>
      </c>
      <c r="D7">
        <v>10</v>
      </c>
      <c r="E7">
        <v>10</v>
      </c>
      <c r="F7">
        <v>9</v>
      </c>
      <c r="G7">
        <v>1</v>
      </c>
      <c r="H7">
        <v>10</v>
      </c>
      <c r="I7">
        <v>0</v>
      </c>
      <c r="J7">
        <v>0.95</v>
      </c>
      <c r="K7" s="4">
        <v>9999</v>
      </c>
      <c r="L7" s="9">
        <v>0.595869064331055</v>
      </c>
      <c r="M7">
        <v>9999</v>
      </c>
      <c r="N7">
        <v>9999</v>
      </c>
      <c r="O7">
        <v>10</v>
      </c>
      <c r="P7">
        <v>10</v>
      </c>
      <c r="Q7">
        <v>19</v>
      </c>
      <c r="R7" s="15">
        <v>0.5263</v>
      </c>
      <c r="S7" s="15">
        <f t="shared" si="0"/>
        <v>1</v>
      </c>
      <c r="T7">
        <v>3.91636276245117</v>
      </c>
      <c r="U7">
        <v>3.59290814399719</v>
      </c>
      <c r="V7">
        <v>3.59341955184936</v>
      </c>
      <c r="W7" s="11">
        <v>0.000511407852172852</v>
      </c>
      <c r="X7">
        <v>0.322943210601807</v>
      </c>
      <c r="Y7">
        <v>0.322943210601807</v>
      </c>
      <c r="Z7">
        <v>1</v>
      </c>
      <c r="AA7">
        <v>0.9</v>
      </c>
      <c r="AB7">
        <v>0.473684210526316</v>
      </c>
      <c r="AC7">
        <v>0.620689655172414</v>
      </c>
      <c r="AD7">
        <v>0.1</v>
      </c>
      <c r="AE7">
        <v>-0.1</v>
      </c>
    </row>
    <row r="8" spans="1:31">
      <c r="A8" s="5">
        <v>191</v>
      </c>
      <c r="B8">
        <v>20</v>
      </c>
      <c r="C8">
        <v>0</v>
      </c>
      <c r="D8">
        <v>10</v>
      </c>
      <c r="E8">
        <v>10</v>
      </c>
      <c r="F8">
        <v>10</v>
      </c>
      <c r="G8">
        <v>0</v>
      </c>
      <c r="H8">
        <v>10</v>
      </c>
      <c r="I8">
        <v>0</v>
      </c>
      <c r="J8">
        <v>1</v>
      </c>
      <c r="K8" s="4">
        <v>9999</v>
      </c>
      <c r="L8" s="9">
        <v>0.610622406005859</v>
      </c>
      <c r="M8">
        <v>9999</v>
      </c>
      <c r="N8">
        <v>9999</v>
      </c>
      <c r="O8">
        <v>7</v>
      </c>
      <c r="P8">
        <v>7</v>
      </c>
      <c r="Q8">
        <v>14</v>
      </c>
      <c r="R8" s="15">
        <v>0.5</v>
      </c>
      <c r="S8" s="15">
        <f t="shared" si="0"/>
        <v>0.7</v>
      </c>
      <c r="T8">
        <v>4.3649845123291</v>
      </c>
      <c r="U8">
        <v>3.99369430541992</v>
      </c>
      <c r="V8">
        <v>3.99735951423645</v>
      </c>
      <c r="W8" s="11">
        <v>0.00366520881652832</v>
      </c>
      <c r="X8">
        <v>0.367624998092651</v>
      </c>
      <c r="Y8">
        <v>0.367624998092651</v>
      </c>
      <c r="Z8">
        <v>0.7</v>
      </c>
      <c r="AA8">
        <v>0.7</v>
      </c>
      <c r="AB8">
        <v>0.5</v>
      </c>
      <c r="AC8">
        <v>0.583333333333333</v>
      </c>
      <c r="AD8">
        <v>0.3</v>
      </c>
      <c r="AE8">
        <v>0</v>
      </c>
    </row>
    <row r="9" spans="1:31">
      <c r="A9" s="5">
        <v>101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10.2330207824707</v>
      </c>
      <c r="L9" s="9">
        <v>0.646524429321289</v>
      </c>
      <c r="M9">
        <v>0.623281478881836</v>
      </c>
      <c r="N9">
        <v>10.4192333221435</v>
      </c>
      <c r="O9">
        <v>8</v>
      </c>
      <c r="P9">
        <v>8</v>
      </c>
      <c r="Q9">
        <v>18</v>
      </c>
      <c r="R9" s="15">
        <v>0.4444</v>
      </c>
      <c r="S9" s="15">
        <f t="shared" si="0"/>
        <v>0.8</v>
      </c>
      <c r="T9">
        <v>4.52705955505371</v>
      </c>
      <c r="U9">
        <v>4.0852313041687</v>
      </c>
      <c r="V9">
        <v>4.09425210952759</v>
      </c>
      <c r="W9" s="11">
        <v>0.00902080535888672</v>
      </c>
      <c r="X9">
        <v>0.432807445526123</v>
      </c>
      <c r="Y9">
        <v>0.432807445526123</v>
      </c>
      <c r="Z9">
        <v>0.8</v>
      </c>
      <c r="AA9">
        <v>1</v>
      </c>
      <c r="AB9">
        <v>0.555555555555556</v>
      </c>
      <c r="AC9">
        <v>0.714285714285714</v>
      </c>
      <c r="AD9">
        <v>0</v>
      </c>
      <c r="AE9">
        <v>0.2</v>
      </c>
    </row>
    <row r="10" s="2" customFormat="1" spans="1:31">
      <c r="A10" s="6">
        <v>133</v>
      </c>
      <c r="B10" s="2">
        <v>19</v>
      </c>
      <c r="C10" s="2">
        <v>1</v>
      </c>
      <c r="D10" s="2">
        <v>10</v>
      </c>
      <c r="E10" s="2">
        <v>10</v>
      </c>
      <c r="F10" s="2">
        <v>10</v>
      </c>
      <c r="G10" s="2">
        <v>0</v>
      </c>
      <c r="H10" s="2">
        <v>9</v>
      </c>
      <c r="I10" s="2">
        <v>1</v>
      </c>
      <c r="J10" s="2">
        <v>0.95</v>
      </c>
      <c r="K10" s="10">
        <v>8.35822486877441</v>
      </c>
      <c r="L10" s="10">
        <v>0.670793533325195</v>
      </c>
      <c r="M10" s="2">
        <v>0.739604949951172</v>
      </c>
      <c r="N10" s="2">
        <v>9.229736328125</v>
      </c>
      <c r="O10" s="2">
        <v>9</v>
      </c>
      <c r="P10" s="2">
        <v>9</v>
      </c>
      <c r="Q10" s="2">
        <v>18</v>
      </c>
      <c r="R10" s="16">
        <v>0.5</v>
      </c>
      <c r="S10" s="16">
        <f t="shared" si="0"/>
        <v>0.9</v>
      </c>
      <c r="T10" s="2">
        <v>3.5228385925293</v>
      </c>
      <c r="U10" s="2">
        <v>3.16996884346008</v>
      </c>
      <c r="V10" s="2">
        <v>3.2436842918396</v>
      </c>
      <c r="W10" s="10">
        <v>0.0737154483795166</v>
      </c>
      <c r="X10" s="2">
        <v>0.279154300689697</v>
      </c>
      <c r="Y10" s="2">
        <v>0.279154300689697</v>
      </c>
      <c r="Z10" s="2">
        <v>0.9</v>
      </c>
      <c r="AA10" s="2">
        <v>0.9</v>
      </c>
      <c r="AB10" s="2">
        <v>0.5</v>
      </c>
      <c r="AC10" s="2">
        <v>0.642857142857143</v>
      </c>
      <c r="AD10" s="2">
        <v>0.1</v>
      </c>
      <c r="AE10" s="2">
        <v>0</v>
      </c>
    </row>
    <row r="11" spans="1:31">
      <c r="A11" s="5">
        <v>118</v>
      </c>
      <c r="B11">
        <v>13</v>
      </c>
      <c r="C11">
        <v>7</v>
      </c>
      <c r="D11">
        <v>10</v>
      </c>
      <c r="E11">
        <v>10</v>
      </c>
      <c r="F11">
        <v>9</v>
      </c>
      <c r="G11">
        <v>1</v>
      </c>
      <c r="H11">
        <v>4</v>
      </c>
      <c r="I11">
        <v>6</v>
      </c>
      <c r="J11">
        <v>0.65</v>
      </c>
      <c r="K11" s="4">
        <v>4.69274139404297</v>
      </c>
      <c r="L11" s="9">
        <v>2.24993515014648</v>
      </c>
      <c r="M11">
        <v>1.34408950805664</v>
      </c>
      <c r="N11">
        <v>4.5972785949707</v>
      </c>
      <c r="O11">
        <v>1</v>
      </c>
      <c r="P11">
        <v>1</v>
      </c>
      <c r="Q11">
        <v>6</v>
      </c>
      <c r="R11" s="15">
        <v>0.1667</v>
      </c>
      <c r="S11" s="15">
        <f t="shared" si="0"/>
        <v>0.1</v>
      </c>
      <c r="T11">
        <v>2.32436370849609</v>
      </c>
      <c r="U11">
        <v>2.08884620666504</v>
      </c>
      <c r="V11">
        <v>2.07621026039123</v>
      </c>
      <c r="W11" s="11">
        <v>0.0126359462738037</v>
      </c>
      <c r="X11">
        <v>0.248153448104858</v>
      </c>
      <c r="Y11">
        <v>0.248153448104858</v>
      </c>
      <c r="Z11">
        <v>0.1</v>
      </c>
      <c r="AA11">
        <v>0.5</v>
      </c>
      <c r="AB11">
        <v>0.833333333333333</v>
      </c>
      <c r="AC11">
        <v>0.625</v>
      </c>
      <c r="AD11">
        <v>0.5</v>
      </c>
      <c r="AE11">
        <v>0.4</v>
      </c>
    </row>
    <row r="12" s="3" customFormat="1" spans="1:31">
      <c r="A12" s="7">
        <v>0</v>
      </c>
      <c r="B12" s="3">
        <v>15</v>
      </c>
      <c r="C12" s="3">
        <v>5</v>
      </c>
      <c r="D12" s="3">
        <v>10</v>
      </c>
      <c r="E12" s="3">
        <v>10</v>
      </c>
      <c r="F12" s="3">
        <v>10</v>
      </c>
      <c r="G12" s="3">
        <v>0</v>
      </c>
      <c r="H12" s="3">
        <v>5</v>
      </c>
      <c r="I12" s="3">
        <v>5</v>
      </c>
      <c r="J12" s="3">
        <v>0.75</v>
      </c>
      <c r="K12" s="11">
        <v>5.3276195526123</v>
      </c>
      <c r="L12" s="11">
        <v>2.51959800720215</v>
      </c>
      <c r="M12" s="3">
        <v>2.0445671081543</v>
      </c>
      <c r="N12" s="3">
        <v>4.66598129272461</v>
      </c>
      <c r="O12" s="3">
        <v>5</v>
      </c>
      <c r="P12" s="3">
        <v>5</v>
      </c>
      <c r="Q12" s="3">
        <v>15</v>
      </c>
      <c r="R12" s="17">
        <v>0.3333</v>
      </c>
      <c r="S12" s="17">
        <f t="shared" si="0"/>
        <v>0.5</v>
      </c>
      <c r="T12" s="3">
        <v>2.39527320861816</v>
      </c>
      <c r="U12" s="3">
        <v>2.14884233474731</v>
      </c>
      <c r="V12" s="3">
        <v>2.07234907150269</v>
      </c>
      <c r="W12" s="11">
        <v>0.0764932632446289</v>
      </c>
      <c r="X12" s="3">
        <v>0.322924137115479</v>
      </c>
      <c r="Y12" s="3">
        <v>0.322924137115479</v>
      </c>
      <c r="Z12" s="3">
        <v>0.5</v>
      </c>
      <c r="AA12" s="3">
        <v>1</v>
      </c>
      <c r="AB12" s="3">
        <v>0.666666666666667</v>
      </c>
      <c r="AC12" s="3">
        <v>0.8</v>
      </c>
      <c r="AD12" s="3">
        <v>0</v>
      </c>
      <c r="AE12" s="3">
        <v>0.5</v>
      </c>
    </row>
    <row r="13" spans="1:31">
      <c r="A13" s="5">
        <v>218</v>
      </c>
      <c r="B13">
        <v>14</v>
      </c>
      <c r="C13">
        <v>6</v>
      </c>
      <c r="D13">
        <v>10</v>
      </c>
      <c r="E13">
        <v>10</v>
      </c>
      <c r="F13">
        <v>10</v>
      </c>
      <c r="G13">
        <v>0</v>
      </c>
      <c r="H13">
        <v>4</v>
      </c>
      <c r="I13">
        <v>6</v>
      </c>
      <c r="J13">
        <v>0.7</v>
      </c>
      <c r="K13" s="4">
        <v>5.94465255737305</v>
      </c>
      <c r="L13" s="9">
        <v>3.01742553710937</v>
      </c>
      <c r="M13">
        <v>1.45475387573242</v>
      </c>
      <c r="N13">
        <v>4.71360969543457</v>
      </c>
      <c r="O13">
        <v>2</v>
      </c>
      <c r="P13">
        <v>2</v>
      </c>
      <c r="Q13">
        <v>10</v>
      </c>
      <c r="R13" s="15">
        <v>0.2</v>
      </c>
      <c r="S13" s="15">
        <f t="shared" si="0"/>
        <v>0.2</v>
      </c>
      <c r="T13">
        <v>2.68185234069824</v>
      </c>
      <c r="U13">
        <v>2.38678312301636</v>
      </c>
      <c r="V13">
        <v>2.26810193061829</v>
      </c>
      <c r="W13" s="11">
        <v>0.118681192398071</v>
      </c>
      <c r="X13">
        <v>0.413750410079956</v>
      </c>
      <c r="Y13">
        <v>0.413750410079956</v>
      </c>
      <c r="Z13">
        <v>0.2</v>
      </c>
      <c r="AA13">
        <v>0.8</v>
      </c>
      <c r="AB13">
        <v>0.8</v>
      </c>
      <c r="AC13">
        <v>0.8</v>
      </c>
      <c r="AD13">
        <v>0.2</v>
      </c>
      <c r="AE13">
        <v>0.6</v>
      </c>
    </row>
    <row r="14" spans="1:31">
      <c r="A14" s="5">
        <v>87</v>
      </c>
      <c r="B14">
        <v>15</v>
      </c>
      <c r="C14">
        <v>5</v>
      </c>
      <c r="D14">
        <v>10</v>
      </c>
      <c r="E14">
        <v>10</v>
      </c>
      <c r="F14">
        <v>9</v>
      </c>
      <c r="G14">
        <v>1</v>
      </c>
      <c r="H14">
        <v>6</v>
      </c>
      <c r="I14">
        <v>4</v>
      </c>
      <c r="J14">
        <v>0.75</v>
      </c>
      <c r="K14" s="4">
        <v>5.965576171875</v>
      </c>
      <c r="L14" s="9">
        <v>1.96604919433594</v>
      </c>
      <c r="M14">
        <v>1.30701446533203</v>
      </c>
      <c r="N14">
        <v>5.0182933807373</v>
      </c>
      <c r="O14">
        <v>4</v>
      </c>
      <c r="P14">
        <v>4</v>
      </c>
      <c r="Q14">
        <v>12</v>
      </c>
      <c r="R14" s="15">
        <v>0.3333</v>
      </c>
      <c r="S14" s="15">
        <f t="shared" si="0"/>
        <v>0.4</v>
      </c>
      <c r="T14">
        <v>2.74654388427734</v>
      </c>
      <c r="U14">
        <v>2.45803046226501</v>
      </c>
      <c r="V14">
        <v>2.42247819900513</v>
      </c>
      <c r="W14" s="11">
        <v>0.0355522632598877</v>
      </c>
      <c r="X14">
        <v>0.324065685272217</v>
      </c>
      <c r="Y14">
        <v>0.324065685272217</v>
      </c>
      <c r="Z14">
        <v>0.4</v>
      </c>
      <c r="AA14">
        <v>0.8</v>
      </c>
      <c r="AB14">
        <v>0.666666666666667</v>
      </c>
      <c r="AC14">
        <v>0.727272727272727</v>
      </c>
      <c r="AD14">
        <v>0.2</v>
      </c>
      <c r="AE14">
        <v>0.4</v>
      </c>
    </row>
    <row r="15" spans="1:31">
      <c r="A15" s="5">
        <v>156</v>
      </c>
      <c r="B15">
        <v>20</v>
      </c>
      <c r="C15">
        <v>0</v>
      </c>
      <c r="D15">
        <v>10</v>
      </c>
      <c r="E15">
        <v>10</v>
      </c>
      <c r="F15">
        <v>10</v>
      </c>
      <c r="G15">
        <v>0</v>
      </c>
      <c r="H15">
        <v>10</v>
      </c>
      <c r="I15">
        <v>0</v>
      </c>
      <c r="J15">
        <v>1</v>
      </c>
      <c r="K15" s="4">
        <v>9999</v>
      </c>
      <c r="L15" s="9">
        <v>1.41717147827148</v>
      </c>
      <c r="M15">
        <v>9999</v>
      </c>
      <c r="N15">
        <v>9999</v>
      </c>
      <c r="O15">
        <v>9</v>
      </c>
      <c r="P15">
        <v>9</v>
      </c>
      <c r="Q15">
        <v>19</v>
      </c>
      <c r="R15" s="15">
        <v>0.4737</v>
      </c>
      <c r="S15" s="15">
        <f t="shared" ref="S15:S39" si="1">O15/E15</f>
        <v>0.9</v>
      </c>
      <c r="T15">
        <v>4.48095321655273</v>
      </c>
      <c r="U15">
        <v>4.20376634597778</v>
      </c>
      <c r="V15">
        <v>3.99703979492187</v>
      </c>
      <c r="W15" s="11">
        <v>0.206726551055908</v>
      </c>
      <c r="X15">
        <v>0.483913421630859</v>
      </c>
      <c r="Y15">
        <v>0.483913421630859</v>
      </c>
      <c r="Z15">
        <v>0.9</v>
      </c>
      <c r="AA15">
        <v>1</v>
      </c>
      <c r="AB15">
        <v>0.526315789473684</v>
      </c>
      <c r="AC15">
        <v>0.689655172413793</v>
      </c>
      <c r="AD15">
        <v>0</v>
      </c>
      <c r="AE15">
        <v>0.1</v>
      </c>
    </row>
    <row r="16" spans="1:31">
      <c r="A16" s="5">
        <v>168</v>
      </c>
      <c r="B16">
        <v>18</v>
      </c>
      <c r="C16">
        <v>2</v>
      </c>
      <c r="D16">
        <v>10</v>
      </c>
      <c r="E16">
        <v>10</v>
      </c>
      <c r="F16">
        <v>10</v>
      </c>
      <c r="G16">
        <v>0</v>
      </c>
      <c r="H16">
        <v>8</v>
      </c>
      <c r="I16">
        <v>2</v>
      </c>
      <c r="J16">
        <v>0.9</v>
      </c>
      <c r="K16" s="4">
        <v>6.87069702148437</v>
      </c>
      <c r="L16" s="9">
        <v>1.41816520690918</v>
      </c>
      <c r="M16">
        <v>1.21541595458984</v>
      </c>
      <c r="N16">
        <v>5.80192565917969</v>
      </c>
      <c r="O16">
        <v>7</v>
      </c>
      <c r="P16">
        <v>7</v>
      </c>
      <c r="Q16">
        <v>16</v>
      </c>
      <c r="R16" s="15">
        <v>0.4375</v>
      </c>
      <c r="S16" s="15">
        <f t="shared" si="1"/>
        <v>0.7</v>
      </c>
      <c r="T16">
        <v>3.46154975891113</v>
      </c>
      <c r="U16">
        <v>3.16635799407959</v>
      </c>
      <c r="V16">
        <v>3.07130002975464</v>
      </c>
      <c r="W16" s="11">
        <v>0.0950579643249512</v>
      </c>
      <c r="X16">
        <v>0.390249729156494</v>
      </c>
      <c r="Y16">
        <v>0.390249729156494</v>
      </c>
      <c r="Z16">
        <v>0.7</v>
      </c>
      <c r="AA16">
        <v>0.9</v>
      </c>
      <c r="AB16">
        <v>0.5625</v>
      </c>
      <c r="AC16">
        <v>0.692307692307692</v>
      </c>
      <c r="AD16">
        <v>0.1</v>
      </c>
      <c r="AE16">
        <v>0.2</v>
      </c>
    </row>
    <row r="17" spans="1:31">
      <c r="A17" s="5">
        <v>67</v>
      </c>
      <c r="B17">
        <v>17</v>
      </c>
      <c r="C17">
        <v>3</v>
      </c>
      <c r="D17">
        <v>10</v>
      </c>
      <c r="E17">
        <v>10</v>
      </c>
      <c r="F17">
        <v>10</v>
      </c>
      <c r="G17">
        <v>0</v>
      </c>
      <c r="H17">
        <v>7</v>
      </c>
      <c r="I17">
        <v>3</v>
      </c>
      <c r="J17">
        <v>0.85</v>
      </c>
      <c r="K17" s="4">
        <v>6.97584533691406</v>
      </c>
      <c r="L17" s="9">
        <v>1.43239402770996</v>
      </c>
      <c r="M17">
        <v>1.48643684387207</v>
      </c>
      <c r="N17">
        <v>8.0993537902832</v>
      </c>
      <c r="O17">
        <v>7</v>
      </c>
      <c r="P17">
        <v>7</v>
      </c>
      <c r="Q17">
        <v>17</v>
      </c>
      <c r="R17" s="15">
        <v>0.4118</v>
      </c>
      <c r="S17" s="15">
        <f t="shared" si="1"/>
        <v>0.7</v>
      </c>
      <c r="T17">
        <v>3.85037803649902</v>
      </c>
      <c r="U17">
        <v>3.37372374534607</v>
      </c>
      <c r="V17">
        <v>3.43346333503723</v>
      </c>
      <c r="W17" s="11">
        <v>0.0597395896911621</v>
      </c>
      <c r="X17">
        <v>0.416914701461792</v>
      </c>
      <c r="Y17">
        <v>0.416914701461792</v>
      </c>
      <c r="Z17">
        <v>0.7</v>
      </c>
      <c r="AA17">
        <v>1</v>
      </c>
      <c r="AB17">
        <v>0.588235294117647</v>
      </c>
      <c r="AC17">
        <v>0.740740740740741</v>
      </c>
      <c r="AD17">
        <v>0</v>
      </c>
      <c r="AE17">
        <v>0.3</v>
      </c>
    </row>
    <row r="18" spans="1:31">
      <c r="A18" s="5">
        <v>10</v>
      </c>
      <c r="B18">
        <v>18</v>
      </c>
      <c r="C18">
        <v>2</v>
      </c>
      <c r="D18">
        <v>10</v>
      </c>
      <c r="E18">
        <v>10</v>
      </c>
      <c r="F18">
        <v>10</v>
      </c>
      <c r="G18">
        <v>0</v>
      </c>
      <c r="H18">
        <v>8</v>
      </c>
      <c r="I18">
        <v>2</v>
      </c>
      <c r="J18">
        <v>0.9</v>
      </c>
      <c r="K18" s="4">
        <v>7.72553634643555</v>
      </c>
      <c r="L18" s="9">
        <v>1.43349266052246</v>
      </c>
      <c r="M18">
        <v>0.988012313842773</v>
      </c>
      <c r="N18">
        <v>5.63763999938965</v>
      </c>
      <c r="O18">
        <v>6</v>
      </c>
      <c r="P18">
        <v>6</v>
      </c>
      <c r="Q18">
        <v>16</v>
      </c>
      <c r="R18" s="15">
        <v>0.375</v>
      </c>
      <c r="S18" s="15">
        <f t="shared" si="1"/>
        <v>0.6</v>
      </c>
      <c r="T18">
        <v>4.04101181030273</v>
      </c>
      <c r="U18">
        <v>3.72482323646545</v>
      </c>
      <c r="V18">
        <v>3.54834985733032</v>
      </c>
      <c r="W18" s="11">
        <v>0.176473379135132</v>
      </c>
      <c r="X18">
        <v>0.492661952972412</v>
      </c>
      <c r="Y18">
        <v>0.492661952972412</v>
      </c>
      <c r="Z18">
        <v>0.6</v>
      </c>
      <c r="AA18">
        <v>1</v>
      </c>
      <c r="AB18">
        <v>0.625</v>
      </c>
      <c r="AC18">
        <v>0.769230769230769</v>
      </c>
      <c r="AD18">
        <v>0</v>
      </c>
      <c r="AE18">
        <v>0.4</v>
      </c>
    </row>
    <row r="19" spans="1:31">
      <c r="A19" s="5">
        <v>179</v>
      </c>
      <c r="B19">
        <v>19</v>
      </c>
      <c r="C19">
        <v>1</v>
      </c>
      <c r="D19">
        <v>10</v>
      </c>
      <c r="E19">
        <v>10</v>
      </c>
      <c r="F19">
        <v>10</v>
      </c>
      <c r="G19">
        <v>0</v>
      </c>
      <c r="H19">
        <v>9</v>
      </c>
      <c r="I19">
        <v>1</v>
      </c>
      <c r="J19">
        <v>0.95</v>
      </c>
      <c r="K19" s="4">
        <v>10.1732368469238</v>
      </c>
      <c r="L19" s="9">
        <v>1.43596267700195</v>
      </c>
      <c r="M19">
        <v>1.28717422485352</v>
      </c>
      <c r="N19">
        <v>8.22019386291504</v>
      </c>
      <c r="O19">
        <v>7</v>
      </c>
      <c r="P19">
        <v>7</v>
      </c>
      <c r="Q19">
        <v>17</v>
      </c>
      <c r="R19" s="15">
        <v>0.4118</v>
      </c>
      <c r="S19" s="15">
        <f t="shared" si="1"/>
        <v>0.7</v>
      </c>
      <c r="T19">
        <v>3.62130355834961</v>
      </c>
      <c r="U19">
        <v>3.38345217704773</v>
      </c>
      <c r="V19">
        <v>3.22078943252564</v>
      </c>
      <c r="W19" s="11">
        <v>0.162662744522095</v>
      </c>
      <c r="X19">
        <v>0.400514125823975</v>
      </c>
      <c r="Y19">
        <v>0.400514125823975</v>
      </c>
      <c r="Z19">
        <v>0.7</v>
      </c>
      <c r="AA19">
        <v>1</v>
      </c>
      <c r="AB19">
        <v>0.588235294117647</v>
      </c>
      <c r="AC19">
        <v>0.740740740740741</v>
      </c>
      <c r="AD19">
        <v>0</v>
      </c>
      <c r="AE19">
        <v>0.3</v>
      </c>
    </row>
    <row r="20" spans="1:31">
      <c r="A20" s="5">
        <v>71</v>
      </c>
      <c r="B20">
        <v>18</v>
      </c>
      <c r="C20">
        <v>2</v>
      </c>
      <c r="D20">
        <v>10</v>
      </c>
      <c r="E20">
        <v>10</v>
      </c>
      <c r="F20">
        <v>10</v>
      </c>
      <c r="G20">
        <v>0</v>
      </c>
      <c r="H20">
        <v>8</v>
      </c>
      <c r="I20">
        <v>2</v>
      </c>
      <c r="J20">
        <v>0.9</v>
      </c>
      <c r="K20" s="4">
        <v>7.40899276733398</v>
      </c>
      <c r="L20" s="9">
        <v>1.43877410888672</v>
      </c>
      <c r="M20">
        <v>1.16422653198242</v>
      </c>
      <c r="N20">
        <v>6.09002113342285</v>
      </c>
      <c r="O20">
        <v>7</v>
      </c>
      <c r="P20">
        <v>7</v>
      </c>
      <c r="Q20">
        <v>17</v>
      </c>
      <c r="R20" s="15">
        <v>0.4118</v>
      </c>
      <c r="S20" s="15">
        <f t="shared" si="1"/>
        <v>0.7</v>
      </c>
      <c r="T20">
        <v>3.65265464782715</v>
      </c>
      <c r="U20">
        <v>3.35487127304077</v>
      </c>
      <c r="V20">
        <v>3.24499082565308</v>
      </c>
      <c r="W20" s="11">
        <v>0.109880447387695</v>
      </c>
      <c r="X20">
        <v>0.407663822174072</v>
      </c>
      <c r="Y20">
        <v>0.407663822174072</v>
      </c>
      <c r="Z20">
        <v>0.7</v>
      </c>
      <c r="AA20">
        <v>1</v>
      </c>
      <c r="AB20">
        <v>0.588235294117647</v>
      </c>
      <c r="AC20">
        <v>0.740740740740741</v>
      </c>
      <c r="AD20">
        <v>0</v>
      </c>
      <c r="AE20">
        <v>0.3</v>
      </c>
    </row>
    <row r="21" spans="1:31">
      <c r="A21" s="5">
        <v>111</v>
      </c>
      <c r="B21">
        <v>16</v>
      </c>
      <c r="C21">
        <v>4</v>
      </c>
      <c r="D21">
        <v>10</v>
      </c>
      <c r="E21">
        <v>10</v>
      </c>
      <c r="F21">
        <v>9</v>
      </c>
      <c r="G21">
        <v>1</v>
      </c>
      <c r="H21">
        <v>7</v>
      </c>
      <c r="I21">
        <v>3</v>
      </c>
      <c r="J21">
        <v>0.8</v>
      </c>
      <c r="K21" s="4">
        <v>5.90119934082031</v>
      </c>
      <c r="L21" s="9">
        <v>1.46022987365723</v>
      </c>
      <c r="M21">
        <v>1.03746795654297</v>
      </c>
      <c r="N21">
        <v>4.93503952026367</v>
      </c>
      <c r="O21">
        <v>5</v>
      </c>
      <c r="P21">
        <v>5</v>
      </c>
      <c r="Q21">
        <v>13</v>
      </c>
      <c r="R21" s="15">
        <v>0.3846</v>
      </c>
      <c r="S21" s="15">
        <f t="shared" si="1"/>
        <v>0.5</v>
      </c>
      <c r="T21">
        <v>2.83156013488769</v>
      </c>
      <c r="U21">
        <v>2.55749702453613</v>
      </c>
      <c r="V21">
        <v>2.5282130241394</v>
      </c>
      <c r="W21" s="11">
        <v>0.0292840003967285</v>
      </c>
      <c r="X21">
        <v>0.303347110748291</v>
      </c>
      <c r="Y21">
        <v>0.303347110748291</v>
      </c>
      <c r="Z21">
        <v>0.5</v>
      </c>
      <c r="AA21">
        <v>0.8</v>
      </c>
      <c r="AB21">
        <v>0.615384615384615</v>
      </c>
      <c r="AC21">
        <v>0.695652173913043</v>
      </c>
      <c r="AD21">
        <v>0.2</v>
      </c>
      <c r="AE21">
        <v>0.3</v>
      </c>
    </row>
    <row r="22" spans="1:31">
      <c r="A22" s="5">
        <v>248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9.82092666625977</v>
      </c>
      <c r="L22" s="9">
        <v>1.48200607299805</v>
      </c>
      <c r="M22">
        <v>1.40103530883789</v>
      </c>
      <c r="N22">
        <v>8.45578384399414</v>
      </c>
      <c r="O22">
        <v>8</v>
      </c>
      <c r="P22">
        <v>8</v>
      </c>
      <c r="Q22">
        <v>18</v>
      </c>
      <c r="R22" s="15">
        <v>0.4444</v>
      </c>
      <c r="S22" s="15">
        <f t="shared" si="1"/>
        <v>0.8</v>
      </c>
      <c r="T22">
        <v>4.06353569030762</v>
      </c>
      <c r="U22">
        <v>3.75528621673584</v>
      </c>
      <c r="V22">
        <v>3.65086984634399</v>
      </c>
      <c r="W22" s="11">
        <v>0.104416370391846</v>
      </c>
      <c r="X22">
        <v>0.412665843963623</v>
      </c>
      <c r="Y22">
        <v>0.412665843963623</v>
      </c>
      <c r="Z22">
        <v>0.8</v>
      </c>
      <c r="AA22">
        <v>1</v>
      </c>
      <c r="AB22">
        <v>0.555555555555556</v>
      </c>
      <c r="AC22">
        <v>0.714285714285714</v>
      </c>
      <c r="AD22">
        <v>0</v>
      </c>
      <c r="AE22">
        <v>0.2</v>
      </c>
    </row>
    <row r="23" spans="1:31">
      <c r="A23" s="5">
        <v>63</v>
      </c>
      <c r="B23">
        <v>17</v>
      </c>
      <c r="C23">
        <v>3</v>
      </c>
      <c r="D23">
        <v>10</v>
      </c>
      <c r="E23">
        <v>10</v>
      </c>
      <c r="F23">
        <v>10</v>
      </c>
      <c r="G23">
        <v>0</v>
      </c>
      <c r="H23">
        <v>7</v>
      </c>
      <c r="I23">
        <v>3</v>
      </c>
      <c r="J23">
        <v>0.85</v>
      </c>
      <c r="K23" s="4">
        <v>7.43708038330078</v>
      </c>
      <c r="L23" s="9">
        <v>1.48202133178711</v>
      </c>
      <c r="M23">
        <v>0.755367279052734</v>
      </c>
      <c r="N23">
        <v>6.08505249023437</v>
      </c>
      <c r="O23">
        <v>6</v>
      </c>
      <c r="P23">
        <v>6</v>
      </c>
      <c r="Q23">
        <v>16</v>
      </c>
      <c r="R23" s="15">
        <v>0.375</v>
      </c>
      <c r="S23" s="15">
        <f t="shared" si="1"/>
        <v>0.6</v>
      </c>
      <c r="T23">
        <v>3.68939018249512</v>
      </c>
      <c r="U23">
        <v>3.33024024963379</v>
      </c>
      <c r="V23">
        <v>3.20700597763061</v>
      </c>
      <c r="W23" s="11">
        <v>0.123234272003174</v>
      </c>
      <c r="X23">
        <v>0.482384204864502</v>
      </c>
      <c r="Y23">
        <v>0.482384204864502</v>
      </c>
      <c r="Z23">
        <v>0.6</v>
      </c>
      <c r="AA23">
        <v>1</v>
      </c>
      <c r="AB23">
        <v>0.625</v>
      </c>
      <c r="AC23">
        <v>0.769230769230769</v>
      </c>
      <c r="AD23">
        <v>0</v>
      </c>
      <c r="AE23">
        <v>0.4</v>
      </c>
    </row>
    <row r="24" spans="1:31">
      <c r="A24" s="5">
        <v>115</v>
      </c>
      <c r="B24">
        <v>16</v>
      </c>
      <c r="C24">
        <v>4</v>
      </c>
      <c r="D24">
        <v>10</v>
      </c>
      <c r="E24">
        <v>10</v>
      </c>
      <c r="F24">
        <v>10</v>
      </c>
      <c r="G24">
        <v>0</v>
      </c>
      <c r="H24">
        <v>6</v>
      </c>
      <c r="I24">
        <v>4</v>
      </c>
      <c r="J24">
        <v>0.8</v>
      </c>
      <c r="K24" s="4">
        <v>6.71426963806152</v>
      </c>
      <c r="L24" s="9">
        <v>1.49112319946289</v>
      </c>
      <c r="M24">
        <v>0.618156433105469</v>
      </c>
      <c r="N24">
        <v>6.52282333374023</v>
      </c>
      <c r="O24">
        <v>6</v>
      </c>
      <c r="P24">
        <v>6</v>
      </c>
      <c r="Q24">
        <v>16</v>
      </c>
      <c r="R24" s="15">
        <v>0.375</v>
      </c>
      <c r="S24" s="15">
        <f t="shared" si="1"/>
        <v>0.6</v>
      </c>
      <c r="T24">
        <v>2.93527793884277</v>
      </c>
      <c r="U24">
        <v>2.57135272026062</v>
      </c>
      <c r="V24">
        <v>2.54566478729248</v>
      </c>
      <c r="W24" s="11">
        <v>0.0256879329681396</v>
      </c>
      <c r="X24">
        <v>0.389613151550293</v>
      </c>
      <c r="Y24">
        <v>0.389613151550293</v>
      </c>
      <c r="Z24">
        <v>0.6</v>
      </c>
      <c r="AA24">
        <v>1</v>
      </c>
      <c r="AB24">
        <v>0.625</v>
      </c>
      <c r="AC24">
        <v>0.769230769230769</v>
      </c>
      <c r="AD24">
        <v>0</v>
      </c>
      <c r="AE24">
        <v>0.4</v>
      </c>
    </row>
    <row r="25" spans="1:31">
      <c r="A25" s="5">
        <v>121</v>
      </c>
      <c r="B25">
        <v>17</v>
      </c>
      <c r="C25">
        <v>3</v>
      </c>
      <c r="D25">
        <v>10</v>
      </c>
      <c r="E25">
        <v>10</v>
      </c>
      <c r="F25">
        <v>9</v>
      </c>
      <c r="G25">
        <v>1</v>
      </c>
      <c r="H25">
        <v>8</v>
      </c>
      <c r="I25">
        <v>2</v>
      </c>
      <c r="J25">
        <v>0.85</v>
      </c>
      <c r="K25" s="4">
        <v>7.45661926269531</v>
      </c>
      <c r="L25" s="9">
        <v>1.49939155578613</v>
      </c>
      <c r="M25">
        <v>1.15605163574219</v>
      </c>
      <c r="N25">
        <v>5.72982215881348</v>
      </c>
      <c r="O25">
        <v>4</v>
      </c>
      <c r="P25">
        <v>4</v>
      </c>
      <c r="Q25">
        <v>13</v>
      </c>
      <c r="R25" s="15">
        <v>0.3077</v>
      </c>
      <c r="S25" s="15">
        <f t="shared" si="1"/>
        <v>0.4</v>
      </c>
      <c r="T25">
        <v>3.44992828369141</v>
      </c>
      <c r="U25">
        <v>3.14979958534241</v>
      </c>
      <c r="V25">
        <v>3.08476877212524</v>
      </c>
      <c r="W25" s="11">
        <v>0.0650308132171631</v>
      </c>
      <c r="X25">
        <v>0.365159511566162</v>
      </c>
      <c r="Y25">
        <v>0.365159511566162</v>
      </c>
      <c r="Z25">
        <v>0.4</v>
      </c>
      <c r="AA25">
        <v>0.9</v>
      </c>
      <c r="AB25">
        <v>0.692307692307692</v>
      </c>
      <c r="AC25">
        <v>0.782608695652174</v>
      </c>
      <c r="AD25">
        <v>0.1</v>
      </c>
      <c r="AE25">
        <v>0.5</v>
      </c>
    </row>
    <row r="26" spans="1:31">
      <c r="A26" s="5">
        <v>113</v>
      </c>
      <c r="B26">
        <v>19</v>
      </c>
      <c r="C26">
        <v>1</v>
      </c>
      <c r="D26">
        <v>10</v>
      </c>
      <c r="E26">
        <v>10</v>
      </c>
      <c r="F26">
        <v>10</v>
      </c>
      <c r="G26">
        <v>0</v>
      </c>
      <c r="H26">
        <v>9</v>
      </c>
      <c r="I26">
        <v>1</v>
      </c>
      <c r="J26">
        <v>0.95</v>
      </c>
      <c r="K26" s="4">
        <v>10.1873531341553</v>
      </c>
      <c r="L26" s="9">
        <v>1.50032997131348</v>
      </c>
      <c r="M26">
        <v>1.36506271362305</v>
      </c>
      <c r="N26">
        <v>8.29955863952637</v>
      </c>
      <c r="O26">
        <v>7</v>
      </c>
      <c r="P26">
        <v>7</v>
      </c>
      <c r="Q26">
        <v>17</v>
      </c>
      <c r="R26" s="15">
        <v>0.4118</v>
      </c>
      <c r="S26" s="15">
        <f t="shared" si="1"/>
        <v>0.7</v>
      </c>
      <c r="T26">
        <v>3.49669647216797</v>
      </c>
      <c r="U26">
        <v>3.27293419837952</v>
      </c>
      <c r="V26">
        <v>3.09587931632996</v>
      </c>
      <c r="W26" s="11">
        <v>0.17705488204956</v>
      </c>
      <c r="X26">
        <v>0.400817155838013</v>
      </c>
      <c r="Y26">
        <v>0.400817155838013</v>
      </c>
      <c r="Z26">
        <v>0.7</v>
      </c>
      <c r="AA26">
        <v>1</v>
      </c>
      <c r="AB26">
        <v>0.588235294117647</v>
      </c>
      <c r="AC26">
        <v>0.740740740740741</v>
      </c>
      <c r="AD26">
        <v>0</v>
      </c>
      <c r="AE26">
        <v>0.3</v>
      </c>
    </row>
    <row r="27" s="3" customFormat="1" spans="1:31">
      <c r="A27" s="7">
        <v>1</v>
      </c>
      <c r="B27" s="3">
        <v>20</v>
      </c>
      <c r="C27" s="3">
        <v>0</v>
      </c>
      <c r="D27" s="3">
        <v>10</v>
      </c>
      <c r="E27" s="3">
        <v>10</v>
      </c>
      <c r="F27" s="3">
        <v>10</v>
      </c>
      <c r="G27" s="3">
        <v>0</v>
      </c>
      <c r="H27" s="3">
        <v>10</v>
      </c>
      <c r="I27" s="3">
        <v>0</v>
      </c>
      <c r="J27" s="3">
        <v>1</v>
      </c>
      <c r="K27" s="11">
        <v>9999</v>
      </c>
      <c r="L27" s="11">
        <v>1.51507186889648</v>
      </c>
      <c r="M27" s="3">
        <v>9999</v>
      </c>
      <c r="N27" s="3">
        <v>9999</v>
      </c>
      <c r="O27" s="3">
        <v>10</v>
      </c>
      <c r="P27" s="3">
        <v>10</v>
      </c>
      <c r="Q27" s="3">
        <v>20</v>
      </c>
      <c r="R27" s="17">
        <v>0.5</v>
      </c>
      <c r="S27" s="17">
        <f t="shared" si="1"/>
        <v>1</v>
      </c>
      <c r="T27" s="3">
        <v>4.64654541015625</v>
      </c>
      <c r="U27" s="3">
        <v>4.34903001785278</v>
      </c>
      <c r="V27" s="3">
        <v>4.14905261993408</v>
      </c>
      <c r="W27" s="11">
        <v>0.199977397918701</v>
      </c>
      <c r="X27" s="3">
        <v>0.497492790222168</v>
      </c>
      <c r="Y27" s="3">
        <v>0.497492790222168</v>
      </c>
      <c r="Z27" s="3">
        <v>1</v>
      </c>
      <c r="AA27" s="3">
        <v>1</v>
      </c>
      <c r="AB27" s="3">
        <v>0.5</v>
      </c>
      <c r="AC27" s="3">
        <v>0.666666666666667</v>
      </c>
      <c r="AD27" s="3">
        <v>0</v>
      </c>
      <c r="AE27" s="3">
        <v>0</v>
      </c>
    </row>
    <row r="28" spans="1:31">
      <c r="A28" s="5">
        <v>212</v>
      </c>
      <c r="B28">
        <v>19</v>
      </c>
      <c r="C28">
        <v>1</v>
      </c>
      <c r="D28">
        <v>10</v>
      </c>
      <c r="E28">
        <v>10</v>
      </c>
      <c r="F28">
        <v>10</v>
      </c>
      <c r="G28">
        <v>0</v>
      </c>
      <c r="H28">
        <v>9</v>
      </c>
      <c r="I28">
        <v>1</v>
      </c>
      <c r="J28">
        <v>0.95</v>
      </c>
      <c r="K28" s="4">
        <v>9.30351257324219</v>
      </c>
      <c r="L28" s="9">
        <v>1.56141471862793</v>
      </c>
      <c r="M28">
        <v>1.46649742126465</v>
      </c>
      <c r="N28">
        <v>7.65316009521484</v>
      </c>
      <c r="O28">
        <v>4</v>
      </c>
      <c r="P28">
        <v>4</v>
      </c>
      <c r="Q28">
        <v>12</v>
      </c>
      <c r="R28" s="15">
        <v>0.3333</v>
      </c>
      <c r="S28" s="15">
        <f t="shared" si="1"/>
        <v>0.4</v>
      </c>
      <c r="T28">
        <v>3.60354804992676</v>
      </c>
      <c r="U28">
        <v>3.36167764663696</v>
      </c>
      <c r="V28">
        <v>3.22679138183594</v>
      </c>
      <c r="W28" s="11">
        <v>0.134886264801025</v>
      </c>
      <c r="X28">
        <v>0.37675666809082</v>
      </c>
      <c r="Y28">
        <v>0.37675666809082</v>
      </c>
      <c r="Z28">
        <v>0.4</v>
      </c>
      <c r="AA28">
        <v>0.8</v>
      </c>
      <c r="AB28">
        <v>0.666666666666667</v>
      </c>
      <c r="AC28">
        <v>0.727272727272727</v>
      </c>
      <c r="AD28">
        <v>0.2</v>
      </c>
      <c r="AE28">
        <v>0.4</v>
      </c>
    </row>
    <row r="29" spans="1:31">
      <c r="A29" s="5">
        <v>157</v>
      </c>
      <c r="B29">
        <v>19</v>
      </c>
      <c r="C29">
        <v>1</v>
      </c>
      <c r="D29">
        <v>10</v>
      </c>
      <c r="E29">
        <v>10</v>
      </c>
      <c r="F29">
        <v>10</v>
      </c>
      <c r="G29">
        <v>0</v>
      </c>
      <c r="H29">
        <v>9</v>
      </c>
      <c r="I29">
        <v>1</v>
      </c>
      <c r="J29">
        <v>0.95</v>
      </c>
      <c r="K29" s="4">
        <v>10.969633102417</v>
      </c>
      <c r="L29" s="9">
        <v>1.58363723754883</v>
      </c>
      <c r="M29">
        <v>1.39098739624023</v>
      </c>
      <c r="N29">
        <v>8.50238418579102</v>
      </c>
      <c r="O29">
        <v>5</v>
      </c>
      <c r="P29">
        <v>5</v>
      </c>
      <c r="Q29">
        <v>15</v>
      </c>
      <c r="R29" s="15">
        <v>0.3333</v>
      </c>
      <c r="S29" s="15">
        <f t="shared" si="1"/>
        <v>0.5</v>
      </c>
      <c r="T29">
        <v>3.91167259216309</v>
      </c>
      <c r="U29">
        <v>3.66799592971802</v>
      </c>
      <c r="V29">
        <v>3.45865440368652</v>
      </c>
      <c r="W29" s="11">
        <v>0.209341526031494</v>
      </c>
      <c r="X29">
        <v>0.453018188476562</v>
      </c>
      <c r="Y29">
        <v>0.453018188476562</v>
      </c>
      <c r="Z29">
        <v>0.5</v>
      </c>
      <c r="AA29">
        <v>1</v>
      </c>
      <c r="AB29">
        <v>0.666666666666667</v>
      </c>
      <c r="AC29">
        <v>0.8</v>
      </c>
      <c r="AD29">
        <v>0</v>
      </c>
      <c r="AE29">
        <v>0.5</v>
      </c>
    </row>
    <row r="30" spans="1:31">
      <c r="A30" s="5">
        <v>147</v>
      </c>
      <c r="B30">
        <v>18</v>
      </c>
      <c r="C30">
        <v>2</v>
      </c>
      <c r="D30">
        <v>10</v>
      </c>
      <c r="E30">
        <v>10</v>
      </c>
      <c r="F30">
        <v>10</v>
      </c>
      <c r="G30">
        <v>0</v>
      </c>
      <c r="H30">
        <v>8</v>
      </c>
      <c r="I30">
        <v>2</v>
      </c>
      <c r="J30">
        <v>0.9</v>
      </c>
      <c r="K30" s="4">
        <v>6.612060546875</v>
      </c>
      <c r="L30" s="9">
        <v>1.60484886169434</v>
      </c>
      <c r="M30">
        <v>1.57463836669922</v>
      </c>
      <c r="N30">
        <v>6.10797309875488</v>
      </c>
      <c r="O30">
        <v>8</v>
      </c>
      <c r="P30">
        <v>8</v>
      </c>
      <c r="Q30">
        <v>17</v>
      </c>
      <c r="R30" s="15">
        <v>0.4706</v>
      </c>
      <c r="S30" s="15">
        <f t="shared" si="1"/>
        <v>0.8</v>
      </c>
      <c r="T30">
        <v>3.09134292602539</v>
      </c>
      <c r="U30">
        <v>2.82251119613647</v>
      </c>
      <c r="V30">
        <v>2.7755024433136</v>
      </c>
      <c r="W30" s="11">
        <v>0.047008752822876</v>
      </c>
      <c r="X30">
        <v>0.315840482711792</v>
      </c>
      <c r="Y30">
        <v>0.315840482711792</v>
      </c>
      <c r="Z30">
        <v>0.8</v>
      </c>
      <c r="AA30">
        <v>0.9</v>
      </c>
      <c r="AB30">
        <v>0.529411764705882</v>
      </c>
      <c r="AC30">
        <v>0.666666666666667</v>
      </c>
      <c r="AD30">
        <v>0.1</v>
      </c>
      <c r="AE30">
        <v>0.1</v>
      </c>
    </row>
    <row r="31" spans="1:31">
      <c r="A31" s="5">
        <v>88</v>
      </c>
      <c r="B31">
        <v>16</v>
      </c>
      <c r="C31">
        <v>4</v>
      </c>
      <c r="D31">
        <v>10</v>
      </c>
      <c r="E31">
        <v>10</v>
      </c>
      <c r="F31">
        <v>9</v>
      </c>
      <c r="G31">
        <v>1</v>
      </c>
      <c r="H31">
        <v>7</v>
      </c>
      <c r="I31">
        <v>3</v>
      </c>
      <c r="J31">
        <v>0.8</v>
      </c>
      <c r="K31" s="4">
        <v>6.7324047088623</v>
      </c>
      <c r="L31" s="9">
        <v>1.61456680297852</v>
      </c>
      <c r="M31">
        <v>1.08119773864746</v>
      </c>
      <c r="N31">
        <v>5.53327941894531</v>
      </c>
      <c r="O31">
        <v>5</v>
      </c>
      <c r="P31">
        <v>5</v>
      </c>
      <c r="Q31">
        <v>13</v>
      </c>
      <c r="R31" s="15">
        <v>0.3846</v>
      </c>
      <c r="S31" s="15">
        <f t="shared" si="1"/>
        <v>0.5</v>
      </c>
      <c r="T31">
        <v>3.23104858398437</v>
      </c>
      <c r="U31">
        <v>2.92253375053406</v>
      </c>
      <c r="V31">
        <v>2.8886866569519</v>
      </c>
      <c r="W31" s="11">
        <v>0.0338470935821533</v>
      </c>
      <c r="X31">
        <v>0.342361927032471</v>
      </c>
      <c r="Y31">
        <v>0.342361927032471</v>
      </c>
      <c r="Z31">
        <v>0.5</v>
      </c>
      <c r="AA31">
        <v>0.8</v>
      </c>
      <c r="AB31">
        <v>0.615384615384615</v>
      </c>
      <c r="AC31">
        <v>0.695652173913043</v>
      </c>
      <c r="AD31">
        <v>0.2</v>
      </c>
      <c r="AE31">
        <v>0.3</v>
      </c>
    </row>
    <row r="32" spans="1:31">
      <c r="A32" s="5">
        <v>141</v>
      </c>
      <c r="B32">
        <v>18</v>
      </c>
      <c r="C32">
        <v>2</v>
      </c>
      <c r="D32">
        <v>10</v>
      </c>
      <c r="E32">
        <v>10</v>
      </c>
      <c r="F32">
        <v>10</v>
      </c>
      <c r="G32">
        <v>0</v>
      </c>
      <c r="H32">
        <v>8</v>
      </c>
      <c r="I32">
        <v>2</v>
      </c>
      <c r="J32">
        <v>0.9</v>
      </c>
      <c r="K32" s="4">
        <v>7.49026870727539</v>
      </c>
      <c r="L32" s="9">
        <v>1.63237380981445</v>
      </c>
      <c r="M32">
        <v>1.35805892944336</v>
      </c>
      <c r="N32">
        <v>5.95078086853027</v>
      </c>
      <c r="O32">
        <v>7</v>
      </c>
      <c r="P32">
        <v>7</v>
      </c>
      <c r="Q32">
        <v>17</v>
      </c>
      <c r="R32" s="15">
        <v>0.4118</v>
      </c>
      <c r="S32" s="15">
        <f t="shared" si="1"/>
        <v>0.7</v>
      </c>
      <c r="T32">
        <v>3.87831687927246</v>
      </c>
      <c r="U32">
        <v>3.56178855895996</v>
      </c>
      <c r="V32">
        <v>3.43032383918762</v>
      </c>
      <c r="W32" s="11">
        <v>0.131464719772339</v>
      </c>
      <c r="X32">
        <v>0.447993040084839</v>
      </c>
      <c r="Y32">
        <v>0.447993040084839</v>
      </c>
      <c r="Z32">
        <v>0.7</v>
      </c>
      <c r="AA32">
        <v>1</v>
      </c>
      <c r="AB32">
        <v>0.588235294117647</v>
      </c>
      <c r="AC32">
        <v>0.740740740740741</v>
      </c>
      <c r="AD32">
        <v>0</v>
      </c>
      <c r="AE32">
        <v>0.3</v>
      </c>
    </row>
    <row r="33" spans="1:31">
      <c r="A33" s="5">
        <v>14</v>
      </c>
      <c r="B33">
        <v>19</v>
      </c>
      <c r="C33">
        <v>1</v>
      </c>
      <c r="D33">
        <v>10</v>
      </c>
      <c r="E33">
        <v>10</v>
      </c>
      <c r="F33">
        <v>10</v>
      </c>
      <c r="G33">
        <v>0</v>
      </c>
      <c r="H33">
        <v>9</v>
      </c>
      <c r="I33">
        <v>1</v>
      </c>
      <c r="J33">
        <v>0.95</v>
      </c>
      <c r="K33" s="4">
        <v>10.0921478271484</v>
      </c>
      <c r="L33" s="9">
        <v>1.65734672546387</v>
      </c>
      <c r="M33">
        <v>1.5528678894043</v>
      </c>
      <c r="N33">
        <v>8.32724761962891</v>
      </c>
      <c r="O33">
        <v>7</v>
      </c>
      <c r="P33">
        <v>7</v>
      </c>
      <c r="Q33">
        <v>17</v>
      </c>
      <c r="R33" s="15">
        <v>0.4118</v>
      </c>
      <c r="S33" s="15">
        <f t="shared" si="1"/>
        <v>0.7</v>
      </c>
      <c r="T33">
        <v>3.50043296813965</v>
      </c>
      <c r="U33">
        <v>3.26690196990967</v>
      </c>
      <c r="V33">
        <v>3.13181495666504</v>
      </c>
      <c r="W33" s="11">
        <v>0.135087013244629</v>
      </c>
      <c r="X33">
        <v>0.368618011474609</v>
      </c>
      <c r="Y33">
        <v>0.368618011474609</v>
      </c>
      <c r="Z33">
        <v>0.7</v>
      </c>
      <c r="AA33">
        <v>1</v>
      </c>
      <c r="AB33">
        <v>0.588235294117647</v>
      </c>
      <c r="AC33">
        <v>0.740740740740741</v>
      </c>
      <c r="AD33">
        <v>0</v>
      </c>
      <c r="AE33">
        <v>0.3</v>
      </c>
    </row>
    <row r="34" s="4" customFormat="1" spans="11:31">
      <c r="K34" s="12" t="s">
        <v>29</v>
      </c>
      <c r="L34" s="9">
        <f>AVERAGE(L2:L33)</f>
        <v>1.35502344369888</v>
      </c>
      <c r="W34" s="11">
        <f t="shared" ref="W34:AE34" si="2">AVERAGE(W2:W33)</f>
        <v>0.0828468352556228</v>
      </c>
      <c r="Z34" s="4">
        <f t="shared" si="2"/>
        <v>0.66875</v>
      </c>
      <c r="AA34" s="4">
        <f t="shared" si="2"/>
        <v>0.925</v>
      </c>
      <c r="AB34" s="4">
        <f t="shared" si="2"/>
        <v>0.593575820383822</v>
      </c>
      <c r="AC34" s="4">
        <f t="shared" si="2"/>
        <v>0.71394565332323</v>
      </c>
      <c r="AD34" s="4">
        <f t="shared" si="2"/>
        <v>0.075</v>
      </c>
      <c r="AE34" s="4">
        <f t="shared" si="2"/>
        <v>0.25625</v>
      </c>
    </row>
    <row r="35" s="4" customFormat="1" spans="11:31">
      <c r="K35" s="13" t="s">
        <v>30</v>
      </c>
      <c r="L35" s="9">
        <f>MAX(L2:L33)</f>
        <v>3.01742553710937</v>
      </c>
      <c r="W35" s="11">
        <f t="shared" ref="W35:AE35" si="3">MAX(W2:W33)</f>
        <v>0.209341526031494</v>
      </c>
      <c r="Z35" s="4">
        <f t="shared" si="3"/>
        <v>1</v>
      </c>
      <c r="AA35" s="4">
        <f t="shared" si="3"/>
        <v>1</v>
      </c>
      <c r="AB35" s="4">
        <f t="shared" si="3"/>
        <v>0.833333333333333</v>
      </c>
      <c r="AC35" s="4">
        <f t="shared" si="3"/>
        <v>0.8</v>
      </c>
      <c r="AD35" s="4">
        <f t="shared" si="3"/>
        <v>0.5</v>
      </c>
      <c r="AE35" s="4">
        <f t="shared" si="3"/>
        <v>0.6</v>
      </c>
    </row>
    <row r="36" s="4" customFormat="1" spans="12:31">
      <c r="L36" s="9">
        <f>MIN(L2:L33)</f>
        <v>0.40911865234375</v>
      </c>
      <c r="W36" s="11">
        <f t="shared" ref="W36:AE36" si="4">MIN(W2:W33)</f>
        <v>0.000504970550537109</v>
      </c>
      <c r="Z36" s="4">
        <f t="shared" si="4"/>
        <v>0.1</v>
      </c>
      <c r="AA36" s="4">
        <f t="shared" si="4"/>
        <v>0.5</v>
      </c>
      <c r="AB36" s="4">
        <f t="shared" si="4"/>
        <v>0.473684210526316</v>
      </c>
      <c r="AC36" s="4">
        <f t="shared" si="4"/>
        <v>0.583333333333333</v>
      </c>
      <c r="AD36" s="4">
        <f t="shared" si="4"/>
        <v>0</v>
      </c>
      <c r="AE36" s="4">
        <f t="shared" si="4"/>
        <v>-0.1</v>
      </c>
    </row>
    <row r="37" spans="11:23">
      <c r="K37" s="4"/>
      <c r="L37" s="9"/>
      <c r="M37">
        <v>0.194</v>
      </c>
      <c r="Q37" s="4" t="s">
        <v>70</v>
      </c>
      <c r="R37" s="4"/>
      <c r="S37" s="4"/>
      <c r="T37" s="4"/>
      <c r="W37" s="11"/>
    </row>
    <row r="38" spans="11:23">
      <c r="K38" s="4"/>
      <c r="L38" s="9"/>
      <c r="M38">
        <v>0.129</v>
      </c>
      <c r="Q38" s="4">
        <v>0.2</v>
      </c>
      <c r="R38" s="4">
        <v>-160</v>
      </c>
      <c r="S38" s="4">
        <v>640</v>
      </c>
      <c r="T38" s="4">
        <v>32</v>
      </c>
      <c r="W38" s="11"/>
    </row>
    <row r="39" spans="11:23">
      <c r="K39" s="4"/>
      <c r="L39" s="9"/>
      <c r="Q39" s="4">
        <v>0.4</v>
      </c>
      <c r="R39" s="4">
        <v>-320</v>
      </c>
      <c r="S39" s="4">
        <v>480</v>
      </c>
      <c r="T39" s="4">
        <v>24</v>
      </c>
      <c r="W39" s="11"/>
    </row>
    <row r="40" spans="11:23">
      <c r="K40" s="4" t="s">
        <v>31</v>
      </c>
      <c r="L40" s="4" t="s">
        <v>32</v>
      </c>
      <c r="M40" t="s">
        <v>98</v>
      </c>
      <c r="N40" t="s">
        <v>99</v>
      </c>
      <c r="Q40" s="4">
        <v>0.45</v>
      </c>
      <c r="R40" s="4">
        <v>-360</v>
      </c>
      <c r="S40" s="4">
        <v>440</v>
      </c>
      <c r="T40" s="4">
        <v>22</v>
      </c>
      <c r="W40" s="11"/>
    </row>
    <row r="41" spans="11:23">
      <c r="K41" s="4"/>
      <c r="L41" s="4"/>
      <c r="Q41" s="4">
        <v>0.49</v>
      </c>
      <c r="R41" s="4">
        <v>-392</v>
      </c>
      <c r="S41" s="4">
        <v>408</v>
      </c>
      <c r="T41" s="4">
        <v>20.4</v>
      </c>
      <c r="W41" s="11"/>
    </row>
    <row r="42" s="1" customFormat="1" spans="11:23">
      <c r="K42" s="14" t="s">
        <v>49</v>
      </c>
      <c r="L42" s="14">
        <f>COUNTIF(L2:L33,"&lt;0.507")-COUNTIF(L2:L33,"&lt;0.378")</f>
        <v>3</v>
      </c>
      <c r="R42" s="14">
        <v>-380</v>
      </c>
      <c r="S42" s="14">
        <v>420</v>
      </c>
      <c r="T42" s="14">
        <v>21</v>
      </c>
      <c r="W42" s="14"/>
    </row>
    <row r="43" s="1" customFormat="1" spans="11:23">
      <c r="K43" s="14" t="s">
        <v>50</v>
      </c>
      <c r="L43" s="14">
        <f>COUNTIF(L2:L33,"&lt;0.636")-COUNTIF(L2:L33,"&lt;0.507")</f>
        <v>4</v>
      </c>
      <c r="P43" s="1">
        <v>12</v>
      </c>
      <c r="W43" s="14"/>
    </row>
    <row r="44" s="2" customFormat="1" spans="11:23">
      <c r="K44" s="10" t="s">
        <v>51</v>
      </c>
      <c r="L44" s="10">
        <f>COUNTIF(L2:L33,"&lt;0.765")-COUNTIF(L2:L33,"&lt;0.636")</f>
        <v>2</v>
      </c>
      <c r="W44" s="10"/>
    </row>
    <row r="45" s="1" customFormat="1" spans="11:23">
      <c r="K45" s="14" t="s">
        <v>52</v>
      </c>
      <c r="L45" s="14">
        <f>COUNTIF(L2:L33,"&lt;0.894")-COUNTIF(L2:L33,"&lt;0.765")</f>
        <v>0</v>
      </c>
      <c r="P45" s="1">
        <v>28</v>
      </c>
      <c r="W45" s="14"/>
    </row>
    <row r="46" s="1" customFormat="1" spans="11:23">
      <c r="K46" s="14" t="s">
        <v>53</v>
      </c>
      <c r="L46" s="14">
        <f>COUNTIF(L2:L33,"&lt;1.023")-COUNTIF(L2:L33,"&lt;0.894")</f>
        <v>0</v>
      </c>
      <c r="W46" s="14"/>
    </row>
    <row r="47" s="1" customFormat="1" spans="11:23">
      <c r="K47" s="14" t="s">
        <v>54</v>
      </c>
      <c r="L47" s="14">
        <f>COUNTIF(L2:L33,"&lt;1.152")-COUNTIF(L2:L33,"&lt;1.023")</f>
        <v>0</v>
      </c>
      <c r="W47" s="14"/>
    </row>
    <row r="48" s="1" customFormat="1" spans="11:23">
      <c r="K48" s="14" t="s">
        <v>55</v>
      </c>
      <c r="L48" s="14">
        <f>COUNTIF(L2:L33,"&lt;1.281")-COUNTIF(L2:L33,"&lt;1.152")</f>
        <v>0</v>
      </c>
      <c r="W48" s="14"/>
    </row>
    <row r="49" s="1" customFormat="1" spans="11:23">
      <c r="K49" s="14" t="s">
        <v>56</v>
      </c>
      <c r="L49" s="14">
        <f>COUNTIF(L2:L33,"&lt;1.41")-COUNTIF(L2:L33,"&lt;1.281")</f>
        <v>0</v>
      </c>
      <c r="W49" s="14"/>
    </row>
    <row r="50" s="1" customFormat="1" spans="11:23">
      <c r="K50" s="14" t="s">
        <v>57</v>
      </c>
      <c r="L50" s="14">
        <f>COUNTIF(L2:L33,"&lt;1.539")-COUNTIF(L2:L33,"&lt;1.41")</f>
        <v>13</v>
      </c>
      <c r="M50" s="14">
        <v>2</v>
      </c>
      <c r="W50" s="14"/>
    </row>
    <row r="51" s="1" customFormat="1" spans="11:23">
      <c r="K51" s="14" t="s">
        <v>58</v>
      </c>
      <c r="L51" s="14">
        <f>COUNTIF(L2:L33,"&lt;1.668")-COUNTIF(L2:L33,"&lt;1.539")</f>
        <v>6</v>
      </c>
      <c r="M51" s="14">
        <v>3</v>
      </c>
      <c r="W51" s="14"/>
    </row>
    <row r="52" s="1" customFormat="1" spans="11:23">
      <c r="K52" s="14" t="s">
        <v>59</v>
      </c>
      <c r="L52" s="14">
        <f>COUNTIF(L2:L33,"&lt;1.797")-COUNTIF(L2:L33,"&lt;1.668")</f>
        <v>0</v>
      </c>
      <c r="M52" s="14">
        <v>4</v>
      </c>
      <c r="W52" s="14"/>
    </row>
    <row r="53" s="1" customFormat="1" spans="11:23">
      <c r="K53" s="14" t="s">
        <v>60</v>
      </c>
      <c r="L53" s="14">
        <f>COUNTIF(L2:L33,"&lt;1.926")-COUNTIF(L2:L33,"&lt;1.797")</f>
        <v>0</v>
      </c>
      <c r="M53" s="14">
        <v>7</v>
      </c>
      <c r="W53" s="14"/>
    </row>
    <row r="54" s="1" customFormat="1" spans="11:23">
      <c r="K54" s="14" t="s">
        <v>61</v>
      </c>
      <c r="L54" s="14">
        <f>COUNTIF(L2:L33,"&lt;2.055")-COUNTIF(L2:L33,"&lt;1.926")</f>
        <v>1</v>
      </c>
      <c r="M54" s="14">
        <v>8</v>
      </c>
      <c r="W54" s="14"/>
    </row>
    <row r="55" s="1" customFormat="1" spans="11:23">
      <c r="K55" s="14" t="s">
        <v>62</v>
      </c>
      <c r="L55" s="14">
        <f>COUNTIF(L2:L33,"&lt;2.184")-COUNTIF(L2:L33,"&lt;2.055")</f>
        <v>0</v>
      </c>
      <c r="M55" s="14">
        <v>7</v>
      </c>
      <c r="W55" s="14"/>
    </row>
    <row r="56" s="1" customFormat="1" spans="11:23">
      <c r="K56" s="14" t="s">
        <v>63</v>
      </c>
      <c r="L56" s="14">
        <f>COUNTIF(L2:L33,"&lt;2.313")-COUNTIF(L2:L33,"&lt;2.184")</f>
        <v>1</v>
      </c>
      <c r="M56" s="14">
        <v>4</v>
      </c>
      <c r="W56" s="14"/>
    </row>
    <row r="57" s="1" customFormat="1" spans="11:23">
      <c r="K57" s="14" t="s">
        <v>64</v>
      </c>
      <c r="L57" s="14">
        <f>COUNTIF(L2:L33,"&lt;2.442")-COUNTIF(L2:L33,"&lt;2.313")</f>
        <v>0</v>
      </c>
      <c r="M57" s="14">
        <v>3</v>
      </c>
      <c r="W57" s="14"/>
    </row>
    <row r="58" s="1" customFormat="1" spans="11:13">
      <c r="K58" s="14" t="s">
        <v>65</v>
      </c>
      <c r="L58" s="14">
        <f>COUNTIF(L2:L33,"&lt;2.571")-COUNTIF(L2:L33,"&lt;2.442")</f>
        <v>1</v>
      </c>
      <c r="M58" s="14">
        <v>2</v>
      </c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s="1" customFormat="1" spans="11:15">
      <c r="K60" s="14" t="s">
        <v>67</v>
      </c>
      <c r="L60" s="14">
        <f>COUNTIF(L2:L33,"&lt;2.829")-COUNTIF(L2:L33,"&lt;2.7")</f>
        <v>0</v>
      </c>
      <c r="N60" s="1">
        <v>0.378</v>
      </c>
      <c r="O60" s="1">
        <v>3.094</v>
      </c>
    </row>
    <row r="61" s="1" customFormat="1" spans="11:15">
      <c r="K61" s="14" t="s">
        <v>68</v>
      </c>
      <c r="L61" s="14">
        <f>COUNTIF(L2:L33,"&lt;2.958")-COUNTIF(L2:L33,"&lt;2.829")</f>
        <v>0</v>
      </c>
      <c r="N61" s="1">
        <v>21</v>
      </c>
      <c r="O61" s="1">
        <v>0.129</v>
      </c>
    </row>
    <row r="62" s="1" customFormat="1" spans="11:12">
      <c r="K62" s="14" t="s">
        <v>69</v>
      </c>
      <c r="L62" s="14">
        <f>COUNTIF(L2:L33,"&lt;3.087")-COUNTIF(L2:L33,"&lt;2.958")</f>
        <v>1</v>
      </c>
    </row>
    <row r="63" s="1" customFormat="1" spans="14:15">
      <c r="N63" s="1">
        <v>0.954</v>
      </c>
      <c r="O63" s="1">
        <v>0.133</v>
      </c>
    </row>
    <row r="64" s="1" customFormat="1" spans="14:15">
      <c r="N64" s="1">
        <v>1.355</v>
      </c>
      <c r="O64" s="1">
        <v>0.108</v>
      </c>
    </row>
    <row r="65" spans="14:15">
      <c r="N65" s="1">
        <v>1.72</v>
      </c>
      <c r="O65" s="1">
        <v>0.083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2"/>
  <sheetViews>
    <sheetView topLeftCell="G40" workbookViewId="0">
      <selection activeCell="N48" sqref="N48:N56"/>
    </sheetView>
  </sheetViews>
  <sheetFormatPr defaultColWidth="8.88888888888889" defaultRowHeight="14.4"/>
  <cols>
    <col min="11" max="12" width="19.1111111111111" customWidth="1"/>
    <col min="13" max="14" width="12.8888888888889"/>
    <col min="20" max="22" width="12.8888888888889"/>
    <col min="23" max="23" width="20.6666666666667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="20" customFormat="1" spans="1:31">
      <c r="A2" s="21">
        <v>106</v>
      </c>
      <c r="B2" s="20">
        <v>19</v>
      </c>
      <c r="C2" s="20">
        <v>1</v>
      </c>
      <c r="D2" s="20">
        <v>10</v>
      </c>
      <c r="E2" s="20">
        <v>10</v>
      </c>
      <c r="F2" s="20">
        <v>10</v>
      </c>
      <c r="G2" s="20">
        <v>0</v>
      </c>
      <c r="H2" s="20">
        <v>9</v>
      </c>
      <c r="I2" s="20">
        <v>1</v>
      </c>
      <c r="J2" s="20">
        <v>0.95</v>
      </c>
      <c r="K2" s="22">
        <v>11.0809917449951</v>
      </c>
      <c r="L2" s="22">
        <v>1.19580459594727</v>
      </c>
      <c r="M2" s="20">
        <v>0.999795913696289</v>
      </c>
      <c r="N2" s="20">
        <v>9.0234489440918</v>
      </c>
      <c r="O2" s="20">
        <v>6</v>
      </c>
      <c r="P2" s="20">
        <v>6</v>
      </c>
      <c r="Q2" s="20">
        <v>16</v>
      </c>
      <c r="R2" s="23">
        <v>0.375</v>
      </c>
      <c r="S2" s="23">
        <f t="shared" ref="S2:S9" si="0">O2/E2</f>
        <v>0.6</v>
      </c>
      <c r="T2" s="20">
        <v>4.2790470123291</v>
      </c>
      <c r="U2" s="20">
        <v>3.97639465332031</v>
      </c>
      <c r="V2" s="20">
        <v>3.77619099617004</v>
      </c>
      <c r="W2" s="22">
        <v>0.200203657150269</v>
      </c>
      <c r="X2" s="20">
        <v>0.502856016159058</v>
      </c>
      <c r="Y2" s="20">
        <v>0.502856016159058</v>
      </c>
      <c r="Z2" s="20">
        <v>0.6</v>
      </c>
      <c r="AA2" s="20">
        <v>1</v>
      </c>
      <c r="AB2" s="20">
        <v>0.625</v>
      </c>
      <c r="AC2" s="20">
        <v>0.769230769230769</v>
      </c>
      <c r="AD2" s="20">
        <v>0</v>
      </c>
      <c r="AE2" s="20">
        <v>0.4</v>
      </c>
    </row>
    <row r="3" spans="1:31">
      <c r="A3" s="5">
        <v>243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9.80090713500977</v>
      </c>
      <c r="L3" s="9">
        <v>1.29490089416504</v>
      </c>
      <c r="M3">
        <v>1.34233665466309</v>
      </c>
      <c r="N3">
        <v>9.92547225952148</v>
      </c>
      <c r="O3">
        <v>7</v>
      </c>
      <c r="P3">
        <v>7</v>
      </c>
      <c r="Q3">
        <v>17</v>
      </c>
      <c r="R3" s="15">
        <v>0.4118</v>
      </c>
      <c r="S3" s="15">
        <f t="shared" si="0"/>
        <v>0.7</v>
      </c>
      <c r="T3">
        <v>4.18098068237305</v>
      </c>
      <c r="U3">
        <v>3.79029202461243</v>
      </c>
      <c r="V3">
        <v>3.7947883605957</v>
      </c>
      <c r="W3" s="11">
        <v>0.00449633598327637</v>
      </c>
      <c r="X3">
        <v>0.386192321777344</v>
      </c>
      <c r="Y3">
        <v>0.386192321777344</v>
      </c>
      <c r="Z3">
        <v>0.7</v>
      </c>
      <c r="AA3">
        <v>1</v>
      </c>
      <c r="AB3">
        <v>0.588235294117647</v>
      </c>
      <c r="AC3">
        <v>0.740740740740741</v>
      </c>
      <c r="AD3">
        <v>0</v>
      </c>
      <c r="AE3">
        <v>0.3</v>
      </c>
    </row>
    <row r="4" s="20" customFormat="1" spans="1:31">
      <c r="A4" s="21">
        <v>199</v>
      </c>
      <c r="B4" s="20">
        <v>16</v>
      </c>
      <c r="C4" s="20">
        <v>4</v>
      </c>
      <c r="D4" s="20">
        <v>10</v>
      </c>
      <c r="E4" s="20">
        <v>10</v>
      </c>
      <c r="F4" s="20">
        <v>10</v>
      </c>
      <c r="G4" s="20">
        <v>0</v>
      </c>
      <c r="H4" s="20">
        <v>6</v>
      </c>
      <c r="I4" s="20">
        <v>4</v>
      </c>
      <c r="J4" s="20">
        <v>0.8</v>
      </c>
      <c r="K4" s="22">
        <v>4.75215721130371</v>
      </c>
      <c r="L4" s="22">
        <v>1.34195899963379</v>
      </c>
      <c r="M4" s="20">
        <v>1.08642959594727</v>
      </c>
      <c r="N4" s="20">
        <v>5.04485130310059</v>
      </c>
      <c r="O4" s="20">
        <v>5</v>
      </c>
      <c r="P4" s="20">
        <v>5</v>
      </c>
      <c r="Q4" s="20">
        <v>12</v>
      </c>
      <c r="R4" s="23">
        <v>0.4167</v>
      </c>
      <c r="S4" s="23">
        <f t="shared" si="0"/>
        <v>0.5</v>
      </c>
      <c r="T4" s="20">
        <v>2.68381881713867</v>
      </c>
      <c r="U4" s="20">
        <v>2.37830376625061</v>
      </c>
      <c r="V4" s="20">
        <v>2.37785029411316</v>
      </c>
      <c r="W4" s="22">
        <v>0.000453472137451172</v>
      </c>
      <c r="X4" s="20">
        <v>0.305968523025513</v>
      </c>
      <c r="Y4" s="20">
        <v>0.305968523025513</v>
      </c>
      <c r="Z4" s="20">
        <v>0.5</v>
      </c>
      <c r="AA4" s="20">
        <v>0.7</v>
      </c>
      <c r="AB4" s="20">
        <v>0.583333333333333</v>
      </c>
      <c r="AC4" s="20">
        <v>0.636363636363636</v>
      </c>
      <c r="AD4" s="20">
        <v>0.3</v>
      </c>
      <c r="AE4" s="20">
        <v>0.2</v>
      </c>
    </row>
    <row r="5" spans="1:31">
      <c r="A5" s="5">
        <v>148</v>
      </c>
      <c r="B5">
        <v>16</v>
      </c>
      <c r="C5">
        <v>4</v>
      </c>
      <c r="D5">
        <v>10</v>
      </c>
      <c r="E5">
        <v>10</v>
      </c>
      <c r="F5">
        <v>10</v>
      </c>
      <c r="G5">
        <v>0</v>
      </c>
      <c r="H5">
        <v>6</v>
      </c>
      <c r="I5">
        <v>4</v>
      </c>
      <c r="J5">
        <v>0.8</v>
      </c>
      <c r="K5" s="4">
        <v>5.98124694824219</v>
      </c>
      <c r="L5" s="9">
        <v>1.4102840423584</v>
      </c>
      <c r="M5">
        <v>0.666097640991211</v>
      </c>
      <c r="N5">
        <v>5.7578067779541</v>
      </c>
      <c r="O5">
        <v>5</v>
      </c>
      <c r="P5">
        <v>5</v>
      </c>
      <c r="Q5">
        <v>14</v>
      </c>
      <c r="R5" s="15">
        <v>0.3571</v>
      </c>
      <c r="S5" s="15">
        <f t="shared" si="0"/>
        <v>0.5</v>
      </c>
      <c r="T5">
        <v>3.24358749389648</v>
      </c>
      <c r="U5">
        <v>2.86260199546814</v>
      </c>
      <c r="V5">
        <v>2.83324432373047</v>
      </c>
      <c r="W5" s="11">
        <v>0.0293576717376709</v>
      </c>
      <c r="X5">
        <v>0.410343170166016</v>
      </c>
      <c r="Y5">
        <v>0.410343170166016</v>
      </c>
      <c r="Z5">
        <v>0.5</v>
      </c>
      <c r="AA5">
        <v>0.9</v>
      </c>
      <c r="AB5">
        <v>0.642857142857143</v>
      </c>
      <c r="AC5">
        <v>0.75</v>
      </c>
      <c r="AD5">
        <v>0.1</v>
      </c>
      <c r="AE5">
        <v>0.4</v>
      </c>
    </row>
    <row r="6" spans="1:31">
      <c r="A6" s="5">
        <v>111</v>
      </c>
      <c r="B6">
        <v>16</v>
      </c>
      <c r="C6">
        <v>4</v>
      </c>
      <c r="D6">
        <v>10</v>
      </c>
      <c r="E6">
        <v>10</v>
      </c>
      <c r="F6">
        <v>9</v>
      </c>
      <c r="G6">
        <v>1</v>
      </c>
      <c r="H6">
        <v>7</v>
      </c>
      <c r="I6">
        <v>3</v>
      </c>
      <c r="J6">
        <v>0.8</v>
      </c>
      <c r="K6" s="4">
        <v>5.90119934082031</v>
      </c>
      <c r="L6" s="9">
        <v>1.46022987365723</v>
      </c>
      <c r="M6">
        <v>1.03746795654297</v>
      </c>
      <c r="N6">
        <v>4.93503952026367</v>
      </c>
      <c r="O6">
        <v>5</v>
      </c>
      <c r="P6">
        <v>5</v>
      </c>
      <c r="Q6">
        <v>13</v>
      </c>
      <c r="R6" s="15">
        <v>0.3846</v>
      </c>
      <c r="S6" s="15">
        <f t="shared" si="0"/>
        <v>0.5</v>
      </c>
      <c r="T6">
        <v>2.83156013488769</v>
      </c>
      <c r="U6">
        <v>2.55749702453613</v>
      </c>
      <c r="V6">
        <v>2.5282130241394</v>
      </c>
      <c r="W6" s="11">
        <v>0.0292840003967285</v>
      </c>
      <c r="X6">
        <v>0.303347110748291</v>
      </c>
      <c r="Y6">
        <v>0.303347110748291</v>
      </c>
      <c r="Z6">
        <v>0.5</v>
      </c>
      <c r="AA6">
        <v>0.8</v>
      </c>
      <c r="AB6">
        <v>0.615384615384615</v>
      </c>
      <c r="AC6">
        <v>0.695652173913043</v>
      </c>
      <c r="AD6">
        <v>0.2</v>
      </c>
      <c r="AE6">
        <v>0.3</v>
      </c>
    </row>
    <row r="7" s="20" customFormat="1" spans="1:31">
      <c r="A7" s="21">
        <v>115</v>
      </c>
      <c r="B7" s="20">
        <v>16</v>
      </c>
      <c r="C7" s="20">
        <v>4</v>
      </c>
      <c r="D7" s="20">
        <v>10</v>
      </c>
      <c r="E7" s="20">
        <v>10</v>
      </c>
      <c r="F7" s="20">
        <v>10</v>
      </c>
      <c r="G7" s="20">
        <v>0</v>
      </c>
      <c r="H7" s="20">
        <v>6</v>
      </c>
      <c r="I7" s="20">
        <v>4</v>
      </c>
      <c r="J7" s="20">
        <v>0.8</v>
      </c>
      <c r="K7" s="22">
        <v>6.71426963806152</v>
      </c>
      <c r="L7" s="22">
        <v>1.49112319946289</v>
      </c>
      <c r="M7" s="20">
        <v>0.618156433105469</v>
      </c>
      <c r="N7" s="20">
        <v>6.52282333374023</v>
      </c>
      <c r="O7" s="20">
        <v>6</v>
      </c>
      <c r="P7" s="20">
        <v>6</v>
      </c>
      <c r="Q7" s="20">
        <v>16</v>
      </c>
      <c r="R7" s="23">
        <v>0.375</v>
      </c>
      <c r="S7" s="23">
        <f t="shared" si="0"/>
        <v>0.6</v>
      </c>
      <c r="T7" s="20">
        <v>2.93527793884277</v>
      </c>
      <c r="U7" s="20">
        <v>2.57135272026062</v>
      </c>
      <c r="V7" s="20">
        <v>2.54566478729248</v>
      </c>
      <c r="W7" s="22">
        <v>0.0256879329681396</v>
      </c>
      <c r="X7" s="20">
        <v>0.389613151550293</v>
      </c>
      <c r="Y7" s="20">
        <v>0.389613151550293</v>
      </c>
      <c r="Z7" s="20">
        <v>0.6</v>
      </c>
      <c r="AA7" s="20">
        <v>1</v>
      </c>
      <c r="AB7" s="20">
        <v>0.625</v>
      </c>
      <c r="AC7" s="20">
        <v>0.769230769230769</v>
      </c>
      <c r="AD7" s="20">
        <v>0</v>
      </c>
      <c r="AE7" s="20">
        <v>0.4</v>
      </c>
    </row>
    <row r="8" spans="1:31">
      <c r="A8" s="5">
        <v>212</v>
      </c>
      <c r="B8">
        <v>19</v>
      </c>
      <c r="C8">
        <v>1</v>
      </c>
      <c r="D8">
        <v>10</v>
      </c>
      <c r="E8">
        <v>10</v>
      </c>
      <c r="F8">
        <v>10</v>
      </c>
      <c r="G8">
        <v>0</v>
      </c>
      <c r="H8">
        <v>9</v>
      </c>
      <c r="I8">
        <v>1</v>
      </c>
      <c r="J8">
        <v>0.95</v>
      </c>
      <c r="K8" s="4">
        <v>9.30351257324219</v>
      </c>
      <c r="L8" s="9">
        <v>1.56141471862793</v>
      </c>
      <c r="M8">
        <v>1.46649742126465</v>
      </c>
      <c r="N8">
        <v>7.65316009521484</v>
      </c>
      <c r="O8">
        <v>4</v>
      </c>
      <c r="P8">
        <v>4</v>
      </c>
      <c r="Q8">
        <v>12</v>
      </c>
      <c r="R8" s="15">
        <v>0.3333</v>
      </c>
      <c r="S8" s="15">
        <f t="shared" si="0"/>
        <v>0.4</v>
      </c>
      <c r="T8">
        <v>3.60354804992676</v>
      </c>
      <c r="U8">
        <v>3.36167764663696</v>
      </c>
      <c r="V8">
        <v>3.22679138183594</v>
      </c>
      <c r="W8" s="11">
        <v>0.134886264801025</v>
      </c>
      <c r="X8">
        <v>0.37675666809082</v>
      </c>
      <c r="Y8">
        <v>0.37675666809082</v>
      </c>
      <c r="Z8">
        <v>0.4</v>
      </c>
      <c r="AA8">
        <v>0.8</v>
      </c>
      <c r="AB8">
        <v>0.666666666666667</v>
      </c>
      <c r="AC8">
        <v>0.727272727272727</v>
      </c>
      <c r="AD8">
        <v>0.2</v>
      </c>
      <c r="AE8">
        <v>0.4</v>
      </c>
    </row>
    <row r="9" spans="1:31">
      <c r="A9" s="5">
        <v>48</v>
      </c>
      <c r="B9">
        <v>16</v>
      </c>
      <c r="C9">
        <v>4</v>
      </c>
      <c r="D9">
        <v>10</v>
      </c>
      <c r="E9">
        <v>10</v>
      </c>
      <c r="F9">
        <v>10</v>
      </c>
      <c r="G9">
        <v>0</v>
      </c>
      <c r="H9">
        <v>6</v>
      </c>
      <c r="I9">
        <v>4</v>
      </c>
      <c r="J9">
        <v>0.8</v>
      </c>
      <c r="K9" s="4">
        <v>5.09125137329102</v>
      </c>
      <c r="L9" s="9">
        <v>1.59131240844727</v>
      </c>
      <c r="M9">
        <v>0.936178207397461</v>
      </c>
      <c r="N9">
        <v>4.19539451599121</v>
      </c>
      <c r="O9">
        <v>4</v>
      </c>
      <c r="P9">
        <v>4</v>
      </c>
      <c r="Q9">
        <v>13</v>
      </c>
      <c r="R9" s="15">
        <v>0.3077</v>
      </c>
      <c r="S9" s="15">
        <f t="shared" si="0"/>
        <v>0.4</v>
      </c>
      <c r="T9">
        <v>2.98599624633789</v>
      </c>
      <c r="U9">
        <v>2.72475695610046</v>
      </c>
      <c r="V9">
        <v>2.63969969749451</v>
      </c>
      <c r="W9" s="11">
        <v>0.085057258605957</v>
      </c>
      <c r="X9">
        <v>0.346296548843384</v>
      </c>
      <c r="Y9">
        <v>0.346296548843384</v>
      </c>
      <c r="Z9">
        <v>0.4</v>
      </c>
      <c r="AA9">
        <v>0.9</v>
      </c>
      <c r="AB9">
        <v>0.692307692307692</v>
      </c>
      <c r="AC9">
        <v>0.782608695652174</v>
      </c>
      <c r="AD9">
        <v>0.1</v>
      </c>
      <c r="AE9">
        <v>0.5</v>
      </c>
    </row>
    <row r="10" spans="1:31">
      <c r="A10" s="5">
        <v>96</v>
      </c>
      <c r="B10">
        <v>17</v>
      </c>
      <c r="C10">
        <v>3</v>
      </c>
      <c r="D10">
        <v>10</v>
      </c>
      <c r="E10">
        <v>10</v>
      </c>
      <c r="F10">
        <v>10</v>
      </c>
      <c r="G10">
        <v>0</v>
      </c>
      <c r="H10">
        <v>7</v>
      </c>
      <c r="I10">
        <v>3</v>
      </c>
      <c r="J10">
        <v>0.85</v>
      </c>
      <c r="K10" s="4">
        <v>5.74261093139648</v>
      </c>
      <c r="L10" s="9">
        <v>1.61087608337402</v>
      </c>
      <c r="M10">
        <v>1.20277786254883</v>
      </c>
      <c r="N10">
        <v>4.54215049743652</v>
      </c>
      <c r="O10">
        <v>6</v>
      </c>
      <c r="P10">
        <v>6</v>
      </c>
      <c r="Q10">
        <v>16</v>
      </c>
      <c r="R10" s="15">
        <v>0.375</v>
      </c>
      <c r="S10" s="15">
        <f t="shared" ref="S10:S37" si="1">O10/E10</f>
        <v>0.6</v>
      </c>
      <c r="T10">
        <v>3.05898284912109</v>
      </c>
      <c r="U10">
        <v>2.798011302948</v>
      </c>
      <c r="V10">
        <v>2.70229864120483</v>
      </c>
      <c r="W10" s="11">
        <v>0.0957126617431641</v>
      </c>
      <c r="X10">
        <v>0.35668420791626</v>
      </c>
      <c r="Y10">
        <v>0.35668420791626</v>
      </c>
      <c r="Z10">
        <v>0.6</v>
      </c>
      <c r="AA10">
        <v>1</v>
      </c>
      <c r="AB10">
        <v>0.625</v>
      </c>
      <c r="AC10">
        <v>0.769230769230769</v>
      </c>
      <c r="AD10">
        <v>0</v>
      </c>
      <c r="AE10">
        <v>0.4</v>
      </c>
    </row>
    <row r="11" spans="1:31">
      <c r="A11" s="5">
        <v>88</v>
      </c>
      <c r="B11">
        <v>16</v>
      </c>
      <c r="C11">
        <v>4</v>
      </c>
      <c r="D11">
        <v>10</v>
      </c>
      <c r="E11">
        <v>10</v>
      </c>
      <c r="F11">
        <v>9</v>
      </c>
      <c r="G11">
        <v>1</v>
      </c>
      <c r="H11">
        <v>7</v>
      </c>
      <c r="I11">
        <v>3</v>
      </c>
      <c r="J11">
        <v>0.8</v>
      </c>
      <c r="K11" s="4">
        <v>6.7324047088623</v>
      </c>
      <c r="L11" s="9">
        <v>1.61456680297852</v>
      </c>
      <c r="M11">
        <v>1.08119773864746</v>
      </c>
      <c r="N11">
        <v>5.53327941894531</v>
      </c>
      <c r="O11">
        <v>5</v>
      </c>
      <c r="P11">
        <v>5</v>
      </c>
      <c r="Q11">
        <v>13</v>
      </c>
      <c r="R11" s="15">
        <v>0.3846</v>
      </c>
      <c r="S11" s="15">
        <f t="shared" si="1"/>
        <v>0.5</v>
      </c>
      <c r="T11">
        <v>3.23104858398437</v>
      </c>
      <c r="U11">
        <v>2.92253375053406</v>
      </c>
      <c r="V11">
        <v>2.8886866569519</v>
      </c>
      <c r="W11" s="11">
        <v>0.0338470935821533</v>
      </c>
      <c r="X11">
        <v>0.342361927032471</v>
      </c>
      <c r="Y11">
        <v>0.342361927032471</v>
      </c>
      <c r="Z11">
        <v>0.5</v>
      </c>
      <c r="AA11">
        <v>0.8</v>
      </c>
      <c r="AB11">
        <v>0.615384615384615</v>
      </c>
      <c r="AC11">
        <v>0.695652173913043</v>
      </c>
      <c r="AD11">
        <v>0.2</v>
      </c>
      <c r="AE11">
        <v>0.3</v>
      </c>
    </row>
    <row r="12" spans="1:31">
      <c r="A12" s="5">
        <v>141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7.49026870727539</v>
      </c>
      <c r="L12" s="9">
        <v>1.63237380981445</v>
      </c>
      <c r="M12">
        <v>1.35805892944336</v>
      </c>
      <c r="N12">
        <v>5.95078086853027</v>
      </c>
      <c r="O12">
        <v>7</v>
      </c>
      <c r="P12">
        <v>7</v>
      </c>
      <c r="Q12">
        <v>17</v>
      </c>
      <c r="R12" s="15">
        <v>0.4118</v>
      </c>
      <c r="S12" s="15">
        <f t="shared" si="1"/>
        <v>0.7</v>
      </c>
      <c r="T12">
        <v>3.87831687927246</v>
      </c>
      <c r="U12">
        <v>3.56178855895996</v>
      </c>
      <c r="V12">
        <v>3.43032383918762</v>
      </c>
      <c r="W12" s="11">
        <v>0.131464719772339</v>
      </c>
      <c r="X12">
        <v>0.447993040084839</v>
      </c>
      <c r="Y12">
        <v>0.447993040084839</v>
      </c>
      <c r="Z12">
        <v>0.7</v>
      </c>
      <c r="AA12">
        <v>1</v>
      </c>
      <c r="AB12">
        <v>0.588235294117647</v>
      </c>
      <c r="AC12">
        <v>0.740740740740741</v>
      </c>
      <c r="AD12">
        <v>0</v>
      </c>
      <c r="AE12">
        <v>0.3</v>
      </c>
    </row>
    <row r="13" s="3" customFormat="1" spans="1:31">
      <c r="A13" s="7">
        <v>137</v>
      </c>
      <c r="B13" s="3">
        <v>17</v>
      </c>
      <c r="C13" s="3">
        <v>3</v>
      </c>
      <c r="D13" s="3">
        <v>10</v>
      </c>
      <c r="E13" s="3">
        <v>10</v>
      </c>
      <c r="F13" s="3">
        <v>10</v>
      </c>
      <c r="G13" s="3">
        <v>0</v>
      </c>
      <c r="H13" s="3">
        <v>7</v>
      </c>
      <c r="I13" s="3">
        <v>3</v>
      </c>
      <c r="J13" s="3">
        <v>0.85</v>
      </c>
      <c r="K13" s="11">
        <v>5.48050498962402</v>
      </c>
      <c r="L13" s="11">
        <v>1.66137504577637</v>
      </c>
      <c r="M13" s="3">
        <v>1.31838798522949</v>
      </c>
      <c r="N13" s="3">
        <v>4.31262969970703</v>
      </c>
      <c r="O13" s="3">
        <v>6</v>
      </c>
      <c r="P13" s="3">
        <v>6</v>
      </c>
      <c r="Q13" s="3">
        <v>16</v>
      </c>
      <c r="R13" s="17">
        <v>0.375</v>
      </c>
      <c r="S13" s="17">
        <f t="shared" si="1"/>
        <v>0.6</v>
      </c>
      <c r="T13" s="3">
        <v>2.96624946594238</v>
      </c>
      <c r="U13" s="3">
        <v>2.71843361854553</v>
      </c>
      <c r="V13" s="3">
        <v>2.63168978691101</v>
      </c>
      <c r="W13" s="11">
        <v>0.0867438316345215</v>
      </c>
      <c r="X13" s="3">
        <v>0.334559679031372</v>
      </c>
      <c r="Y13" s="3">
        <v>0.334559679031372</v>
      </c>
      <c r="Z13" s="3">
        <v>0.6</v>
      </c>
      <c r="AA13" s="3">
        <v>1</v>
      </c>
      <c r="AB13" s="3">
        <v>0.625</v>
      </c>
      <c r="AC13" s="3">
        <v>0.769230769230769</v>
      </c>
      <c r="AD13" s="3">
        <v>0</v>
      </c>
      <c r="AE13" s="3">
        <v>0.4</v>
      </c>
    </row>
    <row r="14" spans="1:31">
      <c r="A14" s="5">
        <v>174</v>
      </c>
      <c r="B14">
        <v>17</v>
      </c>
      <c r="C14">
        <v>3</v>
      </c>
      <c r="D14">
        <v>10</v>
      </c>
      <c r="E14">
        <v>10</v>
      </c>
      <c r="F14">
        <v>10</v>
      </c>
      <c r="G14">
        <v>0</v>
      </c>
      <c r="H14">
        <v>7</v>
      </c>
      <c r="I14">
        <v>3</v>
      </c>
      <c r="J14">
        <v>0.85</v>
      </c>
      <c r="K14" s="4">
        <v>6.9014720916748</v>
      </c>
      <c r="L14" s="9">
        <v>1.69812965393066</v>
      </c>
      <c r="M14">
        <v>1.01156425476074</v>
      </c>
      <c r="N14">
        <v>5.1447925567627</v>
      </c>
      <c r="O14">
        <v>4</v>
      </c>
      <c r="P14">
        <v>4</v>
      </c>
      <c r="Q14">
        <v>13</v>
      </c>
      <c r="R14" s="15">
        <v>0.3077</v>
      </c>
      <c r="S14" s="15">
        <f t="shared" si="1"/>
        <v>0.4</v>
      </c>
      <c r="T14">
        <v>3.24583053588867</v>
      </c>
      <c r="U14">
        <v>2.97004389762878</v>
      </c>
      <c r="V14">
        <v>2.82203412055969</v>
      </c>
      <c r="W14" s="11">
        <v>0.148009777069092</v>
      </c>
      <c r="X14">
        <v>0.423796415328979</v>
      </c>
      <c r="Y14">
        <v>0.423796415328979</v>
      </c>
      <c r="Z14">
        <v>0.4</v>
      </c>
      <c r="AA14">
        <v>0.9</v>
      </c>
      <c r="AB14">
        <v>0.692307692307692</v>
      </c>
      <c r="AC14">
        <v>0.782608695652174</v>
      </c>
      <c r="AD14">
        <v>0.1</v>
      </c>
      <c r="AE14">
        <v>0.5</v>
      </c>
    </row>
    <row r="15" spans="1:31">
      <c r="A15" s="5">
        <v>28</v>
      </c>
      <c r="B15">
        <v>17</v>
      </c>
      <c r="C15">
        <v>3</v>
      </c>
      <c r="D15">
        <v>10</v>
      </c>
      <c r="E15">
        <v>10</v>
      </c>
      <c r="F15">
        <v>9</v>
      </c>
      <c r="G15">
        <v>1</v>
      </c>
      <c r="H15">
        <v>8</v>
      </c>
      <c r="I15">
        <v>2</v>
      </c>
      <c r="J15">
        <v>0.85</v>
      </c>
      <c r="K15" s="4">
        <v>7.65665245056152</v>
      </c>
      <c r="L15" s="9">
        <v>1.70526885986328</v>
      </c>
      <c r="M15">
        <v>1.47204208374023</v>
      </c>
      <c r="N15">
        <v>6.27309989929199</v>
      </c>
      <c r="O15">
        <v>4</v>
      </c>
      <c r="P15">
        <v>4</v>
      </c>
      <c r="Q15">
        <v>11</v>
      </c>
      <c r="R15" s="15">
        <v>0.3636</v>
      </c>
      <c r="S15" s="15">
        <f t="shared" si="1"/>
        <v>0.4</v>
      </c>
      <c r="T15">
        <v>2.46031761169434</v>
      </c>
      <c r="U15">
        <v>2.26619172096252</v>
      </c>
      <c r="V15">
        <v>2.19670438766479</v>
      </c>
      <c r="W15" s="11">
        <v>0.0694873332977295</v>
      </c>
      <c r="X15">
        <v>0.263613224029541</v>
      </c>
      <c r="Y15">
        <v>0.263613224029541</v>
      </c>
      <c r="Z15">
        <v>0.4</v>
      </c>
      <c r="AA15">
        <v>0.7</v>
      </c>
      <c r="AB15">
        <v>0.636363636363636</v>
      </c>
      <c r="AC15">
        <v>0.666666666666667</v>
      </c>
      <c r="AD15">
        <v>0.3</v>
      </c>
      <c r="AE15">
        <v>0.3</v>
      </c>
    </row>
    <row r="16" spans="1:31">
      <c r="A16" s="5">
        <v>105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10.3260917663574</v>
      </c>
      <c r="L16" s="9">
        <v>1.71701431274414</v>
      </c>
      <c r="M16">
        <v>1.61215782165527</v>
      </c>
      <c r="N16">
        <v>8.51708984375</v>
      </c>
      <c r="O16">
        <v>7</v>
      </c>
      <c r="P16">
        <v>7</v>
      </c>
      <c r="Q16">
        <v>17</v>
      </c>
      <c r="R16" s="15">
        <v>0.4118</v>
      </c>
      <c r="S16" s="15">
        <f t="shared" si="1"/>
        <v>0.7</v>
      </c>
      <c r="T16">
        <v>3.6671028137207</v>
      </c>
      <c r="U16">
        <v>3.42255115509033</v>
      </c>
      <c r="V16">
        <v>3.24774885177612</v>
      </c>
      <c r="W16" s="11">
        <v>0.174802303314209</v>
      </c>
      <c r="X16">
        <v>0.41935396194458</v>
      </c>
      <c r="Y16">
        <v>0.41935396194458</v>
      </c>
      <c r="Z16">
        <v>0.7</v>
      </c>
      <c r="AA16">
        <v>1</v>
      </c>
      <c r="AB16">
        <v>0.588235294117647</v>
      </c>
      <c r="AC16">
        <v>0.740740740740741</v>
      </c>
      <c r="AD16">
        <v>0</v>
      </c>
      <c r="AE16">
        <v>0.3</v>
      </c>
    </row>
    <row r="17" spans="1:31">
      <c r="A17" s="5">
        <v>89</v>
      </c>
      <c r="B17">
        <v>18</v>
      </c>
      <c r="C17">
        <v>2</v>
      </c>
      <c r="D17">
        <v>10</v>
      </c>
      <c r="E17">
        <v>10</v>
      </c>
      <c r="F17">
        <v>10</v>
      </c>
      <c r="G17">
        <v>0</v>
      </c>
      <c r="H17">
        <v>8</v>
      </c>
      <c r="I17">
        <v>2</v>
      </c>
      <c r="J17">
        <v>0.9</v>
      </c>
      <c r="K17" s="4">
        <v>6.97077560424805</v>
      </c>
      <c r="L17" s="9">
        <v>1.72053337097168</v>
      </c>
      <c r="M17">
        <v>1.60125923156738</v>
      </c>
      <c r="N17">
        <v>5.9664134979248</v>
      </c>
      <c r="O17">
        <v>7</v>
      </c>
      <c r="P17">
        <v>7</v>
      </c>
      <c r="Q17">
        <v>16</v>
      </c>
      <c r="R17" s="15">
        <v>0.4375</v>
      </c>
      <c r="S17" s="15">
        <f t="shared" si="1"/>
        <v>0.7</v>
      </c>
      <c r="T17">
        <v>3.80342292785644</v>
      </c>
      <c r="U17">
        <v>3.48171353340149</v>
      </c>
      <c r="V17">
        <v>3.39324641227722</v>
      </c>
      <c r="W17" s="11">
        <v>0.0884671211242676</v>
      </c>
      <c r="X17">
        <v>0.410176515579224</v>
      </c>
      <c r="Y17">
        <v>0.410176515579224</v>
      </c>
      <c r="Z17">
        <v>0.7</v>
      </c>
      <c r="AA17">
        <v>0.9</v>
      </c>
      <c r="AB17">
        <v>0.5625</v>
      </c>
      <c r="AC17">
        <v>0.692307692307692</v>
      </c>
      <c r="AD17">
        <v>0.1</v>
      </c>
      <c r="AE17">
        <v>0.2</v>
      </c>
    </row>
    <row r="18" spans="1:31">
      <c r="A18" s="5">
        <v>222</v>
      </c>
      <c r="B18">
        <v>17</v>
      </c>
      <c r="C18">
        <v>3</v>
      </c>
      <c r="D18">
        <v>10</v>
      </c>
      <c r="E18">
        <v>10</v>
      </c>
      <c r="F18">
        <v>10</v>
      </c>
      <c r="G18">
        <v>0</v>
      </c>
      <c r="H18">
        <v>7</v>
      </c>
      <c r="I18">
        <v>3</v>
      </c>
      <c r="J18">
        <v>0.85</v>
      </c>
      <c r="K18" s="4">
        <v>6.98605537414551</v>
      </c>
      <c r="L18" s="9">
        <v>1.72116661071777</v>
      </c>
      <c r="M18">
        <v>1.06689262390137</v>
      </c>
      <c r="N18">
        <v>5.3403377532959</v>
      </c>
      <c r="O18">
        <v>6</v>
      </c>
      <c r="P18">
        <v>6</v>
      </c>
      <c r="Q18">
        <v>16</v>
      </c>
      <c r="R18" s="15">
        <v>0.375</v>
      </c>
      <c r="S18" s="15">
        <f t="shared" si="1"/>
        <v>0.6</v>
      </c>
      <c r="T18">
        <v>3.34921264648437</v>
      </c>
      <c r="U18">
        <v>3.06262898445129</v>
      </c>
      <c r="V18">
        <v>2.91971254348755</v>
      </c>
      <c r="W18" s="11">
        <v>0.142916440963745</v>
      </c>
      <c r="X18">
        <v>0.429500102996826</v>
      </c>
      <c r="Y18">
        <v>0.429500102996826</v>
      </c>
      <c r="Z18">
        <v>0.6</v>
      </c>
      <c r="AA18">
        <v>1</v>
      </c>
      <c r="AB18">
        <v>0.625</v>
      </c>
      <c r="AC18">
        <v>0.769230769230769</v>
      </c>
      <c r="AD18">
        <v>0</v>
      </c>
      <c r="AE18">
        <v>0.4</v>
      </c>
    </row>
    <row r="19" spans="1:31">
      <c r="A19" s="5">
        <v>206</v>
      </c>
      <c r="B19">
        <v>17</v>
      </c>
      <c r="C19">
        <v>3</v>
      </c>
      <c r="D19">
        <v>10</v>
      </c>
      <c r="E19">
        <v>10</v>
      </c>
      <c r="F19">
        <v>10</v>
      </c>
      <c r="G19">
        <v>0</v>
      </c>
      <c r="H19">
        <v>7</v>
      </c>
      <c r="I19">
        <v>3</v>
      </c>
      <c r="J19">
        <v>0.85</v>
      </c>
      <c r="K19" s="4">
        <v>6.37397003173828</v>
      </c>
      <c r="L19" s="9">
        <v>1.73198318481445</v>
      </c>
      <c r="M19">
        <v>1.36330223083496</v>
      </c>
      <c r="N19">
        <v>5.40246200561523</v>
      </c>
      <c r="O19">
        <v>5</v>
      </c>
      <c r="P19">
        <v>5</v>
      </c>
      <c r="Q19">
        <v>14</v>
      </c>
      <c r="R19" s="15">
        <v>0.3571</v>
      </c>
      <c r="S19" s="15">
        <f t="shared" si="1"/>
        <v>0.5</v>
      </c>
      <c r="T19">
        <v>3.02554321289062</v>
      </c>
      <c r="U19">
        <v>2.78245902061462</v>
      </c>
      <c r="V19">
        <v>2.70634937286377</v>
      </c>
      <c r="W19" s="11">
        <v>0.0761096477508545</v>
      </c>
      <c r="X19">
        <v>0.319193840026856</v>
      </c>
      <c r="Y19">
        <v>0.319193840026856</v>
      </c>
      <c r="Z19">
        <v>0.5</v>
      </c>
      <c r="AA19">
        <v>0.9</v>
      </c>
      <c r="AB19">
        <v>0.642857142857143</v>
      </c>
      <c r="AC19">
        <v>0.75</v>
      </c>
      <c r="AD19">
        <v>0.1</v>
      </c>
      <c r="AE19">
        <v>0.4</v>
      </c>
    </row>
    <row r="20" spans="1:31">
      <c r="A20" s="5">
        <v>17</v>
      </c>
      <c r="B20">
        <v>16</v>
      </c>
      <c r="C20">
        <v>4</v>
      </c>
      <c r="D20">
        <v>10</v>
      </c>
      <c r="E20">
        <v>10</v>
      </c>
      <c r="F20">
        <v>10</v>
      </c>
      <c r="G20">
        <v>0</v>
      </c>
      <c r="H20">
        <v>6</v>
      </c>
      <c r="I20">
        <v>4</v>
      </c>
      <c r="J20">
        <v>0.8</v>
      </c>
      <c r="K20" s="4">
        <v>6.62918663024902</v>
      </c>
      <c r="L20" s="9">
        <v>1.7640323638916</v>
      </c>
      <c r="M20">
        <v>0.7838134765625</v>
      </c>
      <c r="N20">
        <v>5.65805053710937</v>
      </c>
      <c r="O20">
        <v>5</v>
      </c>
      <c r="P20">
        <v>5</v>
      </c>
      <c r="Q20">
        <v>15</v>
      </c>
      <c r="R20" s="15">
        <v>0.3333</v>
      </c>
      <c r="S20" s="15">
        <f t="shared" si="1"/>
        <v>0.5</v>
      </c>
      <c r="T20">
        <v>3.02310943603516</v>
      </c>
      <c r="U20">
        <v>2.70834422111511</v>
      </c>
      <c r="V20">
        <v>2.61939764022827</v>
      </c>
      <c r="W20" s="11">
        <v>0.0889465808868408</v>
      </c>
      <c r="X20">
        <v>0.403711795806885</v>
      </c>
      <c r="Y20">
        <v>0.403711795806885</v>
      </c>
      <c r="Z20">
        <v>0.5</v>
      </c>
      <c r="AA20">
        <v>1</v>
      </c>
      <c r="AB20">
        <v>0.666666666666667</v>
      </c>
      <c r="AC20">
        <v>0.8</v>
      </c>
      <c r="AD20">
        <v>0</v>
      </c>
      <c r="AE20">
        <v>0.5</v>
      </c>
    </row>
    <row r="21" s="3" customFormat="1" spans="1:31">
      <c r="A21" s="7">
        <v>4</v>
      </c>
      <c r="B21" s="3">
        <v>18</v>
      </c>
      <c r="C21" s="3">
        <v>2</v>
      </c>
      <c r="D21" s="3">
        <v>10</v>
      </c>
      <c r="E21" s="3">
        <v>10</v>
      </c>
      <c r="F21" s="3">
        <v>10</v>
      </c>
      <c r="G21" s="3">
        <v>0</v>
      </c>
      <c r="H21" s="3">
        <v>8</v>
      </c>
      <c r="I21" s="3">
        <v>2</v>
      </c>
      <c r="J21" s="3">
        <v>0.9</v>
      </c>
      <c r="K21" s="11">
        <v>6.64651870727539</v>
      </c>
      <c r="L21" s="11">
        <v>1.76815605163574</v>
      </c>
      <c r="M21" s="3">
        <v>1.73186683654785</v>
      </c>
      <c r="N21" s="3">
        <v>5.91652679443359</v>
      </c>
      <c r="O21" s="3">
        <v>6</v>
      </c>
      <c r="P21" s="3">
        <v>6</v>
      </c>
      <c r="Q21" s="3">
        <v>15</v>
      </c>
      <c r="R21" s="17">
        <v>0.4</v>
      </c>
      <c r="S21" s="17">
        <f t="shared" si="1"/>
        <v>0.6</v>
      </c>
      <c r="T21" s="3">
        <v>3.24323081970215</v>
      </c>
      <c r="U21" s="3">
        <v>2.9600522518158</v>
      </c>
      <c r="V21" s="3">
        <v>2.89533853530884</v>
      </c>
      <c r="W21" s="11">
        <v>0.064713716506958</v>
      </c>
      <c r="X21" s="3">
        <v>0.34789228439331</v>
      </c>
      <c r="Y21" s="3">
        <v>0.34789228439331</v>
      </c>
      <c r="Z21" s="3">
        <v>0.6</v>
      </c>
      <c r="AA21" s="3">
        <v>0.9</v>
      </c>
      <c r="AB21" s="3">
        <v>0.6</v>
      </c>
      <c r="AC21" s="3">
        <v>0.72</v>
      </c>
      <c r="AD21" s="3">
        <v>0.1</v>
      </c>
      <c r="AE21" s="3">
        <v>0.3</v>
      </c>
    </row>
    <row r="22" spans="1:31">
      <c r="A22" s="5">
        <v>30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10.2467727661133</v>
      </c>
      <c r="L22" s="9">
        <v>1.8103141784668</v>
      </c>
      <c r="M22">
        <v>1.67639350891113</v>
      </c>
      <c r="N22">
        <v>8.03465270996094</v>
      </c>
      <c r="O22">
        <v>7</v>
      </c>
      <c r="P22">
        <v>7</v>
      </c>
      <c r="Q22">
        <v>17</v>
      </c>
      <c r="R22" s="15">
        <v>0.4118</v>
      </c>
      <c r="S22" s="15">
        <f t="shared" si="1"/>
        <v>0.7</v>
      </c>
      <c r="T22">
        <v>4.02245140075684</v>
      </c>
      <c r="U22">
        <v>3.75803875923157</v>
      </c>
      <c r="V22">
        <v>3.57295179367065</v>
      </c>
      <c r="W22" s="11">
        <v>0.185086965560913</v>
      </c>
      <c r="X22">
        <v>0.449499607086182</v>
      </c>
      <c r="Y22">
        <v>0.449499607086182</v>
      </c>
      <c r="Z22">
        <v>0.7</v>
      </c>
      <c r="AA22">
        <v>1</v>
      </c>
      <c r="AB22">
        <v>0.588235294117647</v>
      </c>
      <c r="AC22">
        <v>0.740740740740741</v>
      </c>
      <c r="AD22">
        <v>0</v>
      </c>
      <c r="AE22">
        <v>0.3</v>
      </c>
    </row>
    <row r="23" spans="1:31">
      <c r="A23" s="5">
        <v>214</v>
      </c>
      <c r="B23">
        <v>17</v>
      </c>
      <c r="C23">
        <v>3</v>
      </c>
      <c r="D23">
        <v>10</v>
      </c>
      <c r="E23">
        <v>10</v>
      </c>
      <c r="F23">
        <v>10</v>
      </c>
      <c r="G23">
        <v>0</v>
      </c>
      <c r="H23">
        <v>7</v>
      </c>
      <c r="I23">
        <v>3</v>
      </c>
      <c r="J23">
        <v>0.85</v>
      </c>
      <c r="K23" s="4">
        <v>6.30545997619629</v>
      </c>
      <c r="L23" s="9">
        <v>1.81940078735352</v>
      </c>
      <c r="M23">
        <v>1.30501747131348</v>
      </c>
      <c r="N23">
        <v>4.69405364990234</v>
      </c>
      <c r="O23">
        <v>5</v>
      </c>
      <c r="P23">
        <v>5</v>
      </c>
      <c r="Q23">
        <v>13</v>
      </c>
      <c r="R23" s="15">
        <v>0.3846</v>
      </c>
      <c r="S23" s="15">
        <f t="shared" si="1"/>
        <v>0.5</v>
      </c>
      <c r="T23">
        <v>3.16875076293945</v>
      </c>
      <c r="U23">
        <v>2.91451048851013</v>
      </c>
      <c r="V23">
        <v>2.77915716171265</v>
      </c>
      <c r="W23" s="11">
        <v>0.135353326797485</v>
      </c>
      <c r="X23">
        <v>0.389593601226807</v>
      </c>
      <c r="Y23">
        <v>0.389593601226807</v>
      </c>
      <c r="Z23">
        <v>0.5</v>
      </c>
      <c r="AA23">
        <v>0.8</v>
      </c>
      <c r="AB23">
        <v>0.615384615384615</v>
      </c>
      <c r="AC23">
        <v>0.695652173913043</v>
      </c>
      <c r="AD23">
        <v>0.2</v>
      </c>
      <c r="AE23">
        <v>0.3</v>
      </c>
    </row>
    <row r="24" spans="1:31">
      <c r="A24" s="5">
        <v>196</v>
      </c>
      <c r="B24">
        <v>18</v>
      </c>
      <c r="C24">
        <v>2</v>
      </c>
      <c r="D24">
        <v>10</v>
      </c>
      <c r="E24">
        <v>10</v>
      </c>
      <c r="F24">
        <v>9</v>
      </c>
      <c r="G24">
        <v>1</v>
      </c>
      <c r="H24">
        <v>9</v>
      </c>
      <c r="I24">
        <v>1</v>
      </c>
      <c r="J24">
        <v>0.9</v>
      </c>
      <c r="K24" s="4">
        <v>11.2915363311768</v>
      </c>
      <c r="L24" s="9">
        <v>1.8361701965332</v>
      </c>
      <c r="M24">
        <v>1.68184471130371</v>
      </c>
      <c r="N24">
        <v>8.96267700195312</v>
      </c>
      <c r="O24">
        <v>7</v>
      </c>
      <c r="P24">
        <v>7</v>
      </c>
      <c r="Q24">
        <v>16</v>
      </c>
      <c r="R24" s="15">
        <v>0.4375</v>
      </c>
      <c r="S24" s="15">
        <f t="shared" si="1"/>
        <v>0.7</v>
      </c>
      <c r="T24">
        <v>3.76375770568848</v>
      </c>
      <c r="U24">
        <v>3.48160338401794</v>
      </c>
      <c r="V24">
        <v>3.34229779243469</v>
      </c>
      <c r="W24" s="11">
        <v>0.139305591583252</v>
      </c>
      <c r="X24">
        <v>0.421459913253784</v>
      </c>
      <c r="Y24">
        <v>0.421459913253784</v>
      </c>
      <c r="Z24">
        <v>0.7</v>
      </c>
      <c r="AA24">
        <v>0.9</v>
      </c>
      <c r="AB24">
        <v>0.5625</v>
      </c>
      <c r="AC24">
        <v>0.692307692307692</v>
      </c>
      <c r="AD24">
        <v>0.1</v>
      </c>
      <c r="AE24">
        <v>0.2</v>
      </c>
    </row>
    <row r="25" spans="1:31">
      <c r="A25" s="5">
        <v>24</v>
      </c>
      <c r="B25">
        <v>18</v>
      </c>
      <c r="C25">
        <v>2</v>
      </c>
      <c r="D25">
        <v>10</v>
      </c>
      <c r="E25">
        <v>10</v>
      </c>
      <c r="F25">
        <v>10</v>
      </c>
      <c r="G25">
        <v>0</v>
      </c>
      <c r="H25">
        <v>8</v>
      </c>
      <c r="I25">
        <v>2</v>
      </c>
      <c r="J25">
        <v>0.9</v>
      </c>
      <c r="K25" s="4">
        <v>8.30161476135254</v>
      </c>
      <c r="L25" s="9">
        <v>1.84811210632324</v>
      </c>
      <c r="M25">
        <v>1.42319869995117</v>
      </c>
      <c r="N25">
        <v>5.94230270385742</v>
      </c>
      <c r="O25">
        <v>6</v>
      </c>
      <c r="P25">
        <v>6</v>
      </c>
      <c r="Q25">
        <v>16</v>
      </c>
      <c r="R25" s="15">
        <v>0.375</v>
      </c>
      <c r="S25" s="15">
        <f t="shared" si="1"/>
        <v>0.6</v>
      </c>
      <c r="T25">
        <v>4.11506462097168</v>
      </c>
      <c r="U25">
        <v>3.8042676448822</v>
      </c>
      <c r="V25">
        <v>3.6045196056366</v>
      </c>
      <c r="W25" s="11">
        <v>0.199748039245605</v>
      </c>
      <c r="X25">
        <v>0.510545015335083</v>
      </c>
      <c r="Y25">
        <v>0.510545015335083</v>
      </c>
      <c r="Z25">
        <v>0.6</v>
      </c>
      <c r="AA25">
        <v>1</v>
      </c>
      <c r="AB25">
        <v>0.625</v>
      </c>
      <c r="AC25">
        <v>0.769230769230769</v>
      </c>
      <c r="AD25">
        <v>0</v>
      </c>
      <c r="AE25">
        <v>0.4</v>
      </c>
    </row>
    <row r="26" spans="1:31">
      <c r="A26" s="5">
        <v>44</v>
      </c>
      <c r="B26">
        <v>18</v>
      </c>
      <c r="C26">
        <v>2</v>
      </c>
      <c r="D26">
        <v>10</v>
      </c>
      <c r="E26">
        <v>10</v>
      </c>
      <c r="F26">
        <v>10</v>
      </c>
      <c r="G26">
        <v>0</v>
      </c>
      <c r="H26">
        <v>8</v>
      </c>
      <c r="I26">
        <v>2</v>
      </c>
      <c r="J26">
        <v>0.9</v>
      </c>
      <c r="K26" s="4">
        <v>7.05508804321289</v>
      </c>
      <c r="L26" s="9">
        <v>1.89373970031738</v>
      </c>
      <c r="M26">
        <v>1.69791793823242</v>
      </c>
      <c r="N26">
        <v>5.47259330749512</v>
      </c>
      <c r="O26">
        <v>6</v>
      </c>
      <c r="P26">
        <v>6</v>
      </c>
      <c r="Q26">
        <v>16</v>
      </c>
      <c r="R26" s="15">
        <v>0.375</v>
      </c>
      <c r="S26" s="15">
        <f t="shared" si="1"/>
        <v>0.6</v>
      </c>
      <c r="T26">
        <v>3.63743019104004</v>
      </c>
      <c r="U26">
        <v>3.36262583732605</v>
      </c>
      <c r="V26">
        <v>3.23361253738403</v>
      </c>
      <c r="W26" s="11">
        <v>0.129013299942017</v>
      </c>
      <c r="X26">
        <v>0.403817653656006</v>
      </c>
      <c r="Y26">
        <v>0.403817653656006</v>
      </c>
      <c r="Z26">
        <v>0.6</v>
      </c>
      <c r="AA26">
        <v>1</v>
      </c>
      <c r="AB26">
        <v>0.625</v>
      </c>
      <c r="AC26">
        <v>0.769230769230769</v>
      </c>
      <c r="AD26">
        <v>0</v>
      </c>
      <c r="AE26">
        <v>0.4</v>
      </c>
    </row>
    <row r="27" s="3" customFormat="1" spans="1:31">
      <c r="A27" s="7">
        <v>5</v>
      </c>
      <c r="B27" s="3">
        <v>18</v>
      </c>
      <c r="C27" s="3">
        <v>2</v>
      </c>
      <c r="D27" s="3">
        <v>10</v>
      </c>
      <c r="E27" s="3">
        <v>10</v>
      </c>
      <c r="F27" s="3">
        <v>10</v>
      </c>
      <c r="G27" s="3">
        <v>0</v>
      </c>
      <c r="H27" s="3">
        <v>8</v>
      </c>
      <c r="I27" s="3">
        <v>2</v>
      </c>
      <c r="J27" s="3">
        <v>0.9</v>
      </c>
      <c r="K27" s="11">
        <v>7.90730667114258</v>
      </c>
      <c r="L27" s="11">
        <v>1.90764045715332</v>
      </c>
      <c r="M27" s="3">
        <v>1.54693603515625</v>
      </c>
      <c r="N27" s="3">
        <v>5.696044921875</v>
      </c>
      <c r="O27" s="3">
        <v>6</v>
      </c>
      <c r="P27" s="3">
        <v>6</v>
      </c>
      <c r="Q27" s="3">
        <v>15</v>
      </c>
      <c r="R27" s="17">
        <v>0.4</v>
      </c>
      <c r="S27" s="17">
        <f t="shared" si="1"/>
        <v>0.6</v>
      </c>
      <c r="T27" s="3">
        <v>3.73896026611328</v>
      </c>
      <c r="U27" s="3">
        <v>3.47512936592102</v>
      </c>
      <c r="V27" s="3">
        <v>3.30228805541992</v>
      </c>
      <c r="W27" s="11">
        <v>0.172841310501099</v>
      </c>
      <c r="X27" s="3">
        <v>0.436672210693359</v>
      </c>
      <c r="Y27" s="3">
        <v>0.436672210693359</v>
      </c>
      <c r="Z27" s="3">
        <v>0.6</v>
      </c>
      <c r="AA27" s="3">
        <v>0.9</v>
      </c>
      <c r="AB27" s="3">
        <v>0.6</v>
      </c>
      <c r="AC27" s="3">
        <v>0.72</v>
      </c>
      <c r="AD27" s="3">
        <v>0.1</v>
      </c>
      <c r="AE27" s="3">
        <v>0.3</v>
      </c>
    </row>
    <row r="28" spans="1:31">
      <c r="A28" s="5">
        <v>149</v>
      </c>
      <c r="B28">
        <v>16</v>
      </c>
      <c r="C28">
        <v>4</v>
      </c>
      <c r="D28">
        <v>10</v>
      </c>
      <c r="E28">
        <v>10</v>
      </c>
      <c r="F28">
        <v>10</v>
      </c>
      <c r="G28">
        <v>0</v>
      </c>
      <c r="H28">
        <v>6</v>
      </c>
      <c r="I28">
        <v>4</v>
      </c>
      <c r="J28">
        <v>0.8</v>
      </c>
      <c r="K28" s="4">
        <v>5.94592666625977</v>
      </c>
      <c r="L28" s="9">
        <v>1.93689155578613</v>
      </c>
      <c r="M28">
        <v>1.07749176025391</v>
      </c>
      <c r="N28">
        <v>4.53323554992676</v>
      </c>
      <c r="O28">
        <v>4</v>
      </c>
      <c r="P28">
        <v>4</v>
      </c>
      <c r="Q28">
        <v>14</v>
      </c>
      <c r="R28" s="15">
        <v>0.2857</v>
      </c>
      <c r="S28" s="15">
        <f t="shared" si="1"/>
        <v>0.4</v>
      </c>
      <c r="T28">
        <v>3.04324340820312</v>
      </c>
      <c r="U28">
        <v>2.76242613792419</v>
      </c>
      <c r="V28">
        <v>2.6508104801178</v>
      </c>
      <c r="W28" s="11">
        <v>0.111615657806396</v>
      </c>
      <c r="X28">
        <v>0.392432928085327</v>
      </c>
      <c r="Y28">
        <v>0.392432928085327</v>
      </c>
      <c r="Z28">
        <v>0.4</v>
      </c>
      <c r="AA28">
        <v>1</v>
      </c>
      <c r="AB28">
        <v>0.714285714285714</v>
      </c>
      <c r="AC28">
        <v>0.833333333333333</v>
      </c>
      <c r="AD28">
        <v>0</v>
      </c>
      <c r="AE28">
        <v>0.6</v>
      </c>
    </row>
    <row r="29" spans="1:31">
      <c r="A29" s="5">
        <v>87</v>
      </c>
      <c r="B29">
        <v>15</v>
      </c>
      <c r="C29">
        <v>5</v>
      </c>
      <c r="D29">
        <v>10</v>
      </c>
      <c r="E29">
        <v>10</v>
      </c>
      <c r="F29">
        <v>9</v>
      </c>
      <c r="G29">
        <v>1</v>
      </c>
      <c r="H29">
        <v>6</v>
      </c>
      <c r="I29">
        <v>4</v>
      </c>
      <c r="J29">
        <v>0.75</v>
      </c>
      <c r="K29" s="4">
        <v>5.965576171875</v>
      </c>
      <c r="L29" s="9">
        <v>1.96604919433594</v>
      </c>
      <c r="M29">
        <v>1.30701446533203</v>
      </c>
      <c r="N29">
        <v>5.0182933807373</v>
      </c>
      <c r="O29">
        <v>4</v>
      </c>
      <c r="P29">
        <v>4</v>
      </c>
      <c r="Q29">
        <v>12</v>
      </c>
      <c r="R29" s="15">
        <v>0.3333</v>
      </c>
      <c r="S29" s="15">
        <f t="shared" si="1"/>
        <v>0.4</v>
      </c>
      <c r="T29">
        <v>2.74654388427734</v>
      </c>
      <c r="U29">
        <v>2.45803046226501</v>
      </c>
      <c r="V29">
        <v>2.42247819900513</v>
      </c>
      <c r="W29" s="11">
        <v>0.0355522632598877</v>
      </c>
      <c r="X29">
        <v>0.324065685272217</v>
      </c>
      <c r="Y29">
        <v>0.324065685272217</v>
      </c>
      <c r="Z29">
        <v>0.4</v>
      </c>
      <c r="AA29">
        <v>0.8</v>
      </c>
      <c r="AB29">
        <v>0.666666666666667</v>
      </c>
      <c r="AC29">
        <v>0.727272727272727</v>
      </c>
      <c r="AD29">
        <v>0.2</v>
      </c>
      <c r="AE29">
        <v>0.4</v>
      </c>
    </row>
    <row r="30" s="20" customFormat="1" spans="1:31">
      <c r="A30" s="21">
        <v>114</v>
      </c>
      <c r="B30" s="20">
        <v>16</v>
      </c>
      <c r="C30" s="20">
        <v>4</v>
      </c>
      <c r="D30" s="20">
        <v>10</v>
      </c>
      <c r="E30" s="20">
        <v>10</v>
      </c>
      <c r="F30" s="20">
        <v>9</v>
      </c>
      <c r="G30" s="20">
        <v>1</v>
      </c>
      <c r="H30" s="20">
        <v>7</v>
      </c>
      <c r="I30" s="20">
        <v>3</v>
      </c>
      <c r="J30" s="20">
        <v>0.8</v>
      </c>
      <c r="K30" s="22">
        <v>8.22604179382324</v>
      </c>
      <c r="L30" s="22">
        <v>1.97331619262695</v>
      </c>
      <c r="M30" s="20">
        <v>1.27695655822754</v>
      </c>
      <c r="N30" s="20">
        <v>6.61124801635742</v>
      </c>
      <c r="O30" s="20">
        <v>5</v>
      </c>
      <c r="P30" s="20">
        <v>5</v>
      </c>
      <c r="Q30" s="20">
        <v>14</v>
      </c>
      <c r="R30" s="23">
        <v>0.3571</v>
      </c>
      <c r="S30" s="23">
        <f t="shared" si="1"/>
        <v>0.5</v>
      </c>
      <c r="T30" s="20">
        <v>3.45174598693848</v>
      </c>
      <c r="U30" s="20">
        <v>3.08734536170959</v>
      </c>
      <c r="V30" s="20">
        <v>3.05312347412109</v>
      </c>
      <c r="W30" s="22">
        <v>0.034221887588501</v>
      </c>
      <c r="X30" s="20">
        <v>0.398622512817383</v>
      </c>
      <c r="Y30" s="20">
        <v>0.398622512817383</v>
      </c>
      <c r="Z30" s="20">
        <v>0.5</v>
      </c>
      <c r="AA30" s="20">
        <v>0.9</v>
      </c>
      <c r="AB30" s="20">
        <v>0.642857142857143</v>
      </c>
      <c r="AC30" s="20">
        <v>0.75</v>
      </c>
      <c r="AD30" s="20">
        <v>0.1</v>
      </c>
      <c r="AE30" s="20">
        <v>0.4</v>
      </c>
    </row>
    <row r="31" spans="1:31">
      <c r="A31" s="5">
        <v>192</v>
      </c>
      <c r="B31">
        <v>17</v>
      </c>
      <c r="C31">
        <v>3</v>
      </c>
      <c r="D31">
        <v>10</v>
      </c>
      <c r="E31">
        <v>10</v>
      </c>
      <c r="F31">
        <v>10</v>
      </c>
      <c r="G31">
        <v>0</v>
      </c>
      <c r="H31">
        <v>7</v>
      </c>
      <c r="I31">
        <v>3</v>
      </c>
      <c r="J31">
        <v>0.85</v>
      </c>
      <c r="K31" s="4">
        <v>8.51977729797363</v>
      </c>
      <c r="L31" s="9">
        <v>2.06137466430664</v>
      </c>
      <c r="M31">
        <v>1.1976490020752</v>
      </c>
      <c r="N31">
        <v>6.34719467163086</v>
      </c>
      <c r="O31">
        <v>5</v>
      </c>
      <c r="P31">
        <v>5</v>
      </c>
      <c r="Q31">
        <v>14</v>
      </c>
      <c r="R31" s="15">
        <v>0.3571</v>
      </c>
      <c r="S31" s="15">
        <f t="shared" si="1"/>
        <v>0.5</v>
      </c>
      <c r="T31">
        <v>3.76053810119629</v>
      </c>
      <c r="U31">
        <v>3.43993067741394</v>
      </c>
      <c r="V31">
        <v>3.24608850479126</v>
      </c>
      <c r="W31" s="11">
        <v>0.193842172622681</v>
      </c>
      <c r="X31">
        <v>0.514449596405029</v>
      </c>
      <c r="Y31">
        <v>0.514449596405029</v>
      </c>
      <c r="Z31">
        <v>0.5</v>
      </c>
      <c r="AA31">
        <v>0.9</v>
      </c>
      <c r="AB31">
        <v>0.642857142857143</v>
      </c>
      <c r="AC31">
        <v>0.75</v>
      </c>
      <c r="AD31">
        <v>0.1</v>
      </c>
      <c r="AE31">
        <v>0.4</v>
      </c>
    </row>
    <row r="32" s="20" customFormat="1" spans="1:31">
      <c r="A32" s="21">
        <v>146</v>
      </c>
      <c r="B32" s="20">
        <v>19</v>
      </c>
      <c r="C32" s="20">
        <v>1</v>
      </c>
      <c r="D32" s="20">
        <v>10</v>
      </c>
      <c r="E32" s="20">
        <v>10</v>
      </c>
      <c r="F32" s="20">
        <v>10</v>
      </c>
      <c r="G32" s="20">
        <v>0</v>
      </c>
      <c r="H32" s="20">
        <v>9</v>
      </c>
      <c r="I32" s="20">
        <v>1</v>
      </c>
      <c r="J32" s="20">
        <v>0.95</v>
      </c>
      <c r="K32" s="22">
        <v>10.7425346374512</v>
      </c>
      <c r="L32" s="22">
        <v>2.09077262878418</v>
      </c>
      <c r="M32" s="20">
        <v>1.9764289855957</v>
      </c>
      <c r="N32" s="20">
        <v>8.46964073181152</v>
      </c>
      <c r="O32" s="20">
        <v>6</v>
      </c>
      <c r="P32" s="20">
        <v>6</v>
      </c>
      <c r="Q32" s="20">
        <v>16</v>
      </c>
      <c r="R32" s="23">
        <v>0.375</v>
      </c>
      <c r="S32" s="23">
        <f t="shared" si="1"/>
        <v>0.6</v>
      </c>
      <c r="T32" s="20">
        <v>3.64711952209473</v>
      </c>
      <c r="U32" s="20">
        <v>3.4253454208374</v>
      </c>
      <c r="V32" s="20">
        <v>3.20420408248901</v>
      </c>
      <c r="W32" s="22">
        <v>0.221141338348389</v>
      </c>
      <c r="X32" s="20">
        <v>0.442915439605713</v>
      </c>
      <c r="Y32" s="20">
        <v>0.442915439605713</v>
      </c>
      <c r="Z32" s="20">
        <v>0.6</v>
      </c>
      <c r="AA32" s="20">
        <v>1</v>
      </c>
      <c r="AB32" s="20">
        <v>0.625</v>
      </c>
      <c r="AC32" s="20">
        <v>0.769230769230769</v>
      </c>
      <c r="AD32" s="20">
        <v>0</v>
      </c>
      <c r="AE32" s="20">
        <v>0.4</v>
      </c>
    </row>
    <row r="33" spans="1:31">
      <c r="A33" s="5">
        <v>211</v>
      </c>
      <c r="B33">
        <v>18</v>
      </c>
      <c r="C33">
        <v>2</v>
      </c>
      <c r="D33">
        <v>10</v>
      </c>
      <c r="E33">
        <v>10</v>
      </c>
      <c r="F33">
        <v>10</v>
      </c>
      <c r="G33">
        <v>0</v>
      </c>
      <c r="H33">
        <v>8</v>
      </c>
      <c r="I33">
        <v>2</v>
      </c>
      <c r="J33">
        <v>0.9</v>
      </c>
      <c r="K33" s="4">
        <v>7.68403053283691</v>
      </c>
      <c r="L33" s="9">
        <v>2.21537208557129</v>
      </c>
      <c r="M33">
        <v>1.90961265563965</v>
      </c>
      <c r="N33">
        <v>5.30702590942383</v>
      </c>
      <c r="O33">
        <v>5</v>
      </c>
      <c r="P33">
        <v>5</v>
      </c>
      <c r="Q33">
        <v>15</v>
      </c>
      <c r="R33" s="15">
        <v>0.3333</v>
      </c>
      <c r="S33" s="15">
        <f t="shared" si="1"/>
        <v>0.5</v>
      </c>
      <c r="T33">
        <v>3.52238845825195</v>
      </c>
      <c r="U33">
        <v>3.29049468040466</v>
      </c>
      <c r="V33">
        <v>3.07876801490784</v>
      </c>
      <c r="W33" s="11">
        <v>0.211726665496826</v>
      </c>
      <c r="X33">
        <v>0.443620443344116</v>
      </c>
      <c r="Y33">
        <v>0.443620443344116</v>
      </c>
      <c r="Z33">
        <v>0.5</v>
      </c>
      <c r="AA33">
        <v>1</v>
      </c>
      <c r="AB33">
        <v>0.666666666666667</v>
      </c>
      <c r="AC33">
        <v>0.8</v>
      </c>
      <c r="AD33">
        <v>0</v>
      </c>
      <c r="AE33">
        <v>0.5</v>
      </c>
    </row>
    <row r="34" s="4" customFormat="1" spans="11:31">
      <c r="K34" s="12" t="s">
        <v>29</v>
      </c>
      <c r="L34" s="9">
        <f>AVERAGE(L2:L33)</f>
        <v>1.7203643321991</v>
      </c>
      <c r="W34" s="11">
        <f t="shared" ref="W34:AE34" si="2">AVERAGE(W2:W33)</f>
        <v>0.108753010630608</v>
      </c>
      <c r="Z34" s="4">
        <f t="shared" si="2"/>
        <v>0.55</v>
      </c>
      <c r="AA34" s="4">
        <f t="shared" si="2"/>
        <v>0.91875</v>
      </c>
      <c r="AB34" s="4">
        <f t="shared" si="2"/>
        <v>0.627524635291179</v>
      </c>
      <c r="AC34" s="4">
        <f t="shared" si="2"/>
        <v>0.743265859543033</v>
      </c>
      <c r="AD34" s="4">
        <f t="shared" si="2"/>
        <v>0.08125</v>
      </c>
      <c r="AE34" s="4">
        <f t="shared" si="2"/>
        <v>0.36875</v>
      </c>
    </row>
    <row r="35" s="4" customFormat="1" spans="11:31">
      <c r="K35" s="13" t="s">
        <v>30</v>
      </c>
      <c r="L35" s="9">
        <f>MAX(L2:L33)</f>
        <v>2.21537208557129</v>
      </c>
      <c r="W35" s="11">
        <f t="shared" ref="W35:AE35" si="3">MAX(W2:W33)</f>
        <v>0.221141338348389</v>
      </c>
      <c r="Z35" s="4">
        <f t="shared" si="3"/>
        <v>0.7</v>
      </c>
      <c r="AA35" s="4">
        <f t="shared" si="3"/>
        <v>1</v>
      </c>
      <c r="AB35" s="4">
        <f t="shared" si="3"/>
        <v>0.714285714285714</v>
      </c>
      <c r="AC35" s="4">
        <f t="shared" si="3"/>
        <v>0.833333333333333</v>
      </c>
      <c r="AD35" s="4">
        <f t="shared" si="3"/>
        <v>0.3</v>
      </c>
      <c r="AE35" s="4">
        <f t="shared" si="3"/>
        <v>0.6</v>
      </c>
    </row>
    <row r="36" s="4" customFormat="1" spans="12:31">
      <c r="L36" s="9">
        <f>MIN(L2:L33)</f>
        <v>1.19580459594727</v>
      </c>
      <c r="W36" s="11">
        <f t="shared" ref="W36:AE36" si="4">MIN(W2:W33)</f>
        <v>0.000453472137451172</v>
      </c>
      <c r="Z36" s="4">
        <f t="shared" si="4"/>
        <v>0.4</v>
      </c>
      <c r="AA36" s="4">
        <f t="shared" si="4"/>
        <v>0.7</v>
      </c>
      <c r="AB36" s="4">
        <f t="shared" si="4"/>
        <v>0.5625</v>
      </c>
      <c r="AC36" s="4">
        <f t="shared" si="4"/>
        <v>0.636363636363636</v>
      </c>
      <c r="AD36" s="4">
        <f t="shared" si="4"/>
        <v>0</v>
      </c>
      <c r="AE36" s="4">
        <f t="shared" si="4"/>
        <v>0.2</v>
      </c>
    </row>
    <row r="37" spans="11:23">
      <c r="K37" s="4"/>
      <c r="L37" s="9"/>
      <c r="M37">
        <v>0.194</v>
      </c>
      <c r="W37" s="11"/>
    </row>
    <row r="38" spans="11:23">
      <c r="K38" s="4"/>
      <c r="L38" s="9"/>
      <c r="M38">
        <v>0.129</v>
      </c>
      <c r="W38" s="11"/>
    </row>
    <row r="39" spans="11:23">
      <c r="K39" s="4"/>
      <c r="L39" s="9"/>
      <c r="W39" s="11"/>
    </row>
    <row r="40" spans="11:23">
      <c r="K40" s="4" t="s">
        <v>31</v>
      </c>
      <c r="L40" s="4" t="s">
        <v>32</v>
      </c>
      <c r="N40" s="4" t="s">
        <v>70</v>
      </c>
      <c r="O40" s="4"/>
      <c r="P40" s="4"/>
      <c r="Q40" s="4"/>
      <c r="W40" s="11"/>
    </row>
    <row r="41" spans="11:23">
      <c r="K41" s="4"/>
      <c r="L41" s="4"/>
      <c r="N41" s="4">
        <v>0.2</v>
      </c>
      <c r="O41" s="4">
        <v>-160</v>
      </c>
      <c r="P41" s="4">
        <v>640</v>
      </c>
      <c r="Q41" s="4">
        <v>32</v>
      </c>
      <c r="W41" s="11"/>
    </row>
    <row r="42" s="1" customFormat="1" spans="11:23">
      <c r="K42" s="14" t="s">
        <v>49</v>
      </c>
      <c r="L42" s="14">
        <f>COUNTIF(L2:L33,"&lt;0.507")-COUNTIF(L2:L33,"&lt;0.378")</f>
        <v>0</v>
      </c>
      <c r="N42" s="4">
        <v>0.4</v>
      </c>
      <c r="O42" s="4">
        <v>-320</v>
      </c>
      <c r="P42" s="4">
        <v>480</v>
      </c>
      <c r="Q42" s="4">
        <v>24</v>
      </c>
      <c r="W42" s="14"/>
    </row>
    <row r="43" s="1" customFormat="1" spans="11:23">
      <c r="K43" s="14" t="s">
        <v>50</v>
      </c>
      <c r="L43" s="14">
        <f>COUNTIF(L2:L33,"&lt;0.636")-COUNTIF(L2:L33,"&lt;0.507")</f>
        <v>0</v>
      </c>
      <c r="N43" s="4">
        <v>0.45</v>
      </c>
      <c r="O43" s="4">
        <v>-360</v>
      </c>
      <c r="P43" s="4">
        <v>440</v>
      </c>
      <c r="Q43" s="4">
        <v>22</v>
      </c>
      <c r="W43" s="14"/>
    </row>
    <row r="44" s="1" customFormat="1" spans="11:23">
      <c r="K44" s="14" t="s">
        <v>51</v>
      </c>
      <c r="L44" s="14">
        <f>COUNTIF(L2:L33,"&lt;0.765")-COUNTIF(L2:L33,"&lt;0.636")</f>
        <v>0</v>
      </c>
      <c r="N44" s="4">
        <v>0.49</v>
      </c>
      <c r="O44" s="4">
        <v>-392</v>
      </c>
      <c r="P44" s="4">
        <v>408</v>
      </c>
      <c r="Q44" s="4">
        <v>20.4</v>
      </c>
      <c r="W44" s="14"/>
    </row>
    <row r="45" s="1" customFormat="1" spans="11:23">
      <c r="K45" s="14" t="s">
        <v>52</v>
      </c>
      <c r="L45" s="14">
        <f>COUNTIF(L2:L33,"&lt;0.894")-COUNTIF(L2:L33,"&lt;0.765")</f>
        <v>0</v>
      </c>
      <c r="O45" s="14">
        <v>-380</v>
      </c>
      <c r="P45" s="14">
        <v>420</v>
      </c>
      <c r="Q45" s="14">
        <v>21</v>
      </c>
      <c r="W45" s="14"/>
    </row>
    <row r="46" s="1" customFormat="1" spans="11:23">
      <c r="K46" s="14" t="s">
        <v>53</v>
      </c>
      <c r="L46" s="14">
        <f>COUNTIF(L2:L33,"&lt;1.023")-COUNTIF(L2:L33,"&lt;0.894")</f>
        <v>0</v>
      </c>
      <c r="W46" s="14"/>
    </row>
    <row r="47" s="1" customFormat="1" spans="11:23">
      <c r="K47" s="14" t="s">
        <v>54</v>
      </c>
      <c r="L47" s="14">
        <f>COUNTIF(L2:L33,"&lt;1.152")-COUNTIF(L2:L33,"&lt;1.023")</f>
        <v>0</v>
      </c>
      <c r="W47" s="14"/>
    </row>
    <row r="48" s="3" customFormat="1" spans="11:23">
      <c r="K48" s="11" t="s">
        <v>55</v>
      </c>
      <c r="L48" s="11">
        <f>COUNTIF(L2:L33,"&lt;1.281")-COUNTIF(L2:L33,"&lt;1.152")</f>
        <v>1</v>
      </c>
      <c r="M48" s="11">
        <v>2</v>
      </c>
      <c r="N48" s="11">
        <v>1</v>
      </c>
      <c r="W48" s="11"/>
    </row>
    <row r="49" s="1" customFormat="1" spans="11:23">
      <c r="K49" s="14" t="s">
        <v>56</v>
      </c>
      <c r="L49" s="14">
        <f>COUNTIF(L2:L33,"&lt;1.41")-COUNTIF(L2:L33,"&lt;1.281")</f>
        <v>2</v>
      </c>
      <c r="M49" s="14">
        <v>3</v>
      </c>
      <c r="N49" s="14">
        <v>2</v>
      </c>
      <c r="W49" s="14"/>
    </row>
    <row r="50" s="1" customFormat="1" spans="11:23">
      <c r="K50" s="14" t="s">
        <v>57</v>
      </c>
      <c r="L50" s="14">
        <f>COUNTIF(L2:L33,"&lt;1.539")-COUNTIF(L2:L33,"&lt;1.41")</f>
        <v>3</v>
      </c>
      <c r="M50" s="14">
        <v>4</v>
      </c>
      <c r="N50" s="14">
        <v>3</v>
      </c>
      <c r="W50" s="14"/>
    </row>
    <row r="51" s="1" customFormat="1" spans="11:23">
      <c r="K51" s="14" t="s">
        <v>58</v>
      </c>
      <c r="L51" s="14">
        <f>COUNTIF(L2:L33,"&lt;1.668")-COUNTIF(L2:L33,"&lt;1.539")</f>
        <v>6</v>
      </c>
      <c r="M51" s="14">
        <v>7</v>
      </c>
      <c r="N51" s="14">
        <v>6</v>
      </c>
      <c r="W51" s="14"/>
    </row>
    <row r="52" s="29" customFormat="1" spans="11:23">
      <c r="K52" s="27" t="s">
        <v>59</v>
      </c>
      <c r="L52" s="27">
        <f>COUNTIF(L2:L33,"&lt;1.797")-COUNTIF(L2:L33,"&lt;1.668")</f>
        <v>8</v>
      </c>
      <c r="M52" s="27">
        <v>8</v>
      </c>
      <c r="N52" s="27">
        <v>8</v>
      </c>
      <c r="W52" s="27"/>
    </row>
    <row r="53" s="1" customFormat="1" spans="11:23">
      <c r="K53" s="14" t="s">
        <v>60</v>
      </c>
      <c r="L53" s="14">
        <f>COUNTIF(L2:L33,"&lt;1.926")-COUNTIF(L2:L33,"&lt;1.797")</f>
        <v>6</v>
      </c>
      <c r="M53" s="14">
        <v>7</v>
      </c>
      <c r="N53" s="14">
        <v>6</v>
      </c>
      <c r="W53" s="14"/>
    </row>
    <row r="54" s="1" customFormat="1" spans="11:23">
      <c r="K54" s="14" t="s">
        <v>61</v>
      </c>
      <c r="L54" s="14">
        <f>COUNTIF(L2:L33,"&lt;2.055")-COUNTIF(L2:L33,"&lt;1.926")</f>
        <v>3</v>
      </c>
      <c r="M54" s="14">
        <v>4</v>
      </c>
      <c r="N54" s="14">
        <v>3</v>
      </c>
      <c r="W54" s="14"/>
    </row>
    <row r="55" s="1" customFormat="1" spans="11:23">
      <c r="K55" s="14" t="s">
        <v>62</v>
      </c>
      <c r="L55" s="14">
        <f>COUNTIF(L2:L33,"&lt;2.184")-COUNTIF(L2:L33,"&lt;2.055")</f>
        <v>2</v>
      </c>
      <c r="M55" s="14">
        <v>3</v>
      </c>
      <c r="N55" s="14">
        <v>2</v>
      </c>
      <c r="W55" s="14"/>
    </row>
    <row r="56" s="3" customFormat="1" spans="11:23">
      <c r="K56" s="11" t="s">
        <v>63</v>
      </c>
      <c r="L56" s="11">
        <f>COUNTIF(L2:L33,"&lt;2.313")-COUNTIF(L2:L33,"&lt;2.184")</f>
        <v>1</v>
      </c>
      <c r="M56" s="11">
        <v>2</v>
      </c>
      <c r="N56" s="11">
        <v>1</v>
      </c>
      <c r="W56" s="11"/>
    </row>
    <row r="57" s="1" customFormat="1" spans="11:23">
      <c r="K57" s="14" t="s">
        <v>64</v>
      </c>
      <c r="L57" s="14">
        <f>COUNTIF(L2:L33,"&lt;2.442")-COUNTIF(L2:L33,"&lt;2.313")</f>
        <v>0</v>
      </c>
      <c r="W57" s="14"/>
    </row>
    <row r="58" s="1" customFormat="1" spans="11:12">
      <c r="K58" s="14" t="s">
        <v>65</v>
      </c>
      <c r="L58" s="14">
        <f>COUNTIF(L2:L33,"&lt;2.571")-COUNTIF(L2:L33,"&lt;2.442")</f>
        <v>0</v>
      </c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customFormat="1" spans="11:15">
      <c r="K60" s="4" t="s">
        <v>67</v>
      </c>
      <c r="L60" s="14">
        <f>COUNTIF(L2:L33,"&lt;2.829")-COUNTIF(L2:L33,"&lt;2.7")</f>
        <v>0</v>
      </c>
      <c r="N60">
        <v>0.378</v>
      </c>
      <c r="O60">
        <v>3.094</v>
      </c>
    </row>
    <row r="61" customFormat="1" spans="11:15">
      <c r="K61" s="4" t="s">
        <v>68</v>
      </c>
      <c r="L61" s="14">
        <f>COUNTIF(L2:L33,"&lt;2.958")-COUNTIF(L2:L33,"&lt;2.829")</f>
        <v>0</v>
      </c>
      <c r="N61">
        <v>21</v>
      </c>
      <c r="O61">
        <v>0.129</v>
      </c>
    </row>
    <row r="62" customFormat="1" spans="11:12">
      <c r="K62" s="4" t="s">
        <v>69</v>
      </c>
      <c r="L62" s="14">
        <f>COUNTIF(L2:L33,"&lt;3.087")-COUNTIF(L2:L33,"&lt;2.958")</f>
        <v>0</v>
      </c>
    </row>
  </sheetData>
  <pageMargins left="0.75" right="0.75" top="1" bottom="1" header="0.5" footer="0.5"/>
  <headerFooter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7"/>
  <sheetViews>
    <sheetView topLeftCell="I40" workbookViewId="0">
      <selection activeCell="I1" sqref="$A1:$XFD66"/>
    </sheetView>
  </sheetViews>
  <sheetFormatPr defaultColWidth="8.88888888888889" defaultRowHeight="14.4"/>
  <cols>
    <col min="11" max="12" width="21.4444444444444" customWidth="1"/>
    <col min="13" max="14" width="12.8888888888889"/>
    <col min="20" max="22" width="12.8888888888889"/>
    <col min="23" max="23" width="22.1111111111111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130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10.5104732513428</v>
      </c>
      <c r="L2" s="9">
        <v>0.40911865234375</v>
      </c>
      <c r="M2">
        <v>0.336616516113281</v>
      </c>
      <c r="N2">
        <v>10.49875831604</v>
      </c>
      <c r="O2">
        <v>9</v>
      </c>
      <c r="P2">
        <v>9</v>
      </c>
      <c r="Q2">
        <v>19</v>
      </c>
      <c r="R2" s="15">
        <v>0.4737</v>
      </c>
      <c r="S2" s="15">
        <f t="shared" ref="S2:S8" si="0">O2/E2</f>
        <v>0.9</v>
      </c>
      <c r="T2">
        <v>4.85090065002441</v>
      </c>
      <c r="U2">
        <v>4.38053035736084</v>
      </c>
      <c r="V2">
        <v>4.3800253868103</v>
      </c>
      <c r="W2" s="11">
        <v>0.000504970550537109</v>
      </c>
      <c r="X2">
        <v>0.470875263214111</v>
      </c>
      <c r="Y2">
        <v>0.470875263214111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pans="1:31">
      <c r="A3" s="5">
        <v>232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9.98714828491211</v>
      </c>
      <c r="L3" s="9">
        <v>0.462333679199219</v>
      </c>
      <c r="M3">
        <v>0.440597534179687</v>
      </c>
      <c r="N3">
        <v>10.3657836914062</v>
      </c>
      <c r="O3">
        <v>9</v>
      </c>
      <c r="P3">
        <v>9</v>
      </c>
      <c r="Q3">
        <v>19</v>
      </c>
      <c r="R3" s="15">
        <v>0.4737</v>
      </c>
      <c r="S3" s="15">
        <f t="shared" si="0"/>
        <v>0.9</v>
      </c>
      <c r="T3">
        <v>4.47909736633301</v>
      </c>
      <c r="U3">
        <v>4.03401613235474</v>
      </c>
      <c r="V3">
        <v>4.06410217285156</v>
      </c>
      <c r="W3" s="11">
        <v>0.0300860404968262</v>
      </c>
      <c r="X3">
        <v>0.414995193481445</v>
      </c>
      <c r="Y3">
        <v>0.414995193481445</v>
      </c>
      <c r="Z3">
        <v>0.9</v>
      </c>
      <c r="AA3">
        <v>1</v>
      </c>
      <c r="AB3">
        <v>0.526315789473684</v>
      </c>
      <c r="AC3">
        <v>0.689655172413793</v>
      </c>
      <c r="AD3">
        <v>0</v>
      </c>
      <c r="AE3">
        <v>0.1</v>
      </c>
    </row>
    <row r="4" spans="1:31">
      <c r="A4" s="5">
        <v>230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9.30318069458008</v>
      </c>
      <c r="L4" s="9">
        <v>0.476203918457031</v>
      </c>
      <c r="M4">
        <v>0.422689437866211</v>
      </c>
      <c r="N4">
        <v>9.27261924743652</v>
      </c>
      <c r="O4">
        <v>8</v>
      </c>
      <c r="P4">
        <v>8</v>
      </c>
      <c r="Q4">
        <v>17</v>
      </c>
      <c r="R4" s="15">
        <v>0.4706</v>
      </c>
      <c r="S4" s="15">
        <f t="shared" si="0"/>
        <v>0.8</v>
      </c>
      <c r="T4">
        <v>3.91389274597168</v>
      </c>
      <c r="U4">
        <v>3.55402135848999</v>
      </c>
      <c r="V4">
        <v>3.55066561698914</v>
      </c>
      <c r="W4" s="11">
        <v>0.00335574150085449</v>
      </c>
      <c r="X4">
        <v>0.363227128982544</v>
      </c>
      <c r="Y4">
        <v>0.363227128982544</v>
      </c>
      <c r="Z4">
        <v>0.8</v>
      </c>
      <c r="AA4">
        <v>0.9</v>
      </c>
      <c r="AB4">
        <v>0.529411764705882</v>
      </c>
      <c r="AC4">
        <v>0.666666666666667</v>
      </c>
      <c r="AD4">
        <v>0.1</v>
      </c>
      <c r="AE4">
        <v>0.1</v>
      </c>
    </row>
    <row r="5" spans="1:31">
      <c r="A5" s="5">
        <v>112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10.0738563537598</v>
      </c>
      <c r="L5" s="9">
        <v>0.529277801513672</v>
      </c>
      <c r="M5">
        <v>0.522300720214844</v>
      </c>
      <c r="N5">
        <v>10.5352840423584</v>
      </c>
      <c r="O5">
        <v>9</v>
      </c>
      <c r="P5">
        <v>9</v>
      </c>
      <c r="Q5">
        <v>19</v>
      </c>
      <c r="R5" s="15">
        <v>0.4737</v>
      </c>
      <c r="S5" s="15">
        <f t="shared" si="0"/>
        <v>0.9</v>
      </c>
      <c r="T5">
        <v>4.54323959350586</v>
      </c>
      <c r="U5">
        <v>4.0840015411377</v>
      </c>
      <c r="V5">
        <v>4.12385272979736</v>
      </c>
      <c r="W5" s="11">
        <v>0.039851188659668</v>
      </c>
      <c r="X5">
        <v>0.419386863708496</v>
      </c>
      <c r="Y5">
        <v>0.419386863708496</v>
      </c>
      <c r="Z5">
        <v>0.9</v>
      </c>
      <c r="AA5">
        <v>1</v>
      </c>
      <c r="AB5">
        <v>0.526315789473684</v>
      </c>
      <c r="AC5">
        <v>0.689655172413793</v>
      </c>
      <c r="AD5">
        <v>0</v>
      </c>
      <c r="AE5">
        <v>0.1</v>
      </c>
    </row>
    <row r="6" spans="1:31">
      <c r="A6" s="5">
        <v>229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9.84768295288086</v>
      </c>
      <c r="L6" s="9">
        <v>0.546676635742187</v>
      </c>
      <c r="M6">
        <v>0.46795654296875</v>
      </c>
      <c r="N6">
        <v>9.54726791381836</v>
      </c>
      <c r="O6">
        <v>8</v>
      </c>
      <c r="P6">
        <v>8</v>
      </c>
      <c r="Q6">
        <v>18</v>
      </c>
      <c r="R6" s="15">
        <v>0.4444</v>
      </c>
      <c r="S6" s="15">
        <f t="shared" si="0"/>
        <v>0.8</v>
      </c>
      <c r="T6">
        <v>4.21918487548828</v>
      </c>
      <c r="U6">
        <v>3.84386992454529</v>
      </c>
      <c r="V6">
        <v>3.82370638847351</v>
      </c>
      <c r="W6" s="11">
        <v>0.0201635360717773</v>
      </c>
      <c r="X6">
        <v>0.395478487014771</v>
      </c>
      <c r="Y6">
        <v>0.395478487014771</v>
      </c>
      <c r="Z6">
        <v>0.8</v>
      </c>
      <c r="AA6">
        <v>1</v>
      </c>
      <c r="AB6">
        <v>0.555555555555556</v>
      </c>
      <c r="AC6">
        <v>0.714285714285714</v>
      </c>
      <c r="AD6">
        <v>0</v>
      </c>
      <c r="AE6">
        <v>0.2</v>
      </c>
    </row>
    <row r="7" spans="1:31">
      <c r="A7" s="5">
        <v>117</v>
      </c>
      <c r="B7">
        <v>19</v>
      </c>
      <c r="C7">
        <v>1</v>
      </c>
      <c r="D7">
        <v>10</v>
      </c>
      <c r="E7">
        <v>10</v>
      </c>
      <c r="F7">
        <v>9</v>
      </c>
      <c r="G7">
        <v>1</v>
      </c>
      <c r="H7">
        <v>10</v>
      </c>
      <c r="I7">
        <v>0</v>
      </c>
      <c r="J7">
        <v>0.95</v>
      </c>
      <c r="K7" s="4">
        <v>9999</v>
      </c>
      <c r="L7" s="9">
        <v>0.595869064331055</v>
      </c>
      <c r="M7">
        <v>9999</v>
      </c>
      <c r="N7">
        <v>9999</v>
      </c>
      <c r="O7">
        <v>10</v>
      </c>
      <c r="P7">
        <v>10</v>
      </c>
      <c r="Q7">
        <v>19</v>
      </c>
      <c r="R7" s="15">
        <v>0.5263</v>
      </c>
      <c r="S7" s="15">
        <f t="shared" si="0"/>
        <v>1</v>
      </c>
      <c r="T7">
        <v>3.91636276245117</v>
      </c>
      <c r="U7">
        <v>3.59290814399719</v>
      </c>
      <c r="V7">
        <v>3.59341955184936</v>
      </c>
      <c r="W7" s="11">
        <v>0.000511407852172852</v>
      </c>
      <c r="X7">
        <v>0.322943210601807</v>
      </c>
      <c r="Y7">
        <v>0.322943210601807</v>
      </c>
      <c r="Z7">
        <v>1</v>
      </c>
      <c r="AA7">
        <v>0.9</v>
      </c>
      <c r="AB7">
        <v>0.473684210526316</v>
      </c>
      <c r="AC7">
        <v>0.620689655172414</v>
      </c>
      <c r="AD7">
        <v>0.1</v>
      </c>
      <c r="AE7">
        <v>-0.1</v>
      </c>
    </row>
    <row r="8" s="20" customFormat="1" spans="1:31">
      <c r="A8" s="21">
        <v>191</v>
      </c>
      <c r="B8" s="20">
        <v>20</v>
      </c>
      <c r="C8" s="20">
        <v>0</v>
      </c>
      <c r="D8" s="20">
        <v>10</v>
      </c>
      <c r="E8" s="20">
        <v>10</v>
      </c>
      <c r="F8" s="20">
        <v>10</v>
      </c>
      <c r="G8" s="20">
        <v>0</v>
      </c>
      <c r="H8" s="20">
        <v>10</v>
      </c>
      <c r="I8" s="20">
        <v>0</v>
      </c>
      <c r="J8" s="20">
        <v>1</v>
      </c>
      <c r="K8" s="22">
        <v>9999</v>
      </c>
      <c r="L8" s="22">
        <v>0.610622406005859</v>
      </c>
      <c r="M8" s="20">
        <v>9999</v>
      </c>
      <c r="N8" s="20">
        <v>9999</v>
      </c>
      <c r="O8" s="20">
        <v>7</v>
      </c>
      <c r="P8" s="20">
        <v>7</v>
      </c>
      <c r="Q8" s="20">
        <v>14</v>
      </c>
      <c r="R8" s="23">
        <v>0.5</v>
      </c>
      <c r="S8" s="23">
        <f t="shared" si="0"/>
        <v>0.7</v>
      </c>
      <c r="T8" s="20">
        <v>4.3649845123291</v>
      </c>
      <c r="U8" s="20">
        <v>3.99369430541992</v>
      </c>
      <c r="V8" s="20">
        <v>3.99735951423645</v>
      </c>
      <c r="W8" s="22">
        <v>0.00366520881652832</v>
      </c>
      <c r="X8" s="20">
        <v>0.367624998092651</v>
      </c>
      <c r="Y8" s="20">
        <v>0.367624998092651</v>
      </c>
      <c r="Z8" s="20">
        <v>0.7</v>
      </c>
      <c r="AA8" s="20">
        <v>0.7</v>
      </c>
      <c r="AB8" s="20">
        <v>0.5</v>
      </c>
      <c r="AC8" s="20">
        <v>0.583333333333333</v>
      </c>
      <c r="AD8" s="20">
        <v>0.3</v>
      </c>
      <c r="AE8" s="20">
        <v>0</v>
      </c>
    </row>
    <row r="9" spans="1:31">
      <c r="A9" s="5">
        <v>118</v>
      </c>
      <c r="B9">
        <v>13</v>
      </c>
      <c r="C9">
        <v>7</v>
      </c>
      <c r="D9">
        <v>10</v>
      </c>
      <c r="E9">
        <v>10</v>
      </c>
      <c r="F9">
        <v>9</v>
      </c>
      <c r="G9">
        <v>1</v>
      </c>
      <c r="H9">
        <v>4</v>
      </c>
      <c r="I9">
        <v>6</v>
      </c>
      <c r="J9">
        <v>0.65</v>
      </c>
      <c r="K9" s="4">
        <v>4.69274139404297</v>
      </c>
      <c r="L9" s="9">
        <v>2.24993515014648</v>
      </c>
      <c r="M9">
        <v>1.34408950805664</v>
      </c>
      <c r="N9">
        <v>4.5972785949707</v>
      </c>
      <c r="O9">
        <v>1</v>
      </c>
      <c r="P9">
        <v>1</v>
      </c>
      <c r="Q9">
        <v>6</v>
      </c>
      <c r="R9" s="15">
        <v>0.1667</v>
      </c>
      <c r="S9" s="15">
        <f t="shared" ref="S9:S31" si="1">O9/E9</f>
        <v>0.1</v>
      </c>
      <c r="T9">
        <v>2.32436370849609</v>
      </c>
      <c r="U9">
        <v>2.08884620666504</v>
      </c>
      <c r="V9">
        <v>2.07621026039123</v>
      </c>
      <c r="W9" s="11">
        <v>0.0126359462738037</v>
      </c>
      <c r="X9">
        <v>0.248153448104858</v>
      </c>
      <c r="Y9">
        <v>0.248153448104858</v>
      </c>
      <c r="Z9">
        <v>0.1</v>
      </c>
      <c r="AA9">
        <v>0.5</v>
      </c>
      <c r="AB9">
        <v>0.833333333333333</v>
      </c>
      <c r="AC9">
        <v>0.625</v>
      </c>
      <c r="AD9">
        <v>0.5</v>
      </c>
      <c r="AE9">
        <v>0.4</v>
      </c>
    </row>
    <row r="10" s="3" customFormat="1" spans="1:31">
      <c r="A10" s="7">
        <v>0</v>
      </c>
      <c r="B10" s="3">
        <v>15</v>
      </c>
      <c r="C10" s="3">
        <v>5</v>
      </c>
      <c r="D10" s="3">
        <v>10</v>
      </c>
      <c r="E10" s="3">
        <v>10</v>
      </c>
      <c r="F10" s="3">
        <v>10</v>
      </c>
      <c r="G10" s="3">
        <v>0</v>
      </c>
      <c r="H10" s="3">
        <v>5</v>
      </c>
      <c r="I10" s="3">
        <v>5</v>
      </c>
      <c r="J10" s="3">
        <v>0.75</v>
      </c>
      <c r="K10" s="11">
        <v>5.3276195526123</v>
      </c>
      <c r="L10" s="11">
        <v>2.51959800720215</v>
      </c>
      <c r="M10" s="3">
        <v>2.0445671081543</v>
      </c>
      <c r="N10" s="3">
        <v>4.66598129272461</v>
      </c>
      <c r="O10" s="3">
        <v>5</v>
      </c>
      <c r="P10" s="3">
        <v>5</v>
      </c>
      <c r="Q10" s="3">
        <v>15</v>
      </c>
      <c r="R10" s="17">
        <v>0.3333</v>
      </c>
      <c r="S10" s="17">
        <f t="shared" si="1"/>
        <v>0.5</v>
      </c>
      <c r="T10" s="3">
        <v>2.39527320861816</v>
      </c>
      <c r="U10" s="3">
        <v>2.14884233474731</v>
      </c>
      <c r="V10" s="3">
        <v>2.07234907150269</v>
      </c>
      <c r="W10" s="11">
        <v>0.0764932632446289</v>
      </c>
      <c r="X10" s="3">
        <v>0.322924137115479</v>
      </c>
      <c r="Y10" s="3">
        <v>0.322924137115479</v>
      </c>
      <c r="Z10" s="3">
        <v>0.5</v>
      </c>
      <c r="AA10" s="3">
        <v>1</v>
      </c>
      <c r="AB10" s="3">
        <v>0.666666666666667</v>
      </c>
      <c r="AC10" s="3">
        <v>0.8</v>
      </c>
      <c r="AD10" s="3">
        <v>0</v>
      </c>
      <c r="AE10" s="3">
        <v>0.5</v>
      </c>
    </row>
    <row r="11" spans="1:31">
      <c r="A11" s="5">
        <v>218</v>
      </c>
      <c r="B11">
        <v>14</v>
      </c>
      <c r="C11">
        <v>6</v>
      </c>
      <c r="D11">
        <v>10</v>
      </c>
      <c r="E11">
        <v>10</v>
      </c>
      <c r="F11">
        <v>10</v>
      </c>
      <c r="G11">
        <v>0</v>
      </c>
      <c r="H11">
        <v>4</v>
      </c>
      <c r="I11">
        <v>6</v>
      </c>
      <c r="J11">
        <v>0.7</v>
      </c>
      <c r="K11" s="4">
        <v>5.94465255737305</v>
      </c>
      <c r="L11" s="9">
        <v>3.01742553710937</v>
      </c>
      <c r="M11">
        <v>1.45475387573242</v>
      </c>
      <c r="N11">
        <v>4.71360969543457</v>
      </c>
      <c r="O11">
        <v>2</v>
      </c>
      <c r="P11">
        <v>2</v>
      </c>
      <c r="Q11">
        <v>10</v>
      </c>
      <c r="R11" s="15">
        <v>0.2</v>
      </c>
      <c r="S11" s="15">
        <f t="shared" si="1"/>
        <v>0.2</v>
      </c>
      <c r="T11">
        <v>2.68185234069824</v>
      </c>
      <c r="U11">
        <v>2.38678312301636</v>
      </c>
      <c r="V11">
        <v>2.26810193061829</v>
      </c>
      <c r="W11" s="11">
        <v>0.118681192398071</v>
      </c>
      <c r="X11">
        <v>0.413750410079956</v>
      </c>
      <c r="Y11">
        <v>0.413750410079956</v>
      </c>
      <c r="Z11">
        <v>0.2</v>
      </c>
      <c r="AA11">
        <v>0.8</v>
      </c>
      <c r="AB11">
        <v>0.8</v>
      </c>
      <c r="AC11">
        <v>0.8</v>
      </c>
      <c r="AD11">
        <v>0.2</v>
      </c>
      <c r="AE11">
        <v>0.6</v>
      </c>
    </row>
    <row r="12" spans="1:31">
      <c r="A12" s="5">
        <v>87</v>
      </c>
      <c r="B12">
        <v>15</v>
      </c>
      <c r="C12">
        <v>5</v>
      </c>
      <c r="D12">
        <v>10</v>
      </c>
      <c r="E12">
        <v>10</v>
      </c>
      <c r="F12">
        <v>9</v>
      </c>
      <c r="G12">
        <v>1</v>
      </c>
      <c r="H12">
        <v>6</v>
      </c>
      <c r="I12">
        <v>4</v>
      </c>
      <c r="J12">
        <v>0.75</v>
      </c>
      <c r="K12" s="4">
        <v>5.965576171875</v>
      </c>
      <c r="L12" s="9">
        <v>1.96604919433594</v>
      </c>
      <c r="M12">
        <v>1.30701446533203</v>
      </c>
      <c r="N12">
        <v>5.0182933807373</v>
      </c>
      <c r="O12">
        <v>4</v>
      </c>
      <c r="P12">
        <v>4</v>
      </c>
      <c r="Q12">
        <v>12</v>
      </c>
      <c r="R12" s="15">
        <v>0.3333</v>
      </c>
      <c r="S12" s="15">
        <f t="shared" si="1"/>
        <v>0.4</v>
      </c>
      <c r="T12">
        <v>2.74654388427734</v>
      </c>
      <c r="U12">
        <v>2.45803046226501</v>
      </c>
      <c r="V12">
        <v>2.42247819900513</v>
      </c>
      <c r="W12" s="11">
        <v>0.0355522632598877</v>
      </c>
      <c r="X12">
        <v>0.324065685272217</v>
      </c>
      <c r="Y12">
        <v>0.324065685272217</v>
      </c>
      <c r="Z12">
        <v>0.4</v>
      </c>
      <c r="AA12">
        <v>0.8</v>
      </c>
      <c r="AB12">
        <v>0.666666666666667</v>
      </c>
      <c r="AC12">
        <v>0.727272727272727</v>
      </c>
      <c r="AD12">
        <v>0.2</v>
      </c>
      <c r="AE12">
        <v>0.4</v>
      </c>
    </row>
    <row r="13" spans="1:31">
      <c r="A13" s="5">
        <v>156</v>
      </c>
      <c r="B13">
        <v>20</v>
      </c>
      <c r="C13">
        <v>0</v>
      </c>
      <c r="D13">
        <v>10</v>
      </c>
      <c r="E13">
        <v>10</v>
      </c>
      <c r="F13">
        <v>10</v>
      </c>
      <c r="G13">
        <v>0</v>
      </c>
      <c r="H13">
        <v>10</v>
      </c>
      <c r="I13">
        <v>0</v>
      </c>
      <c r="J13">
        <v>1</v>
      </c>
      <c r="K13" s="4">
        <v>9999</v>
      </c>
      <c r="L13" s="9">
        <v>1.41717147827148</v>
      </c>
      <c r="M13">
        <v>9999</v>
      </c>
      <c r="N13">
        <v>9999</v>
      </c>
      <c r="O13">
        <v>9</v>
      </c>
      <c r="P13">
        <v>9</v>
      </c>
      <c r="Q13">
        <v>19</v>
      </c>
      <c r="R13" s="15">
        <v>0.4737</v>
      </c>
      <c r="S13" s="15">
        <f t="shared" si="1"/>
        <v>0.9</v>
      </c>
      <c r="T13">
        <v>4.48095321655273</v>
      </c>
      <c r="U13">
        <v>4.20376634597778</v>
      </c>
      <c r="V13">
        <v>3.99703979492187</v>
      </c>
      <c r="W13" s="11">
        <v>0.206726551055908</v>
      </c>
      <c r="X13">
        <v>0.483913421630859</v>
      </c>
      <c r="Y13">
        <v>0.483913421630859</v>
      </c>
      <c r="Z13">
        <v>0.9</v>
      </c>
      <c r="AA13">
        <v>1</v>
      </c>
      <c r="AB13">
        <v>0.526315789473684</v>
      </c>
      <c r="AC13">
        <v>0.689655172413793</v>
      </c>
      <c r="AD13">
        <v>0</v>
      </c>
      <c r="AE13">
        <v>0.1</v>
      </c>
    </row>
    <row r="14" spans="1:31">
      <c r="A14" s="5">
        <v>168</v>
      </c>
      <c r="B14">
        <v>18</v>
      </c>
      <c r="C14">
        <v>2</v>
      </c>
      <c r="D14">
        <v>10</v>
      </c>
      <c r="E14">
        <v>10</v>
      </c>
      <c r="F14">
        <v>10</v>
      </c>
      <c r="G14">
        <v>0</v>
      </c>
      <c r="H14">
        <v>8</v>
      </c>
      <c r="I14">
        <v>2</v>
      </c>
      <c r="J14">
        <v>0.9</v>
      </c>
      <c r="K14" s="4">
        <v>6.87069702148437</v>
      </c>
      <c r="L14" s="9">
        <v>1.41816520690918</v>
      </c>
      <c r="M14">
        <v>1.21541595458984</v>
      </c>
      <c r="N14">
        <v>5.80192565917969</v>
      </c>
      <c r="O14">
        <v>7</v>
      </c>
      <c r="P14">
        <v>7</v>
      </c>
      <c r="Q14">
        <v>16</v>
      </c>
      <c r="R14" s="15">
        <v>0.4375</v>
      </c>
      <c r="S14" s="15">
        <f t="shared" si="1"/>
        <v>0.7</v>
      </c>
      <c r="T14">
        <v>3.46154975891113</v>
      </c>
      <c r="U14">
        <v>3.16635799407959</v>
      </c>
      <c r="V14">
        <v>3.07130002975464</v>
      </c>
      <c r="W14" s="11">
        <v>0.0950579643249512</v>
      </c>
      <c r="X14">
        <v>0.390249729156494</v>
      </c>
      <c r="Y14">
        <v>0.390249729156494</v>
      </c>
      <c r="Z14">
        <v>0.7</v>
      </c>
      <c r="AA14">
        <v>0.9</v>
      </c>
      <c r="AB14">
        <v>0.5625</v>
      </c>
      <c r="AC14">
        <v>0.692307692307692</v>
      </c>
      <c r="AD14">
        <v>0.1</v>
      </c>
      <c r="AE14">
        <v>0.2</v>
      </c>
    </row>
    <row r="15" spans="1:31">
      <c r="A15" s="5">
        <v>67</v>
      </c>
      <c r="B15">
        <v>17</v>
      </c>
      <c r="C15">
        <v>3</v>
      </c>
      <c r="D15">
        <v>10</v>
      </c>
      <c r="E15">
        <v>10</v>
      </c>
      <c r="F15">
        <v>10</v>
      </c>
      <c r="G15">
        <v>0</v>
      </c>
      <c r="H15">
        <v>7</v>
      </c>
      <c r="I15">
        <v>3</v>
      </c>
      <c r="J15">
        <v>0.85</v>
      </c>
      <c r="K15" s="4">
        <v>6.97584533691406</v>
      </c>
      <c r="L15" s="9">
        <v>1.43239402770996</v>
      </c>
      <c r="M15">
        <v>1.48643684387207</v>
      </c>
      <c r="N15">
        <v>8.0993537902832</v>
      </c>
      <c r="O15">
        <v>7</v>
      </c>
      <c r="P15">
        <v>7</v>
      </c>
      <c r="Q15">
        <v>17</v>
      </c>
      <c r="R15" s="15">
        <v>0.4118</v>
      </c>
      <c r="S15" s="15">
        <f t="shared" si="1"/>
        <v>0.7</v>
      </c>
      <c r="T15">
        <v>3.85037803649902</v>
      </c>
      <c r="U15">
        <v>3.37372374534607</v>
      </c>
      <c r="V15">
        <v>3.43346333503723</v>
      </c>
      <c r="W15" s="11">
        <v>0.0597395896911621</v>
      </c>
      <c r="X15">
        <v>0.416914701461792</v>
      </c>
      <c r="Y15">
        <v>0.416914701461792</v>
      </c>
      <c r="Z15">
        <v>0.7</v>
      </c>
      <c r="AA15">
        <v>1</v>
      </c>
      <c r="AB15">
        <v>0.588235294117647</v>
      </c>
      <c r="AC15">
        <v>0.740740740740741</v>
      </c>
      <c r="AD15">
        <v>0</v>
      </c>
      <c r="AE15">
        <v>0.3</v>
      </c>
    </row>
    <row r="16" spans="1:31">
      <c r="A16" s="5">
        <v>10</v>
      </c>
      <c r="B16">
        <v>18</v>
      </c>
      <c r="C16">
        <v>2</v>
      </c>
      <c r="D16">
        <v>10</v>
      </c>
      <c r="E16">
        <v>10</v>
      </c>
      <c r="F16">
        <v>10</v>
      </c>
      <c r="G16">
        <v>0</v>
      </c>
      <c r="H16">
        <v>8</v>
      </c>
      <c r="I16">
        <v>2</v>
      </c>
      <c r="J16">
        <v>0.9</v>
      </c>
      <c r="K16" s="4">
        <v>7.72553634643555</v>
      </c>
      <c r="L16" s="9">
        <v>1.43349266052246</v>
      </c>
      <c r="M16">
        <v>0.988012313842773</v>
      </c>
      <c r="N16">
        <v>5.63763999938965</v>
      </c>
      <c r="O16">
        <v>6</v>
      </c>
      <c r="P16">
        <v>6</v>
      </c>
      <c r="Q16">
        <v>16</v>
      </c>
      <c r="R16" s="15">
        <v>0.375</v>
      </c>
      <c r="S16" s="15">
        <f t="shared" si="1"/>
        <v>0.6</v>
      </c>
      <c r="T16">
        <v>4.04101181030273</v>
      </c>
      <c r="U16">
        <v>3.72482323646545</v>
      </c>
      <c r="V16">
        <v>3.54834985733032</v>
      </c>
      <c r="W16" s="11">
        <v>0.176473379135132</v>
      </c>
      <c r="X16">
        <v>0.492661952972412</v>
      </c>
      <c r="Y16">
        <v>0.492661952972412</v>
      </c>
      <c r="Z16">
        <v>0.6</v>
      </c>
      <c r="AA16">
        <v>1</v>
      </c>
      <c r="AB16">
        <v>0.625</v>
      </c>
      <c r="AC16">
        <v>0.769230769230769</v>
      </c>
      <c r="AD16">
        <v>0</v>
      </c>
      <c r="AE16">
        <v>0.4</v>
      </c>
    </row>
    <row r="17" spans="1:31">
      <c r="A17" s="5">
        <v>179</v>
      </c>
      <c r="B17">
        <v>19</v>
      </c>
      <c r="C17">
        <v>1</v>
      </c>
      <c r="D17">
        <v>10</v>
      </c>
      <c r="E17">
        <v>10</v>
      </c>
      <c r="F17">
        <v>10</v>
      </c>
      <c r="G17">
        <v>0</v>
      </c>
      <c r="H17">
        <v>9</v>
      </c>
      <c r="I17">
        <v>1</v>
      </c>
      <c r="J17">
        <v>0.95</v>
      </c>
      <c r="K17" s="4">
        <v>10.1732368469238</v>
      </c>
      <c r="L17" s="9">
        <v>1.43596267700195</v>
      </c>
      <c r="M17">
        <v>1.28717422485352</v>
      </c>
      <c r="N17">
        <v>8.22019386291504</v>
      </c>
      <c r="O17">
        <v>7</v>
      </c>
      <c r="P17">
        <v>7</v>
      </c>
      <c r="Q17">
        <v>17</v>
      </c>
      <c r="R17" s="15">
        <v>0.4118</v>
      </c>
      <c r="S17" s="15">
        <f t="shared" si="1"/>
        <v>0.7</v>
      </c>
      <c r="T17">
        <v>3.62130355834961</v>
      </c>
      <c r="U17">
        <v>3.38345217704773</v>
      </c>
      <c r="V17">
        <v>3.22078943252564</v>
      </c>
      <c r="W17" s="11">
        <v>0.162662744522095</v>
      </c>
      <c r="X17">
        <v>0.400514125823975</v>
      </c>
      <c r="Y17">
        <v>0.400514125823975</v>
      </c>
      <c r="Z17">
        <v>0.7</v>
      </c>
      <c r="AA17">
        <v>1</v>
      </c>
      <c r="AB17">
        <v>0.588235294117647</v>
      </c>
      <c r="AC17">
        <v>0.740740740740741</v>
      </c>
      <c r="AD17">
        <v>0</v>
      </c>
      <c r="AE17">
        <v>0.3</v>
      </c>
    </row>
    <row r="18" spans="1:31">
      <c r="A18" s="5">
        <v>71</v>
      </c>
      <c r="B18">
        <v>18</v>
      </c>
      <c r="C18">
        <v>2</v>
      </c>
      <c r="D18">
        <v>10</v>
      </c>
      <c r="E18">
        <v>10</v>
      </c>
      <c r="F18">
        <v>10</v>
      </c>
      <c r="G18">
        <v>0</v>
      </c>
      <c r="H18">
        <v>8</v>
      </c>
      <c r="I18">
        <v>2</v>
      </c>
      <c r="J18">
        <v>0.9</v>
      </c>
      <c r="K18" s="4">
        <v>7.40899276733398</v>
      </c>
      <c r="L18" s="9">
        <v>1.43877410888672</v>
      </c>
      <c r="M18">
        <v>1.16422653198242</v>
      </c>
      <c r="N18">
        <v>6.09002113342285</v>
      </c>
      <c r="O18">
        <v>7</v>
      </c>
      <c r="P18">
        <v>7</v>
      </c>
      <c r="Q18">
        <v>17</v>
      </c>
      <c r="R18" s="15">
        <v>0.4118</v>
      </c>
      <c r="S18" s="15">
        <f t="shared" si="1"/>
        <v>0.7</v>
      </c>
      <c r="T18">
        <v>3.65265464782715</v>
      </c>
      <c r="U18">
        <v>3.35487127304077</v>
      </c>
      <c r="V18">
        <v>3.24499082565308</v>
      </c>
      <c r="W18" s="11">
        <v>0.109880447387695</v>
      </c>
      <c r="X18">
        <v>0.407663822174072</v>
      </c>
      <c r="Y18">
        <v>0.407663822174072</v>
      </c>
      <c r="Z18">
        <v>0.7</v>
      </c>
      <c r="AA18">
        <v>1</v>
      </c>
      <c r="AB18">
        <v>0.588235294117647</v>
      </c>
      <c r="AC18">
        <v>0.740740740740741</v>
      </c>
      <c r="AD18">
        <v>0</v>
      </c>
      <c r="AE18">
        <v>0.3</v>
      </c>
    </row>
    <row r="19" spans="1:31">
      <c r="A19" s="5">
        <v>111</v>
      </c>
      <c r="B19">
        <v>16</v>
      </c>
      <c r="C19">
        <v>4</v>
      </c>
      <c r="D19">
        <v>10</v>
      </c>
      <c r="E19">
        <v>10</v>
      </c>
      <c r="F19">
        <v>9</v>
      </c>
      <c r="G19">
        <v>1</v>
      </c>
      <c r="H19">
        <v>7</v>
      </c>
      <c r="I19">
        <v>3</v>
      </c>
      <c r="J19">
        <v>0.8</v>
      </c>
      <c r="K19" s="4">
        <v>5.90119934082031</v>
      </c>
      <c r="L19" s="9">
        <v>1.46022987365723</v>
      </c>
      <c r="M19">
        <v>1.03746795654297</v>
      </c>
      <c r="N19">
        <v>4.93503952026367</v>
      </c>
      <c r="O19">
        <v>5</v>
      </c>
      <c r="P19">
        <v>5</v>
      </c>
      <c r="Q19">
        <v>13</v>
      </c>
      <c r="R19" s="15">
        <v>0.3846</v>
      </c>
      <c r="S19" s="15">
        <f t="shared" si="1"/>
        <v>0.5</v>
      </c>
      <c r="T19">
        <v>2.83156013488769</v>
      </c>
      <c r="U19">
        <v>2.55749702453613</v>
      </c>
      <c r="V19">
        <v>2.5282130241394</v>
      </c>
      <c r="W19" s="11">
        <v>0.0292840003967285</v>
      </c>
      <c r="X19">
        <v>0.303347110748291</v>
      </c>
      <c r="Y19">
        <v>0.303347110748291</v>
      </c>
      <c r="Z19">
        <v>0.5</v>
      </c>
      <c r="AA19">
        <v>0.8</v>
      </c>
      <c r="AB19">
        <v>0.615384615384615</v>
      </c>
      <c r="AC19">
        <v>0.695652173913043</v>
      </c>
      <c r="AD19">
        <v>0.2</v>
      </c>
      <c r="AE19">
        <v>0.3</v>
      </c>
    </row>
    <row r="20" spans="1:31">
      <c r="A20" s="5">
        <v>248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9.82092666625977</v>
      </c>
      <c r="L20" s="9">
        <v>1.48200607299805</v>
      </c>
      <c r="M20">
        <v>1.40103530883789</v>
      </c>
      <c r="N20">
        <v>8.45578384399414</v>
      </c>
      <c r="O20">
        <v>8</v>
      </c>
      <c r="P20">
        <v>8</v>
      </c>
      <c r="Q20">
        <v>18</v>
      </c>
      <c r="R20" s="15">
        <v>0.4444</v>
      </c>
      <c r="S20" s="15">
        <f t="shared" si="1"/>
        <v>0.8</v>
      </c>
      <c r="T20">
        <v>4.06353569030762</v>
      </c>
      <c r="U20">
        <v>3.75528621673584</v>
      </c>
      <c r="V20">
        <v>3.65086984634399</v>
      </c>
      <c r="W20" s="11">
        <v>0.104416370391846</v>
      </c>
      <c r="X20">
        <v>0.412665843963623</v>
      </c>
      <c r="Y20">
        <v>0.412665843963623</v>
      </c>
      <c r="Z20">
        <v>0.8</v>
      </c>
      <c r="AA20">
        <v>1</v>
      </c>
      <c r="AB20">
        <v>0.555555555555556</v>
      </c>
      <c r="AC20">
        <v>0.714285714285714</v>
      </c>
      <c r="AD20">
        <v>0</v>
      </c>
      <c r="AE20">
        <v>0.2</v>
      </c>
    </row>
    <row r="21" spans="1:31">
      <c r="A21" s="5">
        <v>63</v>
      </c>
      <c r="B21">
        <v>17</v>
      </c>
      <c r="C21">
        <v>3</v>
      </c>
      <c r="D21">
        <v>10</v>
      </c>
      <c r="E21">
        <v>10</v>
      </c>
      <c r="F21">
        <v>10</v>
      </c>
      <c r="G21">
        <v>0</v>
      </c>
      <c r="H21">
        <v>7</v>
      </c>
      <c r="I21">
        <v>3</v>
      </c>
      <c r="J21">
        <v>0.85</v>
      </c>
      <c r="K21" s="4">
        <v>7.43708038330078</v>
      </c>
      <c r="L21" s="9">
        <v>1.48202133178711</v>
      </c>
      <c r="M21">
        <v>0.755367279052734</v>
      </c>
      <c r="N21">
        <v>6.08505249023437</v>
      </c>
      <c r="O21">
        <v>6</v>
      </c>
      <c r="P21">
        <v>6</v>
      </c>
      <c r="Q21">
        <v>16</v>
      </c>
      <c r="R21" s="15">
        <v>0.375</v>
      </c>
      <c r="S21" s="15">
        <f t="shared" si="1"/>
        <v>0.6</v>
      </c>
      <c r="T21">
        <v>3.68939018249512</v>
      </c>
      <c r="U21">
        <v>3.33024024963379</v>
      </c>
      <c r="V21">
        <v>3.20700597763061</v>
      </c>
      <c r="W21" s="11">
        <v>0.123234272003174</v>
      </c>
      <c r="X21">
        <v>0.482384204864502</v>
      </c>
      <c r="Y21">
        <v>0.482384204864502</v>
      </c>
      <c r="Z21">
        <v>0.6</v>
      </c>
      <c r="AA21">
        <v>1</v>
      </c>
      <c r="AB21">
        <v>0.625</v>
      </c>
      <c r="AC21">
        <v>0.769230769230769</v>
      </c>
      <c r="AD21">
        <v>0</v>
      </c>
      <c r="AE21">
        <v>0.4</v>
      </c>
    </row>
    <row r="22" spans="1:31">
      <c r="A22" s="5">
        <v>115</v>
      </c>
      <c r="B22">
        <v>16</v>
      </c>
      <c r="C22">
        <v>4</v>
      </c>
      <c r="D22">
        <v>10</v>
      </c>
      <c r="E22">
        <v>10</v>
      </c>
      <c r="F22">
        <v>10</v>
      </c>
      <c r="G22">
        <v>0</v>
      </c>
      <c r="H22">
        <v>6</v>
      </c>
      <c r="I22">
        <v>4</v>
      </c>
      <c r="J22">
        <v>0.8</v>
      </c>
      <c r="K22" s="4">
        <v>6.71426963806152</v>
      </c>
      <c r="L22" s="9">
        <v>1.49112319946289</v>
      </c>
      <c r="M22">
        <v>0.618156433105469</v>
      </c>
      <c r="N22">
        <v>6.52282333374023</v>
      </c>
      <c r="O22">
        <v>6</v>
      </c>
      <c r="P22">
        <v>6</v>
      </c>
      <c r="Q22">
        <v>16</v>
      </c>
      <c r="R22" s="15">
        <v>0.375</v>
      </c>
      <c r="S22" s="15">
        <f t="shared" si="1"/>
        <v>0.6</v>
      </c>
      <c r="T22">
        <v>2.93527793884277</v>
      </c>
      <c r="U22">
        <v>2.57135272026062</v>
      </c>
      <c r="V22">
        <v>2.54566478729248</v>
      </c>
      <c r="W22" s="11">
        <v>0.0256879329681396</v>
      </c>
      <c r="X22">
        <v>0.389613151550293</v>
      </c>
      <c r="Y22">
        <v>0.389613151550293</v>
      </c>
      <c r="Z22">
        <v>0.6</v>
      </c>
      <c r="AA22">
        <v>1</v>
      </c>
      <c r="AB22">
        <v>0.625</v>
      </c>
      <c r="AC22">
        <v>0.769230769230769</v>
      </c>
      <c r="AD22">
        <v>0</v>
      </c>
      <c r="AE22">
        <v>0.4</v>
      </c>
    </row>
    <row r="23" spans="1:31">
      <c r="A23" s="5">
        <v>113</v>
      </c>
      <c r="B23">
        <v>19</v>
      </c>
      <c r="C23">
        <v>1</v>
      </c>
      <c r="D23">
        <v>10</v>
      </c>
      <c r="E23">
        <v>10</v>
      </c>
      <c r="F23">
        <v>10</v>
      </c>
      <c r="G23">
        <v>0</v>
      </c>
      <c r="H23">
        <v>9</v>
      </c>
      <c r="I23">
        <v>1</v>
      </c>
      <c r="J23">
        <v>0.95</v>
      </c>
      <c r="K23" s="4">
        <v>10.1873531341553</v>
      </c>
      <c r="L23" s="9">
        <v>1.50032997131348</v>
      </c>
      <c r="M23">
        <v>1.36506271362305</v>
      </c>
      <c r="N23">
        <v>8.29955863952637</v>
      </c>
      <c r="O23">
        <v>7</v>
      </c>
      <c r="P23">
        <v>7</v>
      </c>
      <c r="Q23">
        <v>17</v>
      </c>
      <c r="R23" s="15">
        <v>0.4118</v>
      </c>
      <c r="S23" s="15">
        <f t="shared" si="1"/>
        <v>0.7</v>
      </c>
      <c r="T23">
        <v>3.49669647216797</v>
      </c>
      <c r="U23">
        <v>3.27293419837952</v>
      </c>
      <c r="V23">
        <v>3.09587931632996</v>
      </c>
      <c r="W23" s="11">
        <v>0.17705488204956</v>
      </c>
      <c r="X23">
        <v>0.400817155838013</v>
      </c>
      <c r="Y23">
        <v>0.400817155838013</v>
      </c>
      <c r="Z23">
        <v>0.7</v>
      </c>
      <c r="AA23">
        <v>1</v>
      </c>
      <c r="AB23">
        <v>0.588235294117647</v>
      </c>
      <c r="AC23">
        <v>0.740740740740741</v>
      </c>
      <c r="AD23">
        <v>0</v>
      </c>
      <c r="AE23">
        <v>0.3</v>
      </c>
    </row>
    <row r="24" spans="1:31">
      <c r="A24" s="5">
        <v>212</v>
      </c>
      <c r="B24">
        <v>19</v>
      </c>
      <c r="C24">
        <v>1</v>
      </c>
      <c r="D24">
        <v>10</v>
      </c>
      <c r="E24">
        <v>10</v>
      </c>
      <c r="F24">
        <v>10</v>
      </c>
      <c r="G24">
        <v>0</v>
      </c>
      <c r="H24">
        <v>9</v>
      </c>
      <c r="I24">
        <v>1</v>
      </c>
      <c r="J24">
        <v>0.95</v>
      </c>
      <c r="K24" s="4">
        <v>9.30351257324219</v>
      </c>
      <c r="L24" s="9">
        <v>1.56141471862793</v>
      </c>
      <c r="M24">
        <v>1.46649742126465</v>
      </c>
      <c r="N24">
        <v>7.65316009521484</v>
      </c>
      <c r="O24">
        <v>4</v>
      </c>
      <c r="P24">
        <v>4</v>
      </c>
      <c r="Q24">
        <v>12</v>
      </c>
      <c r="R24" s="15">
        <v>0.3333</v>
      </c>
      <c r="S24" s="15">
        <f t="shared" si="1"/>
        <v>0.4</v>
      </c>
      <c r="T24">
        <v>3.60354804992676</v>
      </c>
      <c r="U24">
        <v>3.36167764663696</v>
      </c>
      <c r="V24">
        <v>3.22679138183594</v>
      </c>
      <c r="W24" s="11">
        <v>0.134886264801025</v>
      </c>
      <c r="X24">
        <v>0.37675666809082</v>
      </c>
      <c r="Y24">
        <v>0.37675666809082</v>
      </c>
      <c r="Z24">
        <v>0.4</v>
      </c>
      <c r="AA24">
        <v>0.8</v>
      </c>
      <c r="AB24">
        <v>0.666666666666667</v>
      </c>
      <c r="AC24">
        <v>0.727272727272727</v>
      </c>
      <c r="AD24">
        <v>0.2</v>
      </c>
      <c r="AE24">
        <v>0.4</v>
      </c>
    </row>
    <row r="25" spans="1:31">
      <c r="A25" s="5">
        <v>157</v>
      </c>
      <c r="B25">
        <v>19</v>
      </c>
      <c r="C25">
        <v>1</v>
      </c>
      <c r="D25">
        <v>10</v>
      </c>
      <c r="E25">
        <v>10</v>
      </c>
      <c r="F25">
        <v>10</v>
      </c>
      <c r="G25">
        <v>0</v>
      </c>
      <c r="H25">
        <v>9</v>
      </c>
      <c r="I25">
        <v>1</v>
      </c>
      <c r="J25">
        <v>0.95</v>
      </c>
      <c r="K25" s="4">
        <v>10.969633102417</v>
      </c>
      <c r="L25" s="9">
        <v>1.58363723754883</v>
      </c>
      <c r="M25">
        <v>1.39098739624023</v>
      </c>
      <c r="N25">
        <v>8.50238418579102</v>
      </c>
      <c r="O25">
        <v>5</v>
      </c>
      <c r="P25">
        <v>5</v>
      </c>
      <c r="Q25">
        <v>15</v>
      </c>
      <c r="R25" s="15">
        <v>0.3333</v>
      </c>
      <c r="S25" s="15">
        <f t="shared" si="1"/>
        <v>0.5</v>
      </c>
      <c r="T25">
        <v>3.91167259216309</v>
      </c>
      <c r="U25">
        <v>3.66799592971802</v>
      </c>
      <c r="V25">
        <v>3.45865440368652</v>
      </c>
      <c r="W25" s="11">
        <v>0.209341526031494</v>
      </c>
      <c r="X25">
        <v>0.453018188476562</v>
      </c>
      <c r="Y25">
        <v>0.453018188476562</v>
      </c>
      <c r="Z25">
        <v>0.5</v>
      </c>
      <c r="AA25">
        <v>1</v>
      </c>
      <c r="AB25">
        <v>0.666666666666667</v>
      </c>
      <c r="AC25">
        <v>0.8</v>
      </c>
      <c r="AD25">
        <v>0</v>
      </c>
      <c r="AE25">
        <v>0.5</v>
      </c>
    </row>
    <row r="26" s="4" customFormat="1" spans="11:31">
      <c r="K26" s="12" t="s">
        <v>29</v>
      </c>
      <c r="L26" s="9">
        <f>AVERAGE(L2:L25)</f>
        <v>1.35499302546183</v>
      </c>
      <c r="W26" s="11">
        <f t="shared" ref="W26:AE26" si="2">AVERAGE(W2:W25)</f>
        <v>0.0814977784951527</v>
      </c>
      <c r="Z26" s="4">
        <f t="shared" si="2"/>
        <v>0.65</v>
      </c>
      <c r="AA26" s="4">
        <f t="shared" si="2"/>
        <v>0.920833333333333</v>
      </c>
      <c r="AB26" s="4">
        <f t="shared" si="2"/>
        <v>0.601054001503885</v>
      </c>
      <c r="AC26" s="4">
        <f t="shared" si="2"/>
        <v>0.716501765200853</v>
      </c>
      <c r="AD26" s="4">
        <f t="shared" si="2"/>
        <v>0.0791666666666667</v>
      </c>
      <c r="AE26" s="4">
        <f t="shared" si="2"/>
        <v>0.270833333333333</v>
      </c>
    </row>
    <row r="27" s="4" customFormat="1" spans="11:31">
      <c r="K27" s="13" t="s">
        <v>30</v>
      </c>
      <c r="L27" s="9">
        <f>MAX(L2:L25)</f>
        <v>3.01742553710937</v>
      </c>
      <c r="W27" s="11">
        <f t="shared" ref="W27:AE27" si="3">MAX(W2:W25)</f>
        <v>0.209341526031494</v>
      </c>
      <c r="Z27" s="4">
        <f t="shared" si="3"/>
        <v>1</v>
      </c>
      <c r="AA27" s="4">
        <f t="shared" si="3"/>
        <v>1</v>
      </c>
      <c r="AB27" s="4">
        <f t="shared" si="3"/>
        <v>0.833333333333333</v>
      </c>
      <c r="AC27" s="4">
        <f t="shared" si="3"/>
        <v>0.8</v>
      </c>
      <c r="AD27" s="4">
        <f t="shared" si="3"/>
        <v>0.5</v>
      </c>
      <c r="AE27" s="4">
        <f t="shared" si="3"/>
        <v>0.6</v>
      </c>
    </row>
    <row r="28" s="4" customFormat="1" spans="12:31">
      <c r="L28" s="9">
        <f>MIN(L2:L25)</f>
        <v>0.40911865234375</v>
      </c>
      <c r="W28" s="11">
        <f t="shared" ref="W28:AE28" si="4">MIN(W2:W25)</f>
        <v>0.000504970550537109</v>
      </c>
      <c r="Z28" s="4">
        <f t="shared" si="4"/>
        <v>0.1</v>
      </c>
      <c r="AA28" s="4">
        <f t="shared" si="4"/>
        <v>0.5</v>
      </c>
      <c r="AB28" s="4">
        <f t="shared" si="4"/>
        <v>0.473684210526316</v>
      </c>
      <c r="AC28" s="4">
        <f t="shared" si="4"/>
        <v>0.583333333333333</v>
      </c>
      <c r="AD28" s="4">
        <f t="shared" si="4"/>
        <v>0</v>
      </c>
      <c r="AE28" s="4">
        <f t="shared" si="4"/>
        <v>-0.1</v>
      </c>
    </row>
    <row r="29" spans="11:23">
      <c r="K29" s="4"/>
      <c r="L29" s="9"/>
      <c r="M29">
        <v>0.194</v>
      </c>
      <c r="Q29" s="4" t="s">
        <v>70</v>
      </c>
      <c r="R29" s="4"/>
      <c r="S29" s="4"/>
      <c r="T29" s="4"/>
      <c r="W29" s="11"/>
    </row>
    <row r="30" spans="11:23">
      <c r="K30" s="4"/>
      <c r="L30" s="9"/>
      <c r="M30">
        <v>0.129</v>
      </c>
      <c r="Q30" s="4">
        <v>0.2</v>
      </c>
      <c r="R30" s="4">
        <v>-160</v>
      </c>
      <c r="S30" s="4">
        <v>640</v>
      </c>
      <c r="T30" s="4">
        <v>32</v>
      </c>
      <c r="W30" s="11"/>
    </row>
    <row r="31" spans="11:23">
      <c r="K31" s="4"/>
      <c r="L31" s="9"/>
      <c r="Q31" s="4">
        <v>0.4</v>
      </c>
      <c r="R31" s="4">
        <v>-320</v>
      </c>
      <c r="S31" s="4">
        <v>480</v>
      </c>
      <c r="T31" s="4">
        <v>24</v>
      </c>
      <c r="W31" s="11"/>
    </row>
    <row r="32" spans="11:23">
      <c r="K32" s="4" t="s">
        <v>31</v>
      </c>
      <c r="L32" s="4" t="s">
        <v>32</v>
      </c>
      <c r="M32" t="s">
        <v>98</v>
      </c>
      <c r="N32" t="s">
        <v>99</v>
      </c>
      <c r="Q32" s="4">
        <v>0.45</v>
      </c>
      <c r="R32" s="4">
        <v>-360</v>
      </c>
      <c r="S32" s="4">
        <v>440</v>
      </c>
      <c r="T32" s="4">
        <v>22</v>
      </c>
      <c r="W32" s="11"/>
    </row>
    <row r="33" spans="11:23">
      <c r="K33" s="4"/>
      <c r="L33" s="4"/>
      <c r="Q33" s="4">
        <v>0.49</v>
      </c>
      <c r="R33" s="4">
        <v>-392</v>
      </c>
      <c r="S33" s="4">
        <v>408</v>
      </c>
      <c r="T33" s="4">
        <v>20.4</v>
      </c>
      <c r="W33" s="11"/>
    </row>
    <row r="34" s="1" customFormat="1" spans="11:23">
      <c r="K34" s="14" t="s">
        <v>49</v>
      </c>
      <c r="L34" s="14">
        <f>COUNTIF(L2:L25,"&lt;0.507")-COUNTIF(L2:L25,"&lt;0.378")</f>
        <v>3</v>
      </c>
      <c r="R34" s="14">
        <v>-380</v>
      </c>
      <c r="S34" s="14">
        <v>420</v>
      </c>
      <c r="T34" s="14">
        <v>21</v>
      </c>
      <c r="W34" s="14"/>
    </row>
    <row r="35" s="1" customFormat="1" spans="11:23">
      <c r="K35" s="14" t="s">
        <v>50</v>
      </c>
      <c r="L35" s="14">
        <f>COUNTIF(L2:L25,"&lt;0.636")-COUNTIF(L2:L25,"&lt;0.507")</f>
        <v>4</v>
      </c>
      <c r="P35" s="1">
        <v>12</v>
      </c>
      <c r="W35" s="14"/>
    </row>
    <row r="36" s="2" customFormat="1" spans="11:23">
      <c r="K36" s="10" t="s">
        <v>51</v>
      </c>
      <c r="L36" s="10">
        <f>COUNTIF(L2:L25,"&lt;0.765")-COUNTIF(L2:L25,"&lt;0.636")</f>
        <v>0</v>
      </c>
      <c r="W36" s="10"/>
    </row>
    <row r="37" s="1" customFormat="1" spans="11:23">
      <c r="K37" s="14" t="s">
        <v>52</v>
      </c>
      <c r="L37" s="14">
        <f>COUNTIF(L2:L25,"&lt;0.894")-COUNTIF(L2:L25,"&lt;0.765")</f>
        <v>0</v>
      </c>
      <c r="P37" s="1">
        <v>28</v>
      </c>
      <c r="W37" s="14"/>
    </row>
    <row r="38" s="1" customFormat="1" spans="11:23">
      <c r="K38" s="14" t="s">
        <v>53</v>
      </c>
      <c r="L38" s="14">
        <f>COUNTIF(L2:L25,"&lt;1.023")-COUNTIF(L2:L25,"&lt;0.894")</f>
        <v>0</v>
      </c>
      <c r="W38" s="14"/>
    </row>
    <row r="39" s="1" customFormat="1" spans="11:23">
      <c r="K39" s="14" t="s">
        <v>54</v>
      </c>
      <c r="L39" s="14">
        <f>COUNTIF(L2:L25,"&lt;1.152")-COUNTIF(L2:L25,"&lt;1.023")</f>
        <v>0</v>
      </c>
      <c r="W39" s="14"/>
    </row>
    <row r="40" s="1" customFormat="1" spans="11:23">
      <c r="K40" s="14" t="s">
        <v>55</v>
      </c>
      <c r="L40" s="14">
        <f>COUNTIF(L2:L25,"&lt;1.281")-COUNTIF(L2:L25,"&lt;1.152")</f>
        <v>0</v>
      </c>
      <c r="W40" s="14"/>
    </row>
    <row r="41" s="1" customFormat="1" spans="11:23">
      <c r="K41" s="14" t="s">
        <v>56</v>
      </c>
      <c r="L41" s="14">
        <f>COUNTIF(L2:L25,"&lt;1.41")-COUNTIF(L2:L25,"&lt;1.281")</f>
        <v>0</v>
      </c>
      <c r="W41" s="14"/>
    </row>
    <row r="42" s="1" customFormat="1" spans="11:23">
      <c r="K42" s="14" t="s">
        <v>57</v>
      </c>
      <c r="L42" s="14">
        <f>COUNTIF(L2:L25,"&lt;1.539")-COUNTIF(L2:L25,"&lt;1.41")</f>
        <v>11</v>
      </c>
      <c r="M42" s="14">
        <v>2</v>
      </c>
      <c r="W42" s="14"/>
    </row>
    <row r="43" s="1" customFormat="1" spans="11:23">
      <c r="K43" s="14" t="s">
        <v>58</v>
      </c>
      <c r="L43" s="14">
        <f>COUNTIF(L2:L25,"&lt;1.668")-COUNTIF(L2:L25,"&lt;1.539")</f>
        <v>2</v>
      </c>
      <c r="M43" s="14">
        <v>3</v>
      </c>
      <c r="W43" s="14"/>
    </row>
    <row r="44" s="1" customFormat="1" spans="11:23">
      <c r="K44" s="14" t="s">
        <v>59</v>
      </c>
      <c r="L44" s="14">
        <f>COUNTIF(L2:L25,"&lt;1.797")-COUNTIF(L2:L25,"&lt;1.668")</f>
        <v>0</v>
      </c>
      <c r="M44" s="14">
        <v>4</v>
      </c>
      <c r="W44" s="14"/>
    </row>
    <row r="45" s="1" customFormat="1" spans="11:23">
      <c r="K45" s="14" t="s">
        <v>60</v>
      </c>
      <c r="L45" s="14">
        <f>COUNTIF(L2:L25,"&lt;1.926")-COUNTIF(L2:L25,"&lt;1.797")</f>
        <v>0</v>
      </c>
      <c r="M45" s="14">
        <v>7</v>
      </c>
      <c r="W45" s="14"/>
    </row>
    <row r="46" s="1" customFormat="1" spans="11:23">
      <c r="K46" s="14" t="s">
        <v>61</v>
      </c>
      <c r="L46" s="14">
        <f>COUNTIF(L2:L25,"&lt;2.055")-COUNTIF(L2:L25,"&lt;1.926")</f>
        <v>1</v>
      </c>
      <c r="M46" s="14">
        <v>8</v>
      </c>
      <c r="W46" s="14"/>
    </row>
    <row r="47" s="1" customFormat="1" spans="11:23">
      <c r="K47" s="14" t="s">
        <v>62</v>
      </c>
      <c r="L47" s="14">
        <f>COUNTIF(L2:L25,"&lt;2.184")-COUNTIF(L2:L25,"&lt;2.055")</f>
        <v>0</v>
      </c>
      <c r="M47" s="14">
        <v>7</v>
      </c>
      <c r="W47" s="14"/>
    </row>
    <row r="48" s="1" customFormat="1" spans="11:23">
      <c r="K48" s="14" t="s">
        <v>63</v>
      </c>
      <c r="L48" s="14">
        <f>COUNTIF(L2:L25,"&lt;2.313")-COUNTIF(L2:L25,"&lt;2.184")</f>
        <v>1</v>
      </c>
      <c r="M48" s="14">
        <v>4</v>
      </c>
      <c r="W48" s="14"/>
    </row>
    <row r="49" s="1" customFormat="1" spans="11:23">
      <c r="K49" s="14" t="s">
        <v>64</v>
      </c>
      <c r="L49" s="14">
        <f>COUNTIF(L2:L25,"&lt;2.442")-COUNTIF(L2:L25,"&lt;2.313")</f>
        <v>0</v>
      </c>
      <c r="M49" s="14">
        <v>3</v>
      </c>
      <c r="W49" s="14"/>
    </row>
    <row r="50" s="1" customFormat="1" spans="11:13">
      <c r="K50" s="14" t="s">
        <v>65</v>
      </c>
      <c r="L50" s="14">
        <f>COUNTIF(L2:L25,"&lt;2.571")-COUNTIF(L2:L25,"&lt;2.442")</f>
        <v>1</v>
      </c>
      <c r="M50" s="14">
        <v>2</v>
      </c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s="1" customFormat="1" spans="11:15">
      <c r="K52" s="14" t="s">
        <v>67</v>
      </c>
      <c r="L52" s="14">
        <f>COUNTIF(L2:L25,"&lt;2.829")-COUNTIF(L2:L25,"&lt;2.7")</f>
        <v>0</v>
      </c>
      <c r="N52" s="1">
        <v>0.378</v>
      </c>
      <c r="O52" s="1">
        <v>3.094</v>
      </c>
    </row>
    <row r="53" s="1" customFormat="1" spans="11:15">
      <c r="K53" s="14" t="s">
        <v>68</v>
      </c>
      <c r="L53" s="14">
        <f>COUNTIF(L2:L25,"&lt;2.958")-COUNTIF(L2:L25,"&lt;2.829")</f>
        <v>0</v>
      </c>
      <c r="N53" s="1">
        <v>21</v>
      </c>
      <c r="O53" s="1">
        <v>0.129</v>
      </c>
    </row>
    <row r="54" s="1" customFormat="1" spans="11:12">
      <c r="K54" s="14" t="s">
        <v>69</v>
      </c>
      <c r="L54" s="14">
        <f>COUNTIF(L2:L25,"&lt;3.087")-COUNTIF(L2:L25,"&lt;2.958")</f>
        <v>1</v>
      </c>
    </row>
    <row r="55" s="1" customFormat="1" spans="14:15">
      <c r="N55" s="1">
        <v>0.954</v>
      </c>
      <c r="O55" s="1">
        <v>0.133</v>
      </c>
    </row>
    <row r="56" s="1" customFormat="1" spans="14:15">
      <c r="N56" s="1">
        <v>1.355</v>
      </c>
      <c r="O56" s="1">
        <v>0.108</v>
      </c>
    </row>
    <row r="57" spans="14:15">
      <c r="N57" s="1">
        <v>1.72</v>
      </c>
      <c r="O57" s="1">
        <v>0.083</v>
      </c>
    </row>
  </sheetData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5"/>
  <sheetViews>
    <sheetView topLeftCell="H40" workbookViewId="0">
      <selection activeCell="H1" sqref="$A1:$XFD61"/>
    </sheetView>
  </sheetViews>
  <sheetFormatPr defaultColWidth="8.88888888888889" defaultRowHeight="14.4"/>
  <cols>
    <col min="11" max="12" width="21.4444444444444" customWidth="1"/>
    <col min="13" max="14" width="12.8888888888889"/>
    <col min="20" max="22" width="12.8888888888889"/>
    <col min="23" max="23" width="21.7777777777778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130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10.5104732513428</v>
      </c>
      <c r="L2" s="9">
        <v>0.40911865234375</v>
      </c>
      <c r="M2">
        <v>0.336616516113281</v>
      </c>
      <c r="N2">
        <v>10.49875831604</v>
      </c>
      <c r="O2">
        <v>9</v>
      </c>
      <c r="P2">
        <v>9</v>
      </c>
      <c r="Q2">
        <v>19</v>
      </c>
      <c r="R2" s="15">
        <v>0.4737</v>
      </c>
      <c r="S2" s="15">
        <f t="shared" ref="S2:S7" si="0">O2/E2</f>
        <v>0.9</v>
      </c>
      <c r="T2">
        <v>4.85090065002441</v>
      </c>
      <c r="U2">
        <v>4.38053035736084</v>
      </c>
      <c r="V2">
        <v>4.3800253868103</v>
      </c>
      <c r="W2" s="11">
        <v>0.000504970550537109</v>
      </c>
      <c r="X2">
        <v>0.470875263214111</v>
      </c>
      <c r="Y2">
        <v>0.470875263214111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pans="1:31">
      <c r="A3" s="5">
        <v>230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9.30318069458008</v>
      </c>
      <c r="L3" s="9">
        <v>0.476203918457031</v>
      </c>
      <c r="M3">
        <v>0.422689437866211</v>
      </c>
      <c r="N3">
        <v>9.27261924743652</v>
      </c>
      <c r="O3">
        <v>8</v>
      </c>
      <c r="P3">
        <v>8</v>
      </c>
      <c r="Q3">
        <v>17</v>
      </c>
      <c r="R3" s="15">
        <v>0.4706</v>
      </c>
      <c r="S3" s="15">
        <f t="shared" si="0"/>
        <v>0.8</v>
      </c>
      <c r="T3">
        <v>3.91389274597168</v>
      </c>
      <c r="U3">
        <v>3.55402135848999</v>
      </c>
      <c r="V3">
        <v>3.55066561698914</v>
      </c>
      <c r="W3" s="11">
        <v>0.00335574150085449</v>
      </c>
      <c r="X3">
        <v>0.363227128982544</v>
      </c>
      <c r="Y3">
        <v>0.363227128982544</v>
      </c>
      <c r="Z3">
        <v>0.8</v>
      </c>
      <c r="AA3">
        <v>0.9</v>
      </c>
      <c r="AB3">
        <v>0.529411764705882</v>
      </c>
      <c r="AC3">
        <v>0.666666666666667</v>
      </c>
      <c r="AD3">
        <v>0.1</v>
      </c>
      <c r="AE3">
        <v>0.1</v>
      </c>
    </row>
    <row r="4" spans="1:31">
      <c r="A4" s="5">
        <v>112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10.0738563537598</v>
      </c>
      <c r="L4" s="9">
        <v>0.529277801513672</v>
      </c>
      <c r="M4">
        <v>0.522300720214844</v>
      </c>
      <c r="N4">
        <v>10.5352840423584</v>
      </c>
      <c r="O4">
        <v>9</v>
      </c>
      <c r="P4">
        <v>9</v>
      </c>
      <c r="Q4">
        <v>19</v>
      </c>
      <c r="R4" s="15">
        <v>0.4737</v>
      </c>
      <c r="S4" s="15">
        <f t="shared" si="0"/>
        <v>0.9</v>
      </c>
      <c r="T4">
        <v>4.54323959350586</v>
      </c>
      <c r="U4">
        <v>4.0840015411377</v>
      </c>
      <c r="V4">
        <v>4.12385272979736</v>
      </c>
      <c r="W4" s="11">
        <v>0.039851188659668</v>
      </c>
      <c r="X4">
        <v>0.419386863708496</v>
      </c>
      <c r="Y4">
        <v>0.419386863708496</v>
      </c>
      <c r="Z4">
        <v>0.9</v>
      </c>
      <c r="AA4">
        <v>1</v>
      </c>
      <c r="AB4">
        <v>0.526315789473684</v>
      </c>
      <c r="AC4">
        <v>0.689655172413793</v>
      </c>
      <c r="AD4">
        <v>0</v>
      </c>
      <c r="AE4">
        <v>0.1</v>
      </c>
    </row>
    <row r="5" spans="1:31">
      <c r="A5" s="5">
        <v>229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9.84768295288086</v>
      </c>
      <c r="L5" s="9">
        <v>0.546676635742187</v>
      </c>
      <c r="M5">
        <v>0.46795654296875</v>
      </c>
      <c r="N5">
        <v>9.54726791381836</v>
      </c>
      <c r="O5">
        <v>8</v>
      </c>
      <c r="P5">
        <v>8</v>
      </c>
      <c r="Q5">
        <v>18</v>
      </c>
      <c r="R5" s="15">
        <v>0.4444</v>
      </c>
      <c r="S5" s="15">
        <f t="shared" si="0"/>
        <v>0.8</v>
      </c>
      <c r="T5">
        <v>4.21918487548828</v>
      </c>
      <c r="U5">
        <v>3.84386992454529</v>
      </c>
      <c r="V5">
        <v>3.82370638847351</v>
      </c>
      <c r="W5" s="11">
        <v>0.0201635360717773</v>
      </c>
      <c r="X5">
        <v>0.395478487014771</v>
      </c>
      <c r="Y5">
        <v>0.395478487014771</v>
      </c>
      <c r="Z5">
        <v>0.8</v>
      </c>
      <c r="AA5">
        <v>1</v>
      </c>
      <c r="AB5">
        <v>0.555555555555556</v>
      </c>
      <c r="AC5">
        <v>0.714285714285714</v>
      </c>
      <c r="AD5">
        <v>0</v>
      </c>
      <c r="AE5">
        <v>0.2</v>
      </c>
    </row>
    <row r="6" spans="1:31">
      <c r="A6" s="5">
        <v>117</v>
      </c>
      <c r="B6">
        <v>19</v>
      </c>
      <c r="C6">
        <v>1</v>
      </c>
      <c r="D6">
        <v>10</v>
      </c>
      <c r="E6">
        <v>10</v>
      </c>
      <c r="F6">
        <v>9</v>
      </c>
      <c r="G6">
        <v>1</v>
      </c>
      <c r="H6">
        <v>10</v>
      </c>
      <c r="I6">
        <v>0</v>
      </c>
      <c r="J6">
        <v>0.95</v>
      </c>
      <c r="K6" s="4">
        <v>9999</v>
      </c>
      <c r="L6" s="9">
        <v>0.595869064331055</v>
      </c>
      <c r="M6">
        <v>9999</v>
      </c>
      <c r="N6">
        <v>9999</v>
      </c>
      <c r="O6">
        <v>10</v>
      </c>
      <c r="P6">
        <v>10</v>
      </c>
      <c r="Q6">
        <v>19</v>
      </c>
      <c r="R6" s="15">
        <v>0.5263</v>
      </c>
      <c r="S6" s="15">
        <f t="shared" si="0"/>
        <v>1</v>
      </c>
      <c r="T6">
        <v>3.91636276245117</v>
      </c>
      <c r="U6">
        <v>3.59290814399719</v>
      </c>
      <c r="V6">
        <v>3.59341955184936</v>
      </c>
      <c r="W6" s="11">
        <v>0.000511407852172852</v>
      </c>
      <c r="X6">
        <v>0.322943210601807</v>
      </c>
      <c r="Y6">
        <v>0.322943210601807</v>
      </c>
      <c r="Z6">
        <v>1</v>
      </c>
      <c r="AA6">
        <v>0.9</v>
      </c>
      <c r="AB6">
        <v>0.473684210526316</v>
      </c>
      <c r="AC6">
        <v>0.620689655172414</v>
      </c>
      <c r="AD6">
        <v>0.1</v>
      </c>
      <c r="AE6">
        <v>-0.1</v>
      </c>
    </row>
    <row r="7" s="20" customFormat="1" spans="1:31">
      <c r="A7" s="21">
        <v>191</v>
      </c>
      <c r="B7" s="20">
        <v>20</v>
      </c>
      <c r="C7" s="20">
        <v>0</v>
      </c>
      <c r="D7" s="20">
        <v>10</v>
      </c>
      <c r="E7" s="20">
        <v>10</v>
      </c>
      <c r="F7" s="20">
        <v>10</v>
      </c>
      <c r="G7" s="20">
        <v>0</v>
      </c>
      <c r="H7" s="20">
        <v>10</v>
      </c>
      <c r="I7" s="20">
        <v>0</v>
      </c>
      <c r="J7" s="20">
        <v>1</v>
      </c>
      <c r="K7" s="22">
        <v>9999</v>
      </c>
      <c r="L7" s="22">
        <v>0.610622406005859</v>
      </c>
      <c r="M7" s="20">
        <v>9999</v>
      </c>
      <c r="N7" s="20">
        <v>9999</v>
      </c>
      <c r="O7" s="20">
        <v>7</v>
      </c>
      <c r="P7" s="20">
        <v>7</v>
      </c>
      <c r="Q7" s="20">
        <v>14</v>
      </c>
      <c r="R7" s="23">
        <v>0.5</v>
      </c>
      <c r="S7" s="23">
        <f t="shared" si="0"/>
        <v>0.7</v>
      </c>
      <c r="T7" s="20">
        <v>4.3649845123291</v>
      </c>
      <c r="U7" s="20">
        <v>3.99369430541992</v>
      </c>
      <c r="V7" s="20">
        <v>3.99735951423645</v>
      </c>
      <c r="W7" s="22">
        <v>0.00366520881652832</v>
      </c>
      <c r="X7" s="20">
        <v>0.367624998092651</v>
      </c>
      <c r="Y7" s="20">
        <v>0.367624998092651</v>
      </c>
      <c r="Z7" s="20">
        <v>0.7</v>
      </c>
      <c r="AA7" s="20">
        <v>0.7</v>
      </c>
      <c r="AB7" s="20">
        <v>0.5</v>
      </c>
      <c r="AC7" s="20">
        <v>0.583333333333333</v>
      </c>
      <c r="AD7" s="20">
        <v>0.3</v>
      </c>
      <c r="AE7" s="20">
        <v>0</v>
      </c>
    </row>
    <row r="8" s="3" customFormat="1" spans="1:31">
      <c r="A8" s="7">
        <v>0</v>
      </c>
      <c r="B8" s="3">
        <v>15</v>
      </c>
      <c r="C8" s="3">
        <v>5</v>
      </c>
      <c r="D8" s="3">
        <v>10</v>
      </c>
      <c r="E8" s="3">
        <v>10</v>
      </c>
      <c r="F8" s="3">
        <v>10</v>
      </c>
      <c r="G8" s="3">
        <v>0</v>
      </c>
      <c r="H8" s="3">
        <v>5</v>
      </c>
      <c r="I8" s="3">
        <v>5</v>
      </c>
      <c r="J8" s="3">
        <v>0.75</v>
      </c>
      <c r="K8" s="11">
        <v>5.3276195526123</v>
      </c>
      <c r="L8" s="11">
        <v>2.51959800720215</v>
      </c>
      <c r="M8" s="3">
        <v>2.0445671081543</v>
      </c>
      <c r="N8" s="3">
        <v>4.66598129272461</v>
      </c>
      <c r="O8" s="3">
        <v>5</v>
      </c>
      <c r="P8" s="3">
        <v>5</v>
      </c>
      <c r="Q8" s="3">
        <v>15</v>
      </c>
      <c r="R8" s="17">
        <v>0.3333</v>
      </c>
      <c r="S8" s="17">
        <f t="shared" ref="S8:S23" si="1">O8/E8</f>
        <v>0.5</v>
      </c>
      <c r="T8" s="3">
        <v>2.39527320861816</v>
      </c>
      <c r="U8" s="3">
        <v>2.14884233474731</v>
      </c>
      <c r="V8" s="3">
        <v>2.07234907150269</v>
      </c>
      <c r="W8" s="11">
        <v>0.0764932632446289</v>
      </c>
      <c r="X8" s="3">
        <v>0.322924137115479</v>
      </c>
      <c r="Y8" s="3">
        <v>0.322924137115479</v>
      </c>
      <c r="Z8" s="3">
        <v>0.5</v>
      </c>
      <c r="AA8" s="3">
        <v>1</v>
      </c>
      <c r="AB8" s="3">
        <v>0.666666666666667</v>
      </c>
      <c r="AC8" s="3">
        <v>0.8</v>
      </c>
      <c r="AD8" s="3">
        <v>0</v>
      </c>
      <c r="AE8" s="3">
        <v>0.5</v>
      </c>
    </row>
    <row r="9" spans="1:31">
      <c r="A9" s="5">
        <v>218</v>
      </c>
      <c r="B9">
        <v>14</v>
      </c>
      <c r="C9">
        <v>6</v>
      </c>
      <c r="D9">
        <v>10</v>
      </c>
      <c r="E9">
        <v>10</v>
      </c>
      <c r="F9">
        <v>10</v>
      </c>
      <c r="G9">
        <v>0</v>
      </c>
      <c r="H9">
        <v>4</v>
      </c>
      <c r="I9">
        <v>6</v>
      </c>
      <c r="J9">
        <v>0.7</v>
      </c>
      <c r="K9" s="4">
        <v>5.94465255737305</v>
      </c>
      <c r="L9" s="9">
        <v>3.01742553710937</v>
      </c>
      <c r="M9">
        <v>1.45475387573242</v>
      </c>
      <c r="N9">
        <v>4.71360969543457</v>
      </c>
      <c r="O9">
        <v>2</v>
      </c>
      <c r="P9">
        <v>2</v>
      </c>
      <c r="Q9">
        <v>10</v>
      </c>
      <c r="R9" s="15">
        <v>0.2</v>
      </c>
      <c r="S9" s="15">
        <f t="shared" si="1"/>
        <v>0.2</v>
      </c>
      <c r="T9">
        <v>2.68185234069824</v>
      </c>
      <c r="U9">
        <v>2.38678312301636</v>
      </c>
      <c r="V9">
        <v>2.26810193061829</v>
      </c>
      <c r="W9" s="11">
        <v>0.118681192398071</v>
      </c>
      <c r="X9">
        <v>0.413750410079956</v>
      </c>
      <c r="Y9">
        <v>0.413750410079956</v>
      </c>
      <c r="Z9">
        <v>0.2</v>
      </c>
      <c r="AA9">
        <v>0.8</v>
      </c>
      <c r="AB9">
        <v>0.8</v>
      </c>
      <c r="AC9">
        <v>0.8</v>
      </c>
      <c r="AD9">
        <v>0.2</v>
      </c>
      <c r="AE9">
        <v>0.6</v>
      </c>
    </row>
    <row r="10" spans="1:31">
      <c r="A10" s="5">
        <v>87</v>
      </c>
      <c r="B10">
        <v>15</v>
      </c>
      <c r="C10">
        <v>5</v>
      </c>
      <c r="D10">
        <v>10</v>
      </c>
      <c r="E10">
        <v>10</v>
      </c>
      <c r="F10">
        <v>9</v>
      </c>
      <c r="G10">
        <v>1</v>
      </c>
      <c r="H10">
        <v>6</v>
      </c>
      <c r="I10">
        <v>4</v>
      </c>
      <c r="J10">
        <v>0.75</v>
      </c>
      <c r="K10" s="4">
        <v>5.965576171875</v>
      </c>
      <c r="L10" s="9">
        <v>1.96604919433594</v>
      </c>
      <c r="M10">
        <v>1.30701446533203</v>
      </c>
      <c r="N10">
        <v>5.0182933807373</v>
      </c>
      <c r="O10">
        <v>4</v>
      </c>
      <c r="P10">
        <v>4</v>
      </c>
      <c r="Q10">
        <v>12</v>
      </c>
      <c r="R10" s="15">
        <v>0.3333</v>
      </c>
      <c r="S10" s="15">
        <f t="shared" si="1"/>
        <v>0.4</v>
      </c>
      <c r="T10">
        <v>2.74654388427734</v>
      </c>
      <c r="U10">
        <v>2.45803046226501</v>
      </c>
      <c r="V10">
        <v>2.42247819900513</v>
      </c>
      <c r="W10" s="11">
        <v>0.0355522632598877</v>
      </c>
      <c r="X10">
        <v>0.324065685272217</v>
      </c>
      <c r="Y10">
        <v>0.324065685272217</v>
      </c>
      <c r="Z10">
        <v>0.4</v>
      </c>
      <c r="AA10">
        <v>0.8</v>
      </c>
      <c r="AB10">
        <v>0.666666666666667</v>
      </c>
      <c r="AC10">
        <v>0.727272727272727</v>
      </c>
      <c r="AD10">
        <v>0.2</v>
      </c>
      <c r="AE10">
        <v>0.4</v>
      </c>
    </row>
    <row r="11" spans="1:31">
      <c r="A11" s="5">
        <v>156</v>
      </c>
      <c r="B11">
        <v>20</v>
      </c>
      <c r="C11">
        <v>0</v>
      </c>
      <c r="D11">
        <v>10</v>
      </c>
      <c r="E11">
        <v>10</v>
      </c>
      <c r="F11">
        <v>10</v>
      </c>
      <c r="G11">
        <v>0</v>
      </c>
      <c r="H11">
        <v>10</v>
      </c>
      <c r="I11">
        <v>0</v>
      </c>
      <c r="J11">
        <v>1</v>
      </c>
      <c r="K11" s="4">
        <v>9999</v>
      </c>
      <c r="L11" s="9">
        <v>1.41717147827148</v>
      </c>
      <c r="M11">
        <v>9999</v>
      </c>
      <c r="N11">
        <v>9999</v>
      </c>
      <c r="O11">
        <v>9</v>
      </c>
      <c r="P11">
        <v>9</v>
      </c>
      <c r="Q11">
        <v>19</v>
      </c>
      <c r="R11" s="15">
        <v>0.4737</v>
      </c>
      <c r="S11" s="15">
        <f t="shared" si="1"/>
        <v>0.9</v>
      </c>
      <c r="T11">
        <v>4.48095321655273</v>
      </c>
      <c r="U11">
        <v>4.20376634597778</v>
      </c>
      <c r="V11">
        <v>3.99703979492187</v>
      </c>
      <c r="W11" s="11">
        <v>0.206726551055908</v>
      </c>
      <c r="X11">
        <v>0.483913421630859</v>
      </c>
      <c r="Y11">
        <v>0.483913421630859</v>
      </c>
      <c r="Z11">
        <v>0.9</v>
      </c>
      <c r="AA11">
        <v>1</v>
      </c>
      <c r="AB11">
        <v>0.526315789473684</v>
      </c>
      <c r="AC11">
        <v>0.689655172413793</v>
      </c>
      <c r="AD11">
        <v>0</v>
      </c>
      <c r="AE11">
        <v>0.1</v>
      </c>
    </row>
    <row r="12" spans="1:31">
      <c r="A12" s="5">
        <v>168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6.87069702148437</v>
      </c>
      <c r="L12" s="9">
        <v>1.41816520690918</v>
      </c>
      <c r="M12">
        <v>1.21541595458984</v>
      </c>
      <c r="N12">
        <v>5.80192565917969</v>
      </c>
      <c r="O12">
        <v>7</v>
      </c>
      <c r="P12">
        <v>7</v>
      </c>
      <c r="Q12">
        <v>16</v>
      </c>
      <c r="R12" s="15">
        <v>0.4375</v>
      </c>
      <c r="S12" s="15">
        <f t="shared" si="1"/>
        <v>0.7</v>
      </c>
      <c r="T12">
        <v>3.46154975891113</v>
      </c>
      <c r="U12">
        <v>3.16635799407959</v>
      </c>
      <c r="V12">
        <v>3.07130002975464</v>
      </c>
      <c r="W12" s="11">
        <v>0.0950579643249512</v>
      </c>
      <c r="X12">
        <v>0.390249729156494</v>
      </c>
      <c r="Y12">
        <v>0.390249729156494</v>
      </c>
      <c r="Z12">
        <v>0.7</v>
      </c>
      <c r="AA12">
        <v>0.9</v>
      </c>
      <c r="AB12">
        <v>0.5625</v>
      </c>
      <c r="AC12">
        <v>0.692307692307692</v>
      </c>
      <c r="AD12">
        <v>0.1</v>
      </c>
      <c r="AE12">
        <v>0.2</v>
      </c>
    </row>
    <row r="13" spans="1:31">
      <c r="A13" s="5">
        <v>67</v>
      </c>
      <c r="B13">
        <v>17</v>
      </c>
      <c r="C13">
        <v>3</v>
      </c>
      <c r="D13">
        <v>10</v>
      </c>
      <c r="E13">
        <v>10</v>
      </c>
      <c r="F13">
        <v>10</v>
      </c>
      <c r="G13">
        <v>0</v>
      </c>
      <c r="H13">
        <v>7</v>
      </c>
      <c r="I13">
        <v>3</v>
      </c>
      <c r="J13">
        <v>0.85</v>
      </c>
      <c r="K13" s="4">
        <v>6.97584533691406</v>
      </c>
      <c r="L13" s="9">
        <v>1.43239402770996</v>
      </c>
      <c r="M13">
        <v>1.48643684387207</v>
      </c>
      <c r="N13">
        <v>8.0993537902832</v>
      </c>
      <c r="O13">
        <v>7</v>
      </c>
      <c r="P13">
        <v>7</v>
      </c>
      <c r="Q13">
        <v>17</v>
      </c>
      <c r="R13" s="15">
        <v>0.4118</v>
      </c>
      <c r="S13" s="15">
        <f t="shared" si="1"/>
        <v>0.7</v>
      </c>
      <c r="T13">
        <v>3.85037803649902</v>
      </c>
      <c r="U13">
        <v>3.37372374534607</v>
      </c>
      <c r="V13">
        <v>3.43346333503723</v>
      </c>
      <c r="W13" s="11">
        <v>0.0597395896911621</v>
      </c>
      <c r="X13">
        <v>0.416914701461792</v>
      </c>
      <c r="Y13">
        <v>0.416914701461792</v>
      </c>
      <c r="Z13">
        <v>0.7</v>
      </c>
      <c r="AA13">
        <v>1</v>
      </c>
      <c r="AB13">
        <v>0.588235294117647</v>
      </c>
      <c r="AC13">
        <v>0.740740740740741</v>
      </c>
      <c r="AD13">
        <v>0</v>
      </c>
      <c r="AE13">
        <v>0.3</v>
      </c>
    </row>
    <row r="14" spans="1:31">
      <c r="A14" s="5">
        <v>10</v>
      </c>
      <c r="B14">
        <v>18</v>
      </c>
      <c r="C14">
        <v>2</v>
      </c>
      <c r="D14">
        <v>10</v>
      </c>
      <c r="E14">
        <v>10</v>
      </c>
      <c r="F14">
        <v>10</v>
      </c>
      <c r="G14">
        <v>0</v>
      </c>
      <c r="H14">
        <v>8</v>
      </c>
      <c r="I14">
        <v>2</v>
      </c>
      <c r="J14">
        <v>0.9</v>
      </c>
      <c r="K14" s="4">
        <v>7.72553634643555</v>
      </c>
      <c r="L14" s="9">
        <v>1.43349266052246</v>
      </c>
      <c r="M14">
        <v>0.988012313842773</v>
      </c>
      <c r="N14">
        <v>5.63763999938965</v>
      </c>
      <c r="O14">
        <v>6</v>
      </c>
      <c r="P14">
        <v>6</v>
      </c>
      <c r="Q14">
        <v>16</v>
      </c>
      <c r="R14" s="15">
        <v>0.375</v>
      </c>
      <c r="S14" s="15">
        <f t="shared" si="1"/>
        <v>0.6</v>
      </c>
      <c r="T14">
        <v>4.04101181030273</v>
      </c>
      <c r="U14">
        <v>3.72482323646545</v>
      </c>
      <c r="V14">
        <v>3.54834985733032</v>
      </c>
      <c r="W14" s="11">
        <v>0.176473379135132</v>
      </c>
      <c r="X14">
        <v>0.492661952972412</v>
      </c>
      <c r="Y14">
        <v>0.492661952972412</v>
      </c>
      <c r="Z14">
        <v>0.6</v>
      </c>
      <c r="AA14">
        <v>1</v>
      </c>
      <c r="AB14">
        <v>0.625</v>
      </c>
      <c r="AC14">
        <v>0.769230769230769</v>
      </c>
      <c r="AD14">
        <v>0</v>
      </c>
      <c r="AE14">
        <v>0.4</v>
      </c>
    </row>
    <row r="15" spans="1:31">
      <c r="A15" s="5">
        <v>179</v>
      </c>
      <c r="B15">
        <v>19</v>
      </c>
      <c r="C15">
        <v>1</v>
      </c>
      <c r="D15">
        <v>10</v>
      </c>
      <c r="E15">
        <v>10</v>
      </c>
      <c r="F15">
        <v>10</v>
      </c>
      <c r="G15">
        <v>0</v>
      </c>
      <c r="H15">
        <v>9</v>
      </c>
      <c r="I15">
        <v>1</v>
      </c>
      <c r="J15">
        <v>0.95</v>
      </c>
      <c r="K15" s="4">
        <v>10.1732368469238</v>
      </c>
      <c r="L15" s="9">
        <v>1.43596267700195</v>
      </c>
      <c r="M15">
        <v>1.28717422485352</v>
      </c>
      <c r="N15">
        <v>8.22019386291504</v>
      </c>
      <c r="O15">
        <v>7</v>
      </c>
      <c r="P15">
        <v>7</v>
      </c>
      <c r="Q15">
        <v>17</v>
      </c>
      <c r="R15" s="15">
        <v>0.4118</v>
      </c>
      <c r="S15" s="15">
        <f t="shared" si="1"/>
        <v>0.7</v>
      </c>
      <c r="T15">
        <v>3.62130355834961</v>
      </c>
      <c r="U15">
        <v>3.38345217704773</v>
      </c>
      <c r="V15">
        <v>3.22078943252564</v>
      </c>
      <c r="W15" s="11">
        <v>0.162662744522095</v>
      </c>
      <c r="X15">
        <v>0.400514125823975</v>
      </c>
      <c r="Y15">
        <v>0.400514125823975</v>
      </c>
      <c r="Z15">
        <v>0.7</v>
      </c>
      <c r="AA15">
        <v>1</v>
      </c>
      <c r="AB15">
        <v>0.588235294117647</v>
      </c>
      <c r="AC15">
        <v>0.740740740740741</v>
      </c>
      <c r="AD15">
        <v>0</v>
      </c>
      <c r="AE15">
        <v>0.3</v>
      </c>
    </row>
    <row r="16" spans="1:31">
      <c r="A16" s="5">
        <v>71</v>
      </c>
      <c r="B16">
        <v>18</v>
      </c>
      <c r="C16">
        <v>2</v>
      </c>
      <c r="D16">
        <v>10</v>
      </c>
      <c r="E16">
        <v>10</v>
      </c>
      <c r="F16">
        <v>10</v>
      </c>
      <c r="G16">
        <v>0</v>
      </c>
      <c r="H16">
        <v>8</v>
      </c>
      <c r="I16">
        <v>2</v>
      </c>
      <c r="J16">
        <v>0.9</v>
      </c>
      <c r="K16" s="4">
        <v>7.40899276733398</v>
      </c>
      <c r="L16" s="9">
        <v>1.43877410888672</v>
      </c>
      <c r="M16">
        <v>1.16422653198242</v>
      </c>
      <c r="N16">
        <v>6.09002113342285</v>
      </c>
      <c r="O16">
        <v>7</v>
      </c>
      <c r="P16">
        <v>7</v>
      </c>
      <c r="Q16">
        <v>17</v>
      </c>
      <c r="R16" s="15">
        <v>0.4118</v>
      </c>
      <c r="S16" s="15">
        <f t="shared" si="1"/>
        <v>0.7</v>
      </c>
      <c r="T16">
        <v>3.65265464782715</v>
      </c>
      <c r="U16">
        <v>3.35487127304077</v>
      </c>
      <c r="V16">
        <v>3.24499082565308</v>
      </c>
      <c r="W16" s="11">
        <v>0.109880447387695</v>
      </c>
      <c r="X16">
        <v>0.407663822174072</v>
      </c>
      <c r="Y16">
        <v>0.407663822174072</v>
      </c>
      <c r="Z16">
        <v>0.7</v>
      </c>
      <c r="AA16">
        <v>1</v>
      </c>
      <c r="AB16">
        <v>0.588235294117647</v>
      </c>
      <c r="AC16">
        <v>0.740740740740741</v>
      </c>
      <c r="AD16">
        <v>0</v>
      </c>
      <c r="AE16">
        <v>0.3</v>
      </c>
    </row>
    <row r="17" spans="1:31">
      <c r="A17" s="5">
        <v>111</v>
      </c>
      <c r="B17">
        <v>16</v>
      </c>
      <c r="C17">
        <v>4</v>
      </c>
      <c r="D17">
        <v>10</v>
      </c>
      <c r="E17">
        <v>10</v>
      </c>
      <c r="F17">
        <v>9</v>
      </c>
      <c r="G17">
        <v>1</v>
      </c>
      <c r="H17">
        <v>7</v>
      </c>
      <c r="I17">
        <v>3</v>
      </c>
      <c r="J17">
        <v>0.8</v>
      </c>
      <c r="K17" s="4">
        <v>5.90119934082031</v>
      </c>
      <c r="L17" s="9">
        <v>1.46022987365723</v>
      </c>
      <c r="M17">
        <v>1.03746795654297</v>
      </c>
      <c r="N17">
        <v>4.93503952026367</v>
      </c>
      <c r="O17">
        <v>5</v>
      </c>
      <c r="P17">
        <v>5</v>
      </c>
      <c r="Q17">
        <v>13</v>
      </c>
      <c r="R17" s="15">
        <v>0.3846</v>
      </c>
      <c r="S17" s="15">
        <f t="shared" si="1"/>
        <v>0.5</v>
      </c>
      <c r="T17">
        <v>2.83156013488769</v>
      </c>
      <c r="U17">
        <v>2.55749702453613</v>
      </c>
      <c r="V17">
        <v>2.5282130241394</v>
      </c>
      <c r="W17" s="11">
        <v>0.0292840003967285</v>
      </c>
      <c r="X17">
        <v>0.303347110748291</v>
      </c>
      <c r="Y17">
        <v>0.303347110748291</v>
      </c>
      <c r="Z17">
        <v>0.5</v>
      </c>
      <c r="AA17">
        <v>0.8</v>
      </c>
      <c r="AB17">
        <v>0.615384615384615</v>
      </c>
      <c r="AC17">
        <v>0.695652173913043</v>
      </c>
      <c r="AD17">
        <v>0.2</v>
      </c>
      <c r="AE17">
        <v>0.3</v>
      </c>
    </row>
    <row r="18" spans="1:31">
      <c r="A18" s="5">
        <v>248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9.82092666625977</v>
      </c>
      <c r="L18" s="9">
        <v>1.48200607299805</v>
      </c>
      <c r="M18">
        <v>1.40103530883789</v>
      </c>
      <c r="N18">
        <v>8.45578384399414</v>
      </c>
      <c r="O18">
        <v>8</v>
      </c>
      <c r="P18">
        <v>8</v>
      </c>
      <c r="Q18">
        <v>18</v>
      </c>
      <c r="R18" s="15">
        <v>0.4444</v>
      </c>
      <c r="S18" s="15">
        <f t="shared" si="1"/>
        <v>0.8</v>
      </c>
      <c r="T18">
        <v>4.06353569030762</v>
      </c>
      <c r="U18">
        <v>3.75528621673584</v>
      </c>
      <c r="V18">
        <v>3.65086984634399</v>
      </c>
      <c r="W18" s="11">
        <v>0.104416370391846</v>
      </c>
      <c r="X18">
        <v>0.412665843963623</v>
      </c>
      <c r="Y18">
        <v>0.412665843963623</v>
      </c>
      <c r="Z18">
        <v>0.8</v>
      </c>
      <c r="AA18">
        <v>1</v>
      </c>
      <c r="AB18">
        <v>0.555555555555556</v>
      </c>
      <c r="AC18">
        <v>0.714285714285714</v>
      </c>
      <c r="AD18">
        <v>0</v>
      </c>
      <c r="AE18">
        <v>0.2</v>
      </c>
    </row>
    <row r="19" spans="1:31">
      <c r="A19" s="5">
        <v>63</v>
      </c>
      <c r="B19">
        <v>17</v>
      </c>
      <c r="C19">
        <v>3</v>
      </c>
      <c r="D19">
        <v>10</v>
      </c>
      <c r="E19">
        <v>10</v>
      </c>
      <c r="F19">
        <v>10</v>
      </c>
      <c r="G19">
        <v>0</v>
      </c>
      <c r="H19">
        <v>7</v>
      </c>
      <c r="I19">
        <v>3</v>
      </c>
      <c r="J19">
        <v>0.85</v>
      </c>
      <c r="K19" s="4">
        <v>7.43708038330078</v>
      </c>
      <c r="L19" s="9">
        <v>1.48202133178711</v>
      </c>
      <c r="M19">
        <v>0.755367279052734</v>
      </c>
      <c r="N19">
        <v>6.08505249023437</v>
      </c>
      <c r="O19">
        <v>6</v>
      </c>
      <c r="P19">
        <v>6</v>
      </c>
      <c r="Q19">
        <v>16</v>
      </c>
      <c r="R19" s="15">
        <v>0.375</v>
      </c>
      <c r="S19" s="15">
        <f t="shared" si="1"/>
        <v>0.6</v>
      </c>
      <c r="T19">
        <v>3.68939018249512</v>
      </c>
      <c r="U19">
        <v>3.33024024963379</v>
      </c>
      <c r="V19">
        <v>3.20700597763061</v>
      </c>
      <c r="W19" s="11">
        <v>0.123234272003174</v>
      </c>
      <c r="X19">
        <v>0.482384204864502</v>
      </c>
      <c r="Y19">
        <v>0.482384204864502</v>
      </c>
      <c r="Z19">
        <v>0.6</v>
      </c>
      <c r="AA19">
        <v>1</v>
      </c>
      <c r="AB19">
        <v>0.625</v>
      </c>
      <c r="AC19">
        <v>0.769230769230769</v>
      </c>
      <c r="AD19">
        <v>0</v>
      </c>
      <c r="AE19">
        <v>0.4</v>
      </c>
    </row>
    <row r="20" spans="1:31">
      <c r="A20" s="5">
        <v>115</v>
      </c>
      <c r="B20">
        <v>16</v>
      </c>
      <c r="C20">
        <v>4</v>
      </c>
      <c r="D20">
        <v>10</v>
      </c>
      <c r="E20">
        <v>10</v>
      </c>
      <c r="F20">
        <v>10</v>
      </c>
      <c r="G20">
        <v>0</v>
      </c>
      <c r="H20">
        <v>6</v>
      </c>
      <c r="I20">
        <v>4</v>
      </c>
      <c r="J20">
        <v>0.8</v>
      </c>
      <c r="K20" s="4">
        <v>6.71426963806152</v>
      </c>
      <c r="L20" s="9">
        <v>1.49112319946289</v>
      </c>
      <c r="M20">
        <v>0.618156433105469</v>
      </c>
      <c r="N20">
        <v>6.52282333374023</v>
      </c>
      <c r="O20">
        <v>6</v>
      </c>
      <c r="P20">
        <v>6</v>
      </c>
      <c r="Q20">
        <v>16</v>
      </c>
      <c r="R20" s="15">
        <v>0.375</v>
      </c>
      <c r="S20" s="15">
        <f t="shared" si="1"/>
        <v>0.6</v>
      </c>
      <c r="T20">
        <v>2.93527793884277</v>
      </c>
      <c r="U20">
        <v>2.57135272026062</v>
      </c>
      <c r="V20">
        <v>2.54566478729248</v>
      </c>
      <c r="W20" s="11">
        <v>0.0256879329681396</v>
      </c>
      <c r="X20">
        <v>0.389613151550293</v>
      </c>
      <c r="Y20">
        <v>0.389613151550293</v>
      </c>
      <c r="Z20">
        <v>0.6</v>
      </c>
      <c r="AA20">
        <v>1</v>
      </c>
      <c r="AB20">
        <v>0.625</v>
      </c>
      <c r="AC20">
        <v>0.769230769230769</v>
      </c>
      <c r="AD20">
        <v>0</v>
      </c>
      <c r="AE20">
        <v>0.4</v>
      </c>
    </row>
    <row r="21" spans="1:31">
      <c r="A21" s="5">
        <v>113</v>
      </c>
      <c r="B21">
        <v>19</v>
      </c>
      <c r="C21">
        <v>1</v>
      </c>
      <c r="D21">
        <v>10</v>
      </c>
      <c r="E21">
        <v>10</v>
      </c>
      <c r="F21">
        <v>10</v>
      </c>
      <c r="G21">
        <v>0</v>
      </c>
      <c r="H21">
        <v>9</v>
      </c>
      <c r="I21">
        <v>1</v>
      </c>
      <c r="J21">
        <v>0.95</v>
      </c>
      <c r="K21" s="4">
        <v>10.1873531341553</v>
      </c>
      <c r="L21" s="9">
        <v>1.50032997131348</v>
      </c>
      <c r="M21">
        <v>1.36506271362305</v>
      </c>
      <c r="N21">
        <v>8.29955863952637</v>
      </c>
      <c r="O21">
        <v>7</v>
      </c>
      <c r="P21">
        <v>7</v>
      </c>
      <c r="Q21">
        <v>17</v>
      </c>
      <c r="R21" s="15">
        <v>0.4118</v>
      </c>
      <c r="S21" s="15">
        <f t="shared" si="1"/>
        <v>0.7</v>
      </c>
      <c r="T21">
        <v>3.49669647216797</v>
      </c>
      <c r="U21">
        <v>3.27293419837952</v>
      </c>
      <c r="V21">
        <v>3.09587931632996</v>
      </c>
      <c r="W21" s="11">
        <v>0.17705488204956</v>
      </c>
      <c r="X21">
        <v>0.400817155838013</v>
      </c>
      <c r="Y21">
        <v>0.400817155838013</v>
      </c>
      <c r="Z21">
        <v>0.7</v>
      </c>
      <c r="AA21">
        <v>1</v>
      </c>
      <c r="AB21">
        <v>0.588235294117647</v>
      </c>
      <c r="AC21">
        <v>0.740740740740741</v>
      </c>
      <c r="AD21">
        <v>0</v>
      </c>
      <c r="AE21">
        <v>0.3</v>
      </c>
    </row>
    <row r="22" spans="1:31">
      <c r="A22" s="5">
        <v>212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9.30351257324219</v>
      </c>
      <c r="L22" s="9">
        <v>1.56141471862793</v>
      </c>
      <c r="M22">
        <v>1.46649742126465</v>
      </c>
      <c r="N22">
        <v>7.65316009521484</v>
      </c>
      <c r="O22">
        <v>4</v>
      </c>
      <c r="P22">
        <v>4</v>
      </c>
      <c r="Q22">
        <v>12</v>
      </c>
      <c r="R22" s="15">
        <v>0.3333</v>
      </c>
      <c r="S22" s="15">
        <f t="shared" si="1"/>
        <v>0.4</v>
      </c>
      <c r="T22">
        <v>3.60354804992676</v>
      </c>
      <c r="U22">
        <v>3.36167764663696</v>
      </c>
      <c r="V22">
        <v>3.22679138183594</v>
      </c>
      <c r="W22" s="11">
        <v>0.134886264801025</v>
      </c>
      <c r="X22">
        <v>0.37675666809082</v>
      </c>
      <c r="Y22">
        <v>0.37675666809082</v>
      </c>
      <c r="Z22">
        <v>0.4</v>
      </c>
      <c r="AA22">
        <v>0.8</v>
      </c>
      <c r="AB22">
        <v>0.666666666666667</v>
      </c>
      <c r="AC22">
        <v>0.727272727272727</v>
      </c>
      <c r="AD22">
        <v>0.2</v>
      </c>
      <c r="AE22">
        <v>0.4</v>
      </c>
    </row>
    <row r="23" spans="1:31">
      <c r="A23" s="5">
        <v>157</v>
      </c>
      <c r="B23">
        <v>19</v>
      </c>
      <c r="C23">
        <v>1</v>
      </c>
      <c r="D23">
        <v>10</v>
      </c>
      <c r="E23">
        <v>10</v>
      </c>
      <c r="F23">
        <v>10</v>
      </c>
      <c r="G23">
        <v>0</v>
      </c>
      <c r="H23">
        <v>9</v>
      </c>
      <c r="I23">
        <v>1</v>
      </c>
      <c r="J23">
        <v>0.95</v>
      </c>
      <c r="K23" s="4">
        <v>10.969633102417</v>
      </c>
      <c r="L23" s="9">
        <v>1.58363723754883</v>
      </c>
      <c r="M23">
        <v>1.39098739624023</v>
      </c>
      <c r="N23">
        <v>8.50238418579102</v>
      </c>
      <c r="O23">
        <v>5</v>
      </c>
      <c r="P23">
        <v>5</v>
      </c>
      <c r="Q23">
        <v>15</v>
      </c>
      <c r="R23" s="15">
        <v>0.3333</v>
      </c>
      <c r="S23" s="15">
        <f t="shared" si="1"/>
        <v>0.5</v>
      </c>
      <c r="T23">
        <v>3.91167259216309</v>
      </c>
      <c r="U23">
        <v>3.66799592971802</v>
      </c>
      <c r="V23">
        <v>3.45865440368652</v>
      </c>
      <c r="W23" s="11">
        <v>0.209341526031494</v>
      </c>
      <c r="X23">
        <v>0.453018188476562</v>
      </c>
      <c r="Y23">
        <v>0.453018188476562</v>
      </c>
      <c r="Z23">
        <v>0.5</v>
      </c>
      <c r="AA23">
        <v>1</v>
      </c>
      <c r="AB23">
        <v>0.666666666666667</v>
      </c>
      <c r="AC23">
        <v>0.8</v>
      </c>
      <c r="AD23">
        <v>0</v>
      </c>
      <c r="AE23">
        <v>0.5</v>
      </c>
    </row>
    <row r="24" s="4" customFormat="1" spans="11:31">
      <c r="K24" s="12" t="s">
        <v>29</v>
      </c>
      <c r="L24" s="9">
        <f>AVERAGE(L2:L23)</f>
        <v>1.35488926280629</v>
      </c>
      <c r="W24" s="11">
        <f t="shared" ref="W24:AE24" si="2">AVERAGE(W2:W23)</f>
        <v>0.0869647589596835</v>
      </c>
      <c r="Z24" s="4">
        <f t="shared" si="2"/>
        <v>0.663636363636364</v>
      </c>
      <c r="AA24" s="4">
        <f t="shared" si="2"/>
        <v>0.936363636363636</v>
      </c>
      <c r="AB24" s="4">
        <f t="shared" si="2"/>
        <v>0.593893041513011</v>
      </c>
      <c r="AC24" s="4">
        <f t="shared" si="2"/>
        <v>0.721881236018485</v>
      </c>
      <c r="AD24" s="4">
        <f t="shared" si="2"/>
        <v>0.0636363636363636</v>
      </c>
      <c r="AE24" s="4">
        <f t="shared" si="2"/>
        <v>0.272727272727273</v>
      </c>
    </row>
    <row r="25" s="4" customFormat="1" spans="11:31">
      <c r="K25" s="13" t="s">
        <v>30</v>
      </c>
      <c r="L25" s="9">
        <f>MAX(L2:L23)</f>
        <v>3.01742553710937</v>
      </c>
      <c r="W25" s="11">
        <f t="shared" ref="W25:AE25" si="3">MAX(W2:W23)</f>
        <v>0.209341526031494</v>
      </c>
      <c r="Z25" s="4">
        <f t="shared" si="3"/>
        <v>1</v>
      </c>
      <c r="AA25" s="4">
        <f t="shared" si="3"/>
        <v>1</v>
      </c>
      <c r="AB25" s="4">
        <f t="shared" si="3"/>
        <v>0.8</v>
      </c>
      <c r="AC25" s="4">
        <f t="shared" si="3"/>
        <v>0.8</v>
      </c>
      <c r="AD25" s="4">
        <f t="shared" si="3"/>
        <v>0.3</v>
      </c>
      <c r="AE25" s="4">
        <f t="shared" si="3"/>
        <v>0.6</v>
      </c>
    </row>
    <row r="26" s="4" customFormat="1" spans="12:31">
      <c r="L26" s="9">
        <f>MIN(L2:L23)</f>
        <v>0.40911865234375</v>
      </c>
      <c r="W26" s="11">
        <f t="shared" ref="W26:AE26" si="4">MIN(W2:W23)</f>
        <v>0.000504970550537109</v>
      </c>
      <c r="Z26" s="4">
        <f t="shared" si="4"/>
        <v>0.2</v>
      </c>
      <c r="AA26" s="4">
        <f t="shared" si="4"/>
        <v>0.7</v>
      </c>
      <c r="AB26" s="4">
        <f t="shared" si="4"/>
        <v>0.473684210526316</v>
      </c>
      <c r="AC26" s="4">
        <f t="shared" si="4"/>
        <v>0.583333333333333</v>
      </c>
      <c r="AD26" s="4">
        <f t="shared" si="4"/>
        <v>0</v>
      </c>
      <c r="AE26" s="4">
        <f t="shared" si="4"/>
        <v>-0.1</v>
      </c>
    </row>
    <row r="27" spans="11:23">
      <c r="K27" s="4"/>
      <c r="L27" s="9"/>
      <c r="M27">
        <v>0.194</v>
      </c>
      <c r="Q27" s="4" t="s">
        <v>70</v>
      </c>
      <c r="R27" s="4"/>
      <c r="S27" s="4"/>
      <c r="T27" s="4"/>
      <c r="W27" s="11"/>
    </row>
    <row r="28" spans="11:23">
      <c r="K28" s="4"/>
      <c r="L28" s="9"/>
      <c r="M28">
        <v>0.129</v>
      </c>
      <c r="Q28" s="4">
        <v>0.2</v>
      </c>
      <c r="R28" s="4">
        <v>-160</v>
      </c>
      <c r="S28" s="4">
        <v>640</v>
      </c>
      <c r="T28" s="4">
        <v>32</v>
      </c>
      <c r="W28" s="11"/>
    </row>
    <row r="29" spans="11:23">
      <c r="K29" s="4"/>
      <c r="L29" s="9"/>
      <c r="Q29" s="4">
        <v>0.4</v>
      </c>
      <c r="R29" s="4">
        <v>-320</v>
      </c>
      <c r="S29" s="4">
        <v>480</v>
      </c>
      <c r="T29" s="4">
        <v>24</v>
      </c>
      <c r="W29" s="11"/>
    </row>
    <row r="30" spans="11:23">
      <c r="K30" s="4" t="s">
        <v>31</v>
      </c>
      <c r="L30" s="4" t="s">
        <v>32</v>
      </c>
      <c r="M30" t="s">
        <v>98</v>
      </c>
      <c r="N30" t="s">
        <v>99</v>
      </c>
      <c r="Q30" s="4">
        <v>0.45</v>
      </c>
      <c r="R30" s="4">
        <v>-360</v>
      </c>
      <c r="S30" s="4">
        <v>440</v>
      </c>
      <c r="T30" s="4">
        <v>22</v>
      </c>
      <c r="W30" s="11"/>
    </row>
    <row r="31" spans="11:23">
      <c r="K31" s="4"/>
      <c r="L31" s="4"/>
      <c r="Q31" s="4">
        <v>0.49</v>
      </c>
      <c r="R31" s="4">
        <v>-392</v>
      </c>
      <c r="S31" s="4">
        <v>408</v>
      </c>
      <c r="T31" s="4">
        <v>20.4</v>
      </c>
      <c r="W31" s="11"/>
    </row>
    <row r="32" s="1" customFormat="1" spans="11:23">
      <c r="K32" s="14" t="s">
        <v>49</v>
      </c>
      <c r="L32" s="14">
        <f>COUNTIF(L2:L23,"&lt;0.507")-COUNTIF(L2:L23,"&lt;0.378")</f>
        <v>2</v>
      </c>
      <c r="R32" s="14">
        <v>-380</v>
      </c>
      <c r="S32" s="14">
        <v>420</v>
      </c>
      <c r="T32" s="14">
        <v>21</v>
      </c>
      <c r="W32" s="14"/>
    </row>
    <row r="33" s="1" customFormat="1" spans="11:23">
      <c r="K33" s="14" t="s">
        <v>50</v>
      </c>
      <c r="L33" s="14">
        <f>COUNTIF(L2:L23,"&lt;0.636")-COUNTIF(L2:L23,"&lt;0.507")</f>
        <v>4</v>
      </c>
      <c r="P33" s="1">
        <v>12</v>
      </c>
      <c r="W33" s="14"/>
    </row>
    <row r="34" s="2" customFormat="1" spans="11:23">
      <c r="K34" s="10" t="s">
        <v>51</v>
      </c>
      <c r="L34" s="10">
        <f>COUNTIF(L2:L23,"&lt;0.765")-COUNTIF(L2:L23,"&lt;0.636")</f>
        <v>0</v>
      </c>
      <c r="W34" s="10"/>
    </row>
    <row r="35" s="1" customFormat="1" spans="11:23">
      <c r="K35" s="14" t="s">
        <v>52</v>
      </c>
      <c r="L35" s="14">
        <f>COUNTIF(L2:L23,"&lt;0.894")-COUNTIF(L2:L23,"&lt;0.765")</f>
        <v>0</v>
      </c>
      <c r="P35" s="1">
        <v>28</v>
      </c>
      <c r="W35" s="14"/>
    </row>
    <row r="36" s="1" customFormat="1" spans="11:23">
      <c r="K36" s="14" t="s">
        <v>53</v>
      </c>
      <c r="L36" s="14">
        <f>COUNTIF(L2:L23,"&lt;1.023")-COUNTIF(L2:L23,"&lt;0.894")</f>
        <v>0</v>
      </c>
      <c r="W36" s="14"/>
    </row>
    <row r="37" s="1" customFormat="1" spans="11:23">
      <c r="K37" s="14" t="s">
        <v>54</v>
      </c>
      <c r="L37" s="14">
        <f>COUNTIF(L2:L23,"&lt;1.152")-COUNTIF(L2:L23,"&lt;1.023")</f>
        <v>0</v>
      </c>
      <c r="W37" s="14"/>
    </row>
    <row r="38" s="1" customFormat="1" spans="11:23">
      <c r="K38" s="14" t="s">
        <v>55</v>
      </c>
      <c r="L38" s="14">
        <f>COUNTIF(L2:L23,"&lt;1.281")-COUNTIF(L2:L23,"&lt;1.152")</f>
        <v>0</v>
      </c>
      <c r="W38" s="14"/>
    </row>
    <row r="39" s="1" customFormat="1" spans="11:23">
      <c r="K39" s="14" t="s">
        <v>56</v>
      </c>
      <c r="L39" s="14">
        <f>COUNTIF(L2:L23,"&lt;1.41")-COUNTIF(L2:L23,"&lt;1.281")</f>
        <v>0</v>
      </c>
      <c r="W39" s="14"/>
    </row>
    <row r="40" s="1" customFormat="1" spans="11:23">
      <c r="K40" s="14" t="s">
        <v>57</v>
      </c>
      <c r="L40" s="14">
        <f>COUNTIF(L2:L23,"&lt;1.539")-COUNTIF(L2:L23,"&lt;1.41")</f>
        <v>11</v>
      </c>
      <c r="M40" s="14">
        <v>2</v>
      </c>
      <c r="W40" s="14"/>
    </row>
    <row r="41" s="1" customFormat="1" spans="11:23">
      <c r="K41" s="14" t="s">
        <v>58</v>
      </c>
      <c r="L41" s="14">
        <f>COUNTIF(L2:L23,"&lt;1.668")-COUNTIF(L2:L23,"&lt;1.539")</f>
        <v>2</v>
      </c>
      <c r="M41" s="14">
        <v>3</v>
      </c>
      <c r="W41" s="14"/>
    </row>
    <row r="42" s="1" customFormat="1" spans="11:23">
      <c r="K42" s="14" t="s">
        <v>59</v>
      </c>
      <c r="L42" s="14">
        <f>COUNTIF(L2:L23,"&lt;1.797")-COUNTIF(L2:L23,"&lt;1.668")</f>
        <v>0</v>
      </c>
      <c r="M42" s="14">
        <v>4</v>
      </c>
      <c r="W42" s="14"/>
    </row>
    <row r="43" s="1" customFormat="1" spans="11:23">
      <c r="K43" s="14" t="s">
        <v>60</v>
      </c>
      <c r="L43" s="14">
        <f>COUNTIF(L2:L23,"&lt;1.926")-COUNTIF(L2:L23,"&lt;1.797")</f>
        <v>0</v>
      </c>
      <c r="M43" s="14">
        <v>7</v>
      </c>
      <c r="W43" s="14"/>
    </row>
    <row r="44" s="1" customFormat="1" spans="11:23">
      <c r="K44" s="14" t="s">
        <v>61</v>
      </c>
      <c r="L44" s="14">
        <f>COUNTIF(L2:L23,"&lt;2.055")-COUNTIF(L2:L23,"&lt;1.926")</f>
        <v>1</v>
      </c>
      <c r="M44" s="14">
        <v>8</v>
      </c>
      <c r="W44" s="14"/>
    </row>
    <row r="45" s="1" customFormat="1" spans="11:23">
      <c r="K45" s="14" t="s">
        <v>62</v>
      </c>
      <c r="L45" s="14">
        <f>COUNTIF(L2:L23,"&lt;2.184")-COUNTIF(L2:L23,"&lt;2.055")</f>
        <v>0</v>
      </c>
      <c r="M45" s="14">
        <v>7</v>
      </c>
      <c r="W45" s="14"/>
    </row>
    <row r="46" s="1" customFormat="1" spans="11:23">
      <c r="K46" s="14" t="s">
        <v>63</v>
      </c>
      <c r="L46" s="14">
        <f>COUNTIF(L2:L23,"&lt;2.313")-COUNTIF(L2:L23,"&lt;2.184")</f>
        <v>0</v>
      </c>
      <c r="M46" s="14">
        <v>4</v>
      </c>
      <c r="W46" s="14"/>
    </row>
    <row r="47" s="1" customFormat="1" spans="11:23">
      <c r="K47" s="14" t="s">
        <v>64</v>
      </c>
      <c r="L47" s="14">
        <f>COUNTIF(L2:L23,"&lt;2.442")-COUNTIF(L2:L23,"&lt;2.313")</f>
        <v>0</v>
      </c>
      <c r="M47" s="14">
        <v>3</v>
      </c>
      <c r="W47" s="14"/>
    </row>
    <row r="48" s="1" customFormat="1" spans="11:13">
      <c r="K48" s="14" t="s">
        <v>65</v>
      </c>
      <c r="L48" s="14">
        <f>COUNTIF(L2:L23,"&lt;2.571")-COUNTIF(L2:L23,"&lt;2.442")</f>
        <v>1</v>
      </c>
      <c r="M48" s="14">
        <v>2</v>
      </c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s="1" customFormat="1" spans="11:15">
      <c r="K50" s="14" t="s">
        <v>67</v>
      </c>
      <c r="L50" s="14">
        <f>COUNTIF(L2:L23,"&lt;2.829")-COUNTIF(L2:L23,"&lt;2.7")</f>
        <v>0</v>
      </c>
      <c r="N50" s="1">
        <v>0.378</v>
      </c>
      <c r="O50" s="1">
        <v>3.094</v>
      </c>
    </row>
    <row r="51" s="1" customFormat="1" spans="11:15">
      <c r="K51" s="14" t="s">
        <v>68</v>
      </c>
      <c r="L51" s="14">
        <f>COUNTIF(L2:L23,"&lt;2.958")-COUNTIF(L2:L23,"&lt;2.829")</f>
        <v>0</v>
      </c>
      <c r="N51" s="1">
        <v>21</v>
      </c>
      <c r="O51" s="1">
        <v>0.129</v>
      </c>
    </row>
    <row r="52" s="1" customFormat="1" spans="11:12">
      <c r="K52" s="14" t="s">
        <v>69</v>
      </c>
      <c r="L52" s="14">
        <f>COUNTIF(L2:L23,"&lt;3.087")-COUNTIF(L2:L23,"&lt;2.958")</f>
        <v>1</v>
      </c>
    </row>
    <row r="53" s="1" customFormat="1" spans="14:15">
      <c r="N53" s="1">
        <v>0.954</v>
      </c>
      <c r="O53" s="1">
        <v>0.133</v>
      </c>
    </row>
    <row r="54" s="1" customFormat="1" spans="14:15">
      <c r="N54" s="1">
        <v>1.355</v>
      </c>
      <c r="O54" s="1">
        <v>0.108</v>
      </c>
    </row>
    <row r="55" spans="14:15">
      <c r="N55" s="1">
        <v>1.72</v>
      </c>
      <c r="O55" s="1">
        <v>0.083</v>
      </c>
    </row>
  </sheetData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4"/>
  <sheetViews>
    <sheetView topLeftCell="I4" workbookViewId="0">
      <selection activeCell="Q26" sqref="Q26:T31"/>
    </sheetView>
  </sheetViews>
  <sheetFormatPr defaultColWidth="8.88888888888889" defaultRowHeight="14.4"/>
  <cols>
    <col min="11" max="12" width="22.1111111111111" customWidth="1"/>
    <col min="13" max="14" width="12.8888888888889"/>
    <col min="20" max="22" width="12.8888888888889"/>
    <col min="23" max="23" width="20.7777777777778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130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10.5104732513428</v>
      </c>
      <c r="L2" s="9">
        <v>0.40911865234375</v>
      </c>
      <c r="M2">
        <v>0.336616516113281</v>
      </c>
      <c r="N2">
        <v>10.49875831604</v>
      </c>
      <c r="O2">
        <v>9</v>
      </c>
      <c r="P2">
        <v>9</v>
      </c>
      <c r="Q2">
        <v>19</v>
      </c>
      <c r="R2" s="15">
        <v>0.4737</v>
      </c>
      <c r="S2" s="15">
        <f t="shared" ref="S2:S11" si="0">O2/E2</f>
        <v>0.9</v>
      </c>
      <c r="T2">
        <v>4.85090065002441</v>
      </c>
      <c r="U2">
        <v>4.38053035736084</v>
      </c>
      <c r="V2">
        <v>4.3800253868103</v>
      </c>
      <c r="W2" s="11">
        <v>0.000504970550537109</v>
      </c>
      <c r="X2">
        <v>0.470875263214111</v>
      </c>
      <c r="Y2">
        <v>0.470875263214111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pans="1:31">
      <c r="A3" s="5">
        <v>230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9.30318069458008</v>
      </c>
      <c r="L3" s="9">
        <v>0.476203918457031</v>
      </c>
      <c r="M3">
        <v>0.422689437866211</v>
      </c>
      <c r="N3">
        <v>9.27261924743652</v>
      </c>
      <c r="O3">
        <v>8</v>
      </c>
      <c r="P3">
        <v>8</v>
      </c>
      <c r="Q3">
        <v>17</v>
      </c>
      <c r="R3" s="15">
        <v>0.4706</v>
      </c>
      <c r="S3" s="15">
        <f t="shared" si="0"/>
        <v>0.8</v>
      </c>
      <c r="T3">
        <v>3.91389274597168</v>
      </c>
      <c r="U3">
        <v>3.55402135848999</v>
      </c>
      <c r="V3">
        <v>3.55066561698914</v>
      </c>
      <c r="W3" s="11">
        <v>0.00335574150085449</v>
      </c>
      <c r="X3">
        <v>0.363227128982544</v>
      </c>
      <c r="Y3">
        <v>0.363227128982544</v>
      </c>
      <c r="Z3">
        <v>0.8</v>
      </c>
      <c r="AA3">
        <v>0.9</v>
      </c>
      <c r="AB3">
        <v>0.529411764705882</v>
      </c>
      <c r="AC3">
        <v>0.666666666666667</v>
      </c>
      <c r="AD3">
        <v>0.1</v>
      </c>
      <c r="AE3">
        <v>0.1</v>
      </c>
    </row>
    <row r="4" spans="1:31">
      <c r="A4" s="5">
        <v>112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10.0738563537598</v>
      </c>
      <c r="L4" s="9">
        <v>0.529277801513672</v>
      </c>
      <c r="M4">
        <v>0.522300720214844</v>
      </c>
      <c r="N4">
        <v>10.5352840423584</v>
      </c>
      <c r="O4">
        <v>9</v>
      </c>
      <c r="P4">
        <v>9</v>
      </c>
      <c r="Q4">
        <v>19</v>
      </c>
      <c r="R4" s="15">
        <v>0.4737</v>
      </c>
      <c r="S4" s="15">
        <f t="shared" si="0"/>
        <v>0.9</v>
      </c>
      <c r="T4">
        <v>4.54323959350586</v>
      </c>
      <c r="U4">
        <v>4.0840015411377</v>
      </c>
      <c r="V4">
        <v>4.12385272979736</v>
      </c>
      <c r="W4" s="11">
        <v>0.039851188659668</v>
      </c>
      <c r="X4">
        <v>0.419386863708496</v>
      </c>
      <c r="Y4">
        <v>0.419386863708496</v>
      </c>
      <c r="Z4">
        <v>0.9</v>
      </c>
      <c r="AA4">
        <v>1</v>
      </c>
      <c r="AB4">
        <v>0.526315789473684</v>
      </c>
      <c r="AC4">
        <v>0.689655172413793</v>
      </c>
      <c r="AD4">
        <v>0</v>
      </c>
      <c r="AE4">
        <v>0.1</v>
      </c>
    </row>
    <row r="5" spans="1:31">
      <c r="A5" s="5">
        <v>229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9.84768295288086</v>
      </c>
      <c r="L5" s="9">
        <v>0.546676635742187</v>
      </c>
      <c r="M5">
        <v>0.46795654296875</v>
      </c>
      <c r="N5">
        <v>9.54726791381836</v>
      </c>
      <c r="O5">
        <v>8</v>
      </c>
      <c r="P5">
        <v>8</v>
      </c>
      <c r="Q5">
        <v>18</v>
      </c>
      <c r="R5" s="15">
        <v>0.4444</v>
      </c>
      <c r="S5" s="15">
        <f t="shared" si="0"/>
        <v>0.8</v>
      </c>
      <c r="T5">
        <v>4.21918487548828</v>
      </c>
      <c r="U5">
        <v>3.84386992454529</v>
      </c>
      <c r="V5">
        <v>3.82370638847351</v>
      </c>
      <c r="W5" s="11">
        <v>0.0201635360717773</v>
      </c>
      <c r="X5">
        <v>0.395478487014771</v>
      </c>
      <c r="Y5">
        <v>0.395478487014771</v>
      </c>
      <c r="Z5">
        <v>0.8</v>
      </c>
      <c r="AA5">
        <v>1</v>
      </c>
      <c r="AB5">
        <v>0.555555555555556</v>
      </c>
      <c r="AC5">
        <v>0.714285714285714</v>
      </c>
      <c r="AD5">
        <v>0</v>
      </c>
      <c r="AE5">
        <v>0.2</v>
      </c>
    </row>
    <row r="6" spans="1:31">
      <c r="A6" s="5">
        <v>117</v>
      </c>
      <c r="B6">
        <v>19</v>
      </c>
      <c r="C6">
        <v>1</v>
      </c>
      <c r="D6">
        <v>10</v>
      </c>
      <c r="E6">
        <v>10</v>
      </c>
      <c r="F6">
        <v>9</v>
      </c>
      <c r="G6">
        <v>1</v>
      </c>
      <c r="H6">
        <v>10</v>
      </c>
      <c r="I6">
        <v>0</v>
      </c>
      <c r="J6">
        <v>0.95</v>
      </c>
      <c r="K6" s="4">
        <v>9999</v>
      </c>
      <c r="L6" s="9">
        <v>0.595869064331055</v>
      </c>
      <c r="M6">
        <v>9999</v>
      </c>
      <c r="N6">
        <v>9999</v>
      </c>
      <c r="O6">
        <v>10</v>
      </c>
      <c r="P6">
        <v>10</v>
      </c>
      <c r="Q6">
        <v>19</v>
      </c>
      <c r="R6" s="15">
        <v>0.5263</v>
      </c>
      <c r="S6" s="15">
        <f t="shared" si="0"/>
        <v>1</v>
      </c>
      <c r="T6">
        <v>3.91636276245117</v>
      </c>
      <c r="U6">
        <v>3.59290814399719</v>
      </c>
      <c r="V6">
        <v>3.59341955184936</v>
      </c>
      <c r="W6" s="11">
        <v>0.000511407852172852</v>
      </c>
      <c r="X6">
        <v>0.322943210601807</v>
      </c>
      <c r="Y6">
        <v>0.322943210601807</v>
      </c>
      <c r="Z6">
        <v>1</v>
      </c>
      <c r="AA6">
        <v>0.9</v>
      </c>
      <c r="AB6">
        <v>0.473684210526316</v>
      </c>
      <c r="AC6">
        <v>0.620689655172414</v>
      </c>
      <c r="AD6">
        <v>0.1</v>
      </c>
      <c r="AE6">
        <v>-0.1</v>
      </c>
    </row>
    <row r="7" s="20" customFormat="1" spans="1:31">
      <c r="A7" s="21">
        <v>191</v>
      </c>
      <c r="B7" s="20">
        <v>20</v>
      </c>
      <c r="C7" s="20">
        <v>0</v>
      </c>
      <c r="D7" s="20">
        <v>10</v>
      </c>
      <c r="E7" s="20">
        <v>10</v>
      </c>
      <c r="F7" s="20">
        <v>10</v>
      </c>
      <c r="G7" s="20">
        <v>0</v>
      </c>
      <c r="H7" s="20">
        <v>10</v>
      </c>
      <c r="I7" s="20">
        <v>0</v>
      </c>
      <c r="J7" s="20">
        <v>1</v>
      </c>
      <c r="K7" s="22">
        <v>9999</v>
      </c>
      <c r="L7" s="22">
        <v>0.610622406005859</v>
      </c>
      <c r="M7" s="20">
        <v>9999</v>
      </c>
      <c r="N7" s="20">
        <v>9999</v>
      </c>
      <c r="O7" s="20">
        <v>7</v>
      </c>
      <c r="P7" s="20">
        <v>7</v>
      </c>
      <c r="Q7" s="20">
        <v>14</v>
      </c>
      <c r="R7" s="23">
        <v>0.5</v>
      </c>
      <c r="S7" s="23">
        <f t="shared" si="0"/>
        <v>0.7</v>
      </c>
      <c r="T7" s="20">
        <v>4.3649845123291</v>
      </c>
      <c r="U7" s="20">
        <v>3.99369430541992</v>
      </c>
      <c r="V7" s="20">
        <v>3.99735951423645</v>
      </c>
      <c r="W7" s="22">
        <v>0.00366520881652832</v>
      </c>
      <c r="X7" s="20">
        <v>0.367624998092651</v>
      </c>
      <c r="Y7" s="20">
        <v>0.367624998092651</v>
      </c>
      <c r="Z7" s="20">
        <v>0.7</v>
      </c>
      <c r="AA7" s="20">
        <v>0.7</v>
      </c>
      <c r="AB7" s="20">
        <v>0.5</v>
      </c>
      <c r="AC7" s="20">
        <v>0.583333333333333</v>
      </c>
      <c r="AD7" s="20">
        <v>0.3</v>
      </c>
      <c r="AE7" s="20">
        <v>0</v>
      </c>
    </row>
    <row r="8" s="3" customFormat="1" spans="1:31">
      <c r="A8" s="7">
        <v>0</v>
      </c>
      <c r="B8" s="3">
        <v>15</v>
      </c>
      <c r="C8" s="3">
        <v>5</v>
      </c>
      <c r="D8" s="3">
        <v>10</v>
      </c>
      <c r="E8" s="3">
        <v>10</v>
      </c>
      <c r="F8" s="3">
        <v>10</v>
      </c>
      <c r="G8" s="3">
        <v>0</v>
      </c>
      <c r="H8" s="3">
        <v>5</v>
      </c>
      <c r="I8" s="3">
        <v>5</v>
      </c>
      <c r="J8" s="3">
        <v>0.75</v>
      </c>
      <c r="K8" s="11">
        <v>5.3276195526123</v>
      </c>
      <c r="L8" s="11">
        <v>2.51959800720215</v>
      </c>
      <c r="M8" s="3">
        <v>2.0445671081543</v>
      </c>
      <c r="N8" s="3">
        <v>4.66598129272461</v>
      </c>
      <c r="O8" s="3">
        <v>5</v>
      </c>
      <c r="P8" s="3">
        <v>5</v>
      </c>
      <c r="Q8" s="3">
        <v>15</v>
      </c>
      <c r="R8" s="17">
        <v>0.3333</v>
      </c>
      <c r="S8" s="17">
        <f t="shared" si="0"/>
        <v>0.5</v>
      </c>
      <c r="T8" s="3">
        <v>2.39527320861816</v>
      </c>
      <c r="U8" s="3">
        <v>2.14884233474731</v>
      </c>
      <c r="V8" s="3">
        <v>2.07234907150269</v>
      </c>
      <c r="W8" s="11">
        <v>0.0764932632446289</v>
      </c>
      <c r="X8" s="3">
        <v>0.322924137115479</v>
      </c>
      <c r="Y8" s="3">
        <v>0.322924137115479</v>
      </c>
      <c r="Z8" s="3">
        <v>0.5</v>
      </c>
      <c r="AA8" s="3">
        <v>1</v>
      </c>
      <c r="AB8" s="3">
        <v>0.666666666666667</v>
      </c>
      <c r="AC8" s="3">
        <v>0.8</v>
      </c>
      <c r="AD8" s="3">
        <v>0</v>
      </c>
      <c r="AE8" s="3">
        <v>0.5</v>
      </c>
    </row>
    <row r="9" spans="1:31">
      <c r="A9" s="5">
        <v>218</v>
      </c>
      <c r="B9">
        <v>14</v>
      </c>
      <c r="C9">
        <v>6</v>
      </c>
      <c r="D9">
        <v>10</v>
      </c>
      <c r="E9">
        <v>10</v>
      </c>
      <c r="F9">
        <v>10</v>
      </c>
      <c r="G9">
        <v>0</v>
      </c>
      <c r="H9">
        <v>4</v>
      </c>
      <c r="I9">
        <v>6</v>
      </c>
      <c r="J9">
        <v>0.7</v>
      </c>
      <c r="K9" s="4">
        <v>5.94465255737305</v>
      </c>
      <c r="L9" s="9">
        <v>3.01742553710937</v>
      </c>
      <c r="M9">
        <v>1.45475387573242</v>
      </c>
      <c r="N9">
        <v>4.71360969543457</v>
      </c>
      <c r="O9">
        <v>2</v>
      </c>
      <c r="P9">
        <v>2</v>
      </c>
      <c r="Q9">
        <v>10</v>
      </c>
      <c r="R9" s="15">
        <v>0.2</v>
      </c>
      <c r="S9" s="15">
        <f t="shared" si="0"/>
        <v>0.2</v>
      </c>
      <c r="T9">
        <v>2.68185234069824</v>
      </c>
      <c r="U9">
        <v>2.38678312301636</v>
      </c>
      <c r="V9">
        <v>2.26810193061829</v>
      </c>
      <c r="W9" s="11">
        <v>0.118681192398071</v>
      </c>
      <c r="X9">
        <v>0.413750410079956</v>
      </c>
      <c r="Y9">
        <v>0.413750410079956</v>
      </c>
      <c r="Z9">
        <v>0.2</v>
      </c>
      <c r="AA9">
        <v>0.8</v>
      </c>
      <c r="AB9">
        <v>0.8</v>
      </c>
      <c r="AC9">
        <v>0.8</v>
      </c>
      <c r="AD9">
        <v>0.2</v>
      </c>
      <c r="AE9">
        <v>0.6</v>
      </c>
    </row>
    <row r="10" spans="1:31">
      <c r="A10" s="5">
        <v>87</v>
      </c>
      <c r="B10">
        <v>15</v>
      </c>
      <c r="C10">
        <v>5</v>
      </c>
      <c r="D10">
        <v>10</v>
      </c>
      <c r="E10">
        <v>10</v>
      </c>
      <c r="F10">
        <v>9</v>
      </c>
      <c r="G10">
        <v>1</v>
      </c>
      <c r="H10">
        <v>6</v>
      </c>
      <c r="I10">
        <v>4</v>
      </c>
      <c r="J10">
        <v>0.75</v>
      </c>
      <c r="K10" s="4">
        <v>5.965576171875</v>
      </c>
      <c r="L10" s="9">
        <v>1.96604919433594</v>
      </c>
      <c r="M10">
        <v>1.30701446533203</v>
      </c>
      <c r="N10">
        <v>5.0182933807373</v>
      </c>
      <c r="O10">
        <v>4</v>
      </c>
      <c r="P10">
        <v>4</v>
      </c>
      <c r="Q10">
        <v>12</v>
      </c>
      <c r="R10" s="15">
        <v>0.3333</v>
      </c>
      <c r="S10" s="15">
        <f t="shared" si="0"/>
        <v>0.4</v>
      </c>
      <c r="T10">
        <v>2.74654388427734</v>
      </c>
      <c r="U10">
        <v>2.45803046226501</v>
      </c>
      <c r="V10">
        <v>2.42247819900513</v>
      </c>
      <c r="W10" s="11">
        <v>0.0355522632598877</v>
      </c>
      <c r="X10">
        <v>0.324065685272217</v>
      </c>
      <c r="Y10">
        <v>0.324065685272217</v>
      </c>
      <c r="Z10">
        <v>0.4</v>
      </c>
      <c r="AA10">
        <v>0.8</v>
      </c>
      <c r="AB10">
        <v>0.666666666666667</v>
      </c>
      <c r="AC10">
        <v>0.727272727272727</v>
      </c>
      <c r="AD10">
        <v>0.2</v>
      </c>
      <c r="AE10">
        <v>0.4</v>
      </c>
    </row>
    <row r="11" spans="1:31">
      <c r="A11" s="5">
        <v>156</v>
      </c>
      <c r="B11">
        <v>20</v>
      </c>
      <c r="C11">
        <v>0</v>
      </c>
      <c r="D11">
        <v>10</v>
      </c>
      <c r="E11">
        <v>10</v>
      </c>
      <c r="F11">
        <v>10</v>
      </c>
      <c r="G11">
        <v>0</v>
      </c>
      <c r="H11">
        <v>10</v>
      </c>
      <c r="I11">
        <v>0</v>
      </c>
      <c r="J11">
        <v>1</v>
      </c>
      <c r="K11" s="4">
        <v>9999</v>
      </c>
      <c r="L11" s="9">
        <v>1.41717147827148</v>
      </c>
      <c r="M11">
        <v>9999</v>
      </c>
      <c r="N11">
        <v>9999</v>
      </c>
      <c r="O11">
        <v>9</v>
      </c>
      <c r="P11">
        <v>9</v>
      </c>
      <c r="Q11">
        <v>19</v>
      </c>
      <c r="R11" s="15">
        <v>0.4737</v>
      </c>
      <c r="S11" s="15">
        <f t="shared" si="0"/>
        <v>0.9</v>
      </c>
      <c r="T11">
        <v>4.48095321655273</v>
      </c>
      <c r="U11">
        <v>4.20376634597778</v>
      </c>
      <c r="V11">
        <v>3.99703979492187</v>
      </c>
      <c r="W11" s="11">
        <v>0.206726551055908</v>
      </c>
      <c r="X11">
        <v>0.483913421630859</v>
      </c>
      <c r="Y11">
        <v>0.483913421630859</v>
      </c>
      <c r="Z11">
        <v>0.9</v>
      </c>
      <c r="AA11">
        <v>1</v>
      </c>
      <c r="AB11">
        <v>0.526315789473684</v>
      </c>
      <c r="AC11">
        <v>0.689655172413793</v>
      </c>
      <c r="AD11">
        <v>0</v>
      </c>
      <c r="AE11">
        <v>0.1</v>
      </c>
    </row>
    <row r="12" spans="1:31">
      <c r="A12" s="5">
        <v>67</v>
      </c>
      <c r="B12">
        <v>17</v>
      </c>
      <c r="C12">
        <v>3</v>
      </c>
      <c r="D12">
        <v>10</v>
      </c>
      <c r="E12">
        <v>10</v>
      </c>
      <c r="F12">
        <v>10</v>
      </c>
      <c r="G12">
        <v>0</v>
      </c>
      <c r="H12">
        <v>7</v>
      </c>
      <c r="I12">
        <v>3</v>
      </c>
      <c r="J12">
        <v>0.85</v>
      </c>
      <c r="K12" s="4">
        <v>6.97584533691406</v>
      </c>
      <c r="L12" s="9">
        <v>1.43239402770996</v>
      </c>
      <c r="M12">
        <v>1.48643684387207</v>
      </c>
      <c r="N12">
        <v>8.0993537902832</v>
      </c>
      <c r="O12">
        <v>7</v>
      </c>
      <c r="P12">
        <v>7</v>
      </c>
      <c r="Q12">
        <v>17</v>
      </c>
      <c r="R12" s="15">
        <v>0.4118</v>
      </c>
      <c r="S12" s="15">
        <f t="shared" ref="S12:S22" si="1">O12/E12</f>
        <v>0.7</v>
      </c>
      <c r="T12">
        <v>3.85037803649902</v>
      </c>
      <c r="U12">
        <v>3.37372374534607</v>
      </c>
      <c r="V12">
        <v>3.43346333503723</v>
      </c>
      <c r="W12" s="11">
        <v>0.0597395896911621</v>
      </c>
      <c r="X12">
        <v>0.416914701461792</v>
      </c>
      <c r="Y12">
        <v>0.416914701461792</v>
      </c>
      <c r="Z12">
        <v>0.7</v>
      </c>
      <c r="AA12">
        <v>1</v>
      </c>
      <c r="AB12">
        <v>0.588235294117647</v>
      </c>
      <c r="AC12">
        <v>0.740740740740741</v>
      </c>
      <c r="AD12">
        <v>0</v>
      </c>
      <c r="AE12">
        <v>0.3</v>
      </c>
    </row>
    <row r="13" spans="1:31">
      <c r="A13" s="5">
        <v>10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7.72553634643555</v>
      </c>
      <c r="L13" s="9">
        <v>1.43349266052246</v>
      </c>
      <c r="M13">
        <v>0.988012313842773</v>
      </c>
      <c r="N13">
        <v>5.63763999938965</v>
      </c>
      <c r="O13">
        <v>6</v>
      </c>
      <c r="P13">
        <v>6</v>
      </c>
      <c r="Q13">
        <v>16</v>
      </c>
      <c r="R13" s="15">
        <v>0.375</v>
      </c>
      <c r="S13" s="15">
        <f t="shared" si="1"/>
        <v>0.6</v>
      </c>
      <c r="T13">
        <v>4.04101181030273</v>
      </c>
      <c r="U13">
        <v>3.72482323646545</v>
      </c>
      <c r="V13">
        <v>3.54834985733032</v>
      </c>
      <c r="W13" s="11">
        <v>0.176473379135132</v>
      </c>
      <c r="X13">
        <v>0.492661952972412</v>
      </c>
      <c r="Y13">
        <v>0.492661952972412</v>
      </c>
      <c r="Z13">
        <v>0.6</v>
      </c>
      <c r="AA13">
        <v>1</v>
      </c>
      <c r="AB13">
        <v>0.625</v>
      </c>
      <c r="AC13">
        <v>0.769230769230769</v>
      </c>
      <c r="AD13">
        <v>0</v>
      </c>
      <c r="AE13">
        <v>0.4</v>
      </c>
    </row>
    <row r="14" spans="1:31">
      <c r="A14" s="5">
        <v>179</v>
      </c>
      <c r="B14">
        <v>19</v>
      </c>
      <c r="C14">
        <v>1</v>
      </c>
      <c r="D14">
        <v>10</v>
      </c>
      <c r="E14">
        <v>10</v>
      </c>
      <c r="F14">
        <v>10</v>
      </c>
      <c r="G14">
        <v>0</v>
      </c>
      <c r="H14">
        <v>9</v>
      </c>
      <c r="I14">
        <v>1</v>
      </c>
      <c r="J14">
        <v>0.95</v>
      </c>
      <c r="K14" s="4">
        <v>10.1732368469238</v>
      </c>
      <c r="L14" s="9">
        <v>1.43596267700195</v>
      </c>
      <c r="M14">
        <v>1.28717422485352</v>
      </c>
      <c r="N14">
        <v>8.22019386291504</v>
      </c>
      <c r="O14">
        <v>7</v>
      </c>
      <c r="P14">
        <v>7</v>
      </c>
      <c r="Q14">
        <v>17</v>
      </c>
      <c r="R14" s="15">
        <v>0.4118</v>
      </c>
      <c r="S14" s="15">
        <f t="shared" si="1"/>
        <v>0.7</v>
      </c>
      <c r="T14">
        <v>3.62130355834961</v>
      </c>
      <c r="U14">
        <v>3.38345217704773</v>
      </c>
      <c r="V14">
        <v>3.22078943252564</v>
      </c>
      <c r="W14" s="11">
        <v>0.162662744522095</v>
      </c>
      <c r="X14">
        <v>0.400514125823975</v>
      </c>
      <c r="Y14">
        <v>0.400514125823975</v>
      </c>
      <c r="Z14">
        <v>0.7</v>
      </c>
      <c r="AA14">
        <v>1</v>
      </c>
      <c r="AB14">
        <v>0.588235294117647</v>
      </c>
      <c r="AC14">
        <v>0.740740740740741</v>
      </c>
      <c r="AD14">
        <v>0</v>
      </c>
      <c r="AE14">
        <v>0.3</v>
      </c>
    </row>
    <row r="15" spans="1:31">
      <c r="A15" s="5">
        <v>71</v>
      </c>
      <c r="B15">
        <v>18</v>
      </c>
      <c r="C15">
        <v>2</v>
      </c>
      <c r="D15">
        <v>10</v>
      </c>
      <c r="E15">
        <v>10</v>
      </c>
      <c r="F15">
        <v>10</v>
      </c>
      <c r="G15">
        <v>0</v>
      </c>
      <c r="H15">
        <v>8</v>
      </c>
      <c r="I15">
        <v>2</v>
      </c>
      <c r="J15">
        <v>0.9</v>
      </c>
      <c r="K15" s="4">
        <v>7.40899276733398</v>
      </c>
      <c r="L15" s="9">
        <v>1.43877410888672</v>
      </c>
      <c r="M15">
        <v>1.16422653198242</v>
      </c>
      <c r="N15">
        <v>6.09002113342285</v>
      </c>
      <c r="O15">
        <v>7</v>
      </c>
      <c r="P15">
        <v>7</v>
      </c>
      <c r="Q15">
        <v>17</v>
      </c>
      <c r="R15" s="15">
        <v>0.4118</v>
      </c>
      <c r="S15" s="15">
        <f t="shared" si="1"/>
        <v>0.7</v>
      </c>
      <c r="T15">
        <v>3.65265464782715</v>
      </c>
      <c r="U15">
        <v>3.35487127304077</v>
      </c>
      <c r="V15">
        <v>3.24499082565308</v>
      </c>
      <c r="W15" s="11">
        <v>0.109880447387695</v>
      </c>
      <c r="X15">
        <v>0.407663822174072</v>
      </c>
      <c r="Y15">
        <v>0.407663822174072</v>
      </c>
      <c r="Z15">
        <v>0.7</v>
      </c>
      <c r="AA15">
        <v>1</v>
      </c>
      <c r="AB15">
        <v>0.588235294117647</v>
      </c>
      <c r="AC15">
        <v>0.740740740740741</v>
      </c>
      <c r="AD15">
        <v>0</v>
      </c>
      <c r="AE15">
        <v>0.3</v>
      </c>
    </row>
    <row r="16" spans="1:31">
      <c r="A16" s="5">
        <v>111</v>
      </c>
      <c r="B16">
        <v>16</v>
      </c>
      <c r="C16">
        <v>4</v>
      </c>
      <c r="D16">
        <v>10</v>
      </c>
      <c r="E16">
        <v>10</v>
      </c>
      <c r="F16">
        <v>9</v>
      </c>
      <c r="G16">
        <v>1</v>
      </c>
      <c r="H16">
        <v>7</v>
      </c>
      <c r="I16">
        <v>3</v>
      </c>
      <c r="J16">
        <v>0.8</v>
      </c>
      <c r="K16" s="4">
        <v>5.90119934082031</v>
      </c>
      <c r="L16" s="9">
        <v>1.46022987365723</v>
      </c>
      <c r="M16">
        <v>1.03746795654297</v>
      </c>
      <c r="N16">
        <v>4.93503952026367</v>
      </c>
      <c r="O16">
        <v>5</v>
      </c>
      <c r="P16">
        <v>5</v>
      </c>
      <c r="Q16">
        <v>13</v>
      </c>
      <c r="R16" s="15">
        <v>0.3846</v>
      </c>
      <c r="S16" s="15">
        <f t="shared" si="1"/>
        <v>0.5</v>
      </c>
      <c r="T16">
        <v>2.83156013488769</v>
      </c>
      <c r="U16">
        <v>2.55749702453613</v>
      </c>
      <c r="V16">
        <v>2.5282130241394</v>
      </c>
      <c r="W16" s="11">
        <v>0.0292840003967285</v>
      </c>
      <c r="X16">
        <v>0.303347110748291</v>
      </c>
      <c r="Y16">
        <v>0.303347110748291</v>
      </c>
      <c r="Z16">
        <v>0.5</v>
      </c>
      <c r="AA16">
        <v>0.8</v>
      </c>
      <c r="AB16">
        <v>0.615384615384615</v>
      </c>
      <c r="AC16">
        <v>0.695652173913043</v>
      </c>
      <c r="AD16">
        <v>0.2</v>
      </c>
      <c r="AE16">
        <v>0.3</v>
      </c>
    </row>
    <row r="17" spans="1:31">
      <c r="A17" s="5">
        <v>248</v>
      </c>
      <c r="B17">
        <v>19</v>
      </c>
      <c r="C17">
        <v>1</v>
      </c>
      <c r="D17">
        <v>10</v>
      </c>
      <c r="E17">
        <v>10</v>
      </c>
      <c r="F17">
        <v>10</v>
      </c>
      <c r="G17">
        <v>0</v>
      </c>
      <c r="H17">
        <v>9</v>
      </c>
      <c r="I17">
        <v>1</v>
      </c>
      <c r="J17">
        <v>0.95</v>
      </c>
      <c r="K17" s="4">
        <v>9.82092666625977</v>
      </c>
      <c r="L17" s="9">
        <v>1.48200607299805</v>
      </c>
      <c r="M17">
        <v>1.40103530883789</v>
      </c>
      <c r="N17">
        <v>8.45578384399414</v>
      </c>
      <c r="O17">
        <v>8</v>
      </c>
      <c r="P17">
        <v>8</v>
      </c>
      <c r="Q17">
        <v>18</v>
      </c>
      <c r="R17" s="15">
        <v>0.4444</v>
      </c>
      <c r="S17" s="15">
        <f t="shared" si="1"/>
        <v>0.8</v>
      </c>
      <c r="T17">
        <v>4.06353569030762</v>
      </c>
      <c r="U17">
        <v>3.75528621673584</v>
      </c>
      <c r="V17">
        <v>3.65086984634399</v>
      </c>
      <c r="W17" s="11">
        <v>0.104416370391846</v>
      </c>
      <c r="X17">
        <v>0.412665843963623</v>
      </c>
      <c r="Y17">
        <v>0.412665843963623</v>
      </c>
      <c r="Z17">
        <v>0.8</v>
      </c>
      <c r="AA17">
        <v>1</v>
      </c>
      <c r="AB17">
        <v>0.555555555555556</v>
      </c>
      <c r="AC17">
        <v>0.714285714285714</v>
      </c>
      <c r="AD17">
        <v>0</v>
      </c>
      <c r="AE17">
        <v>0.2</v>
      </c>
    </row>
    <row r="18" spans="1:31">
      <c r="A18" s="5">
        <v>63</v>
      </c>
      <c r="B18">
        <v>17</v>
      </c>
      <c r="C18">
        <v>3</v>
      </c>
      <c r="D18">
        <v>10</v>
      </c>
      <c r="E18">
        <v>10</v>
      </c>
      <c r="F18">
        <v>10</v>
      </c>
      <c r="G18">
        <v>0</v>
      </c>
      <c r="H18">
        <v>7</v>
      </c>
      <c r="I18">
        <v>3</v>
      </c>
      <c r="J18">
        <v>0.85</v>
      </c>
      <c r="K18" s="4">
        <v>7.43708038330078</v>
      </c>
      <c r="L18" s="9">
        <v>1.48202133178711</v>
      </c>
      <c r="M18">
        <v>0.755367279052734</v>
      </c>
      <c r="N18">
        <v>6.08505249023437</v>
      </c>
      <c r="O18">
        <v>6</v>
      </c>
      <c r="P18">
        <v>6</v>
      </c>
      <c r="Q18">
        <v>16</v>
      </c>
      <c r="R18" s="15">
        <v>0.375</v>
      </c>
      <c r="S18" s="15">
        <f t="shared" si="1"/>
        <v>0.6</v>
      </c>
      <c r="T18">
        <v>3.68939018249512</v>
      </c>
      <c r="U18">
        <v>3.33024024963379</v>
      </c>
      <c r="V18">
        <v>3.20700597763061</v>
      </c>
      <c r="W18" s="11">
        <v>0.123234272003174</v>
      </c>
      <c r="X18">
        <v>0.482384204864502</v>
      </c>
      <c r="Y18">
        <v>0.482384204864502</v>
      </c>
      <c r="Z18">
        <v>0.6</v>
      </c>
      <c r="AA18">
        <v>1</v>
      </c>
      <c r="AB18">
        <v>0.625</v>
      </c>
      <c r="AC18">
        <v>0.769230769230769</v>
      </c>
      <c r="AD18">
        <v>0</v>
      </c>
      <c r="AE18">
        <v>0.4</v>
      </c>
    </row>
    <row r="19" spans="1:31">
      <c r="A19" s="5">
        <v>115</v>
      </c>
      <c r="B19">
        <v>16</v>
      </c>
      <c r="C19">
        <v>4</v>
      </c>
      <c r="D19">
        <v>10</v>
      </c>
      <c r="E19">
        <v>10</v>
      </c>
      <c r="F19">
        <v>10</v>
      </c>
      <c r="G19">
        <v>0</v>
      </c>
      <c r="H19">
        <v>6</v>
      </c>
      <c r="I19">
        <v>4</v>
      </c>
      <c r="J19">
        <v>0.8</v>
      </c>
      <c r="K19" s="4">
        <v>6.71426963806152</v>
      </c>
      <c r="L19" s="9">
        <v>1.49112319946289</v>
      </c>
      <c r="M19">
        <v>0.618156433105469</v>
      </c>
      <c r="N19">
        <v>6.52282333374023</v>
      </c>
      <c r="O19">
        <v>6</v>
      </c>
      <c r="P19">
        <v>6</v>
      </c>
      <c r="Q19">
        <v>16</v>
      </c>
      <c r="R19" s="15">
        <v>0.375</v>
      </c>
      <c r="S19" s="15">
        <f t="shared" si="1"/>
        <v>0.6</v>
      </c>
      <c r="T19">
        <v>2.93527793884277</v>
      </c>
      <c r="U19">
        <v>2.57135272026062</v>
      </c>
      <c r="V19">
        <v>2.54566478729248</v>
      </c>
      <c r="W19" s="11">
        <v>0.0256879329681396</v>
      </c>
      <c r="X19">
        <v>0.389613151550293</v>
      </c>
      <c r="Y19">
        <v>0.389613151550293</v>
      </c>
      <c r="Z19">
        <v>0.6</v>
      </c>
      <c r="AA19">
        <v>1</v>
      </c>
      <c r="AB19">
        <v>0.625</v>
      </c>
      <c r="AC19">
        <v>0.769230769230769</v>
      </c>
      <c r="AD19">
        <v>0</v>
      </c>
      <c r="AE19">
        <v>0.4</v>
      </c>
    </row>
    <row r="20" spans="1:31">
      <c r="A20" s="5">
        <v>113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10.1873531341553</v>
      </c>
      <c r="L20" s="9">
        <v>1.50032997131348</v>
      </c>
      <c r="M20">
        <v>1.36506271362305</v>
      </c>
      <c r="N20">
        <v>8.29955863952637</v>
      </c>
      <c r="O20">
        <v>7</v>
      </c>
      <c r="P20">
        <v>7</v>
      </c>
      <c r="Q20">
        <v>17</v>
      </c>
      <c r="R20" s="15">
        <v>0.4118</v>
      </c>
      <c r="S20" s="15">
        <f t="shared" si="1"/>
        <v>0.7</v>
      </c>
      <c r="T20">
        <v>3.49669647216797</v>
      </c>
      <c r="U20">
        <v>3.27293419837952</v>
      </c>
      <c r="V20">
        <v>3.09587931632996</v>
      </c>
      <c r="W20" s="11">
        <v>0.17705488204956</v>
      </c>
      <c r="X20">
        <v>0.400817155838013</v>
      </c>
      <c r="Y20">
        <v>0.400817155838013</v>
      </c>
      <c r="Z20">
        <v>0.7</v>
      </c>
      <c r="AA20">
        <v>1</v>
      </c>
      <c r="AB20">
        <v>0.588235294117647</v>
      </c>
      <c r="AC20">
        <v>0.740740740740741</v>
      </c>
      <c r="AD20">
        <v>0</v>
      </c>
      <c r="AE20">
        <v>0.3</v>
      </c>
    </row>
    <row r="21" spans="1:31">
      <c r="A21" s="5">
        <v>212</v>
      </c>
      <c r="B21">
        <v>19</v>
      </c>
      <c r="C21">
        <v>1</v>
      </c>
      <c r="D21">
        <v>10</v>
      </c>
      <c r="E21">
        <v>10</v>
      </c>
      <c r="F21">
        <v>10</v>
      </c>
      <c r="G21">
        <v>0</v>
      </c>
      <c r="H21">
        <v>9</v>
      </c>
      <c r="I21">
        <v>1</v>
      </c>
      <c r="J21">
        <v>0.95</v>
      </c>
      <c r="K21" s="4">
        <v>9.30351257324219</v>
      </c>
      <c r="L21" s="9">
        <v>1.56141471862793</v>
      </c>
      <c r="M21">
        <v>1.46649742126465</v>
      </c>
      <c r="N21">
        <v>7.65316009521484</v>
      </c>
      <c r="O21">
        <v>4</v>
      </c>
      <c r="P21">
        <v>4</v>
      </c>
      <c r="Q21">
        <v>12</v>
      </c>
      <c r="R21" s="15">
        <v>0.3333</v>
      </c>
      <c r="S21" s="15">
        <f t="shared" si="1"/>
        <v>0.4</v>
      </c>
      <c r="T21">
        <v>3.60354804992676</v>
      </c>
      <c r="U21">
        <v>3.36167764663696</v>
      </c>
      <c r="V21">
        <v>3.22679138183594</v>
      </c>
      <c r="W21" s="11">
        <v>0.134886264801025</v>
      </c>
      <c r="X21">
        <v>0.37675666809082</v>
      </c>
      <c r="Y21">
        <v>0.37675666809082</v>
      </c>
      <c r="Z21">
        <v>0.4</v>
      </c>
      <c r="AA21">
        <v>0.8</v>
      </c>
      <c r="AB21">
        <v>0.666666666666667</v>
      </c>
      <c r="AC21">
        <v>0.727272727272727</v>
      </c>
      <c r="AD21">
        <v>0.2</v>
      </c>
      <c r="AE21">
        <v>0.4</v>
      </c>
    </row>
    <row r="22" spans="1:31">
      <c r="A22" s="5">
        <v>157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10.969633102417</v>
      </c>
      <c r="L22" s="9">
        <v>1.58363723754883</v>
      </c>
      <c r="M22">
        <v>1.39098739624023</v>
      </c>
      <c r="N22">
        <v>8.50238418579102</v>
      </c>
      <c r="O22">
        <v>5</v>
      </c>
      <c r="P22">
        <v>5</v>
      </c>
      <c r="Q22">
        <v>15</v>
      </c>
      <c r="R22" s="15">
        <v>0.3333</v>
      </c>
      <c r="S22" s="15">
        <f t="shared" si="1"/>
        <v>0.5</v>
      </c>
      <c r="T22">
        <v>3.91167259216309</v>
      </c>
      <c r="U22">
        <v>3.66799592971802</v>
      </c>
      <c r="V22">
        <v>3.45865440368652</v>
      </c>
      <c r="W22" s="11">
        <v>0.209341526031494</v>
      </c>
      <c r="X22">
        <v>0.453018188476562</v>
      </c>
      <c r="Y22">
        <v>0.453018188476562</v>
      </c>
      <c r="Z22">
        <v>0.5</v>
      </c>
      <c r="AA22">
        <v>1</v>
      </c>
      <c r="AB22">
        <v>0.666666666666667</v>
      </c>
      <c r="AC22">
        <v>0.8</v>
      </c>
      <c r="AD22">
        <v>0</v>
      </c>
      <c r="AE22">
        <v>0.5</v>
      </c>
    </row>
    <row r="23" s="4" customFormat="1" spans="11:31">
      <c r="K23" s="12" t="s">
        <v>29</v>
      </c>
      <c r="L23" s="9">
        <f>AVERAGE(L2:L22)</f>
        <v>1.35187612261091</v>
      </c>
      <c r="W23" s="11">
        <f t="shared" ref="W23:AE23" si="2">AVERAGE(W2:W22)</f>
        <v>0.086579368228004</v>
      </c>
      <c r="Z23" s="4">
        <f t="shared" si="2"/>
        <v>0.661904761904762</v>
      </c>
      <c r="AA23" s="4">
        <f t="shared" si="2"/>
        <v>0.938095238095238</v>
      </c>
      <c r="AB23" s="4">
        <f t="shared" si="2"/>
        <v>0.595387948251725</v>
      </c>
      <c r="AC23" s="4">
        <f t="shared" si="2"/>
        <v>0.723289500004714</v>
      </c>
      <c r="AD23" s="4">
        <f t="shared" si="2"/>
        <v>0.0619047619047619</v>
      </c>
      <c r="AE23" s="4">
        <f t="shared" si="2"/>
        <v>0.276190476190476</v>
      </c>
    </row>
    <row r="24" s="4" customFormat="1" spans="11:31">
      <c r="K24" s="13" t="s">
        <v>30</v>
      </c>
      <c r="L24" s="9">
        <f>MAX(L2:L22)</f>
        <v>3.01742553710937</v>
      </c>
      <c r="W24" s="11">
        <f t="shared" ref="W24:AE24" si="3">MAX(W2:W22)</f>
        <v>0.209341526031494</v>
      </c>
      <c r="Z24" s="4">
        <f t="shared" si="3"/>
        <v>1</v>
      </c>
      <c r="AA24" s="4">
        <f t="shared" si="3"/>
        <v>1</v>
      </c>
      <c r="AB24" s="4">
        <f t="shared" si="3"/>
        <v>0.8</v>
      </c>
      <c r="AC24" s="4">
        <f t="shared" si="3"/>
        <v>0.8</v>
      </c>
      <c r="AD24" s="4">
        <f t="shared" si="3"/>
        <v>0.3</v>
      </c>
      <c r="AE24" s="4">
        <f t="shared" si="3"/>
        <v>0.6</v>
      </c>
    </row>
    <row r="25" s="4" customFormat="1" spans="12:31">
      <c r="L25" s="9">
        <f>MIN(L2:L22)</f>
        <v>0.40911865234375</v>
      </c>
      <c r="W25" s="11">
        <f t="shared" ref="W25:AE25" si="4">MIN(W2:W22)</f>
        <v>0.000504970550537109</v>
      </c>
      <c r="Z25" s="4">
        <f t="shared" si="4"/>
        <v>0.2</v>
      </c>
      <c r="AA25" s="4">
        <f t="shared" si="4"/>
        <v>0.7</v>
      </c>
      <c r="AB25" s="4">
        <f t="shared" si="4"/>
        <v>0.473684210526316</v>
      </c>
      <c r="AC25" s="4">
        <f t="shared" si="4"/>
        <v>0.583333333333333</v>
      </c>
      <c r="AD25" s="4">
        <f t="shared" si="4"/>
        <v>0</v>
      </c>
      <c r="AE25" s="4">
        <f t="shared" si="4"/>
        <v>-0.1</v>
      </c>
    </row>
    <row r="26" spans="11:23">
      <c r="K26" s="4"/>
      <c r="L26" s="9"/>
      <c r="M26">
        <v>0.194</v>
      </c>
      <c r="Q26" s="4" t="s">
        <v>70</v>
      </c>
      <c r="R26" s="4"/>
      <c r="S26" s="4"/>
      <c r="T26" s="4"/>
      <c r="W26" s="11"/>
    </row>
    <row r="27" spans="11:23">
      <c r="K27" s="4"/>
      <c r="L27" s="9"/>
      <c r="M27">
        <v>0.129</v>
      </c>
      <c r="Q27" s="4">
        <v>0.2</v>
      </c>
      <c r="R27" s="4">
        <v>-160</v>
      </c>
      <c r="S27" s="4">
        <v>640</v>
      </c>
      <c r="T27" s="4">
        <v>32</v>
      </c>
      <c r="W27" s="11"/>
    </row>
    <row r="28" spans="11:23">
      <c r="K28" s="4"/>
      <c r="L28" s="9"/>
      <c r="Q28" s="4">
        <v>0.4</v>
      </c>
      <c r="R28" s="4">
        <v>-320</v>
      </c>
      <c r="S28" s="4">
        <v>480</v>
      </c>
      <c r="T28" s="4">
        <v>24</v>
      </c>
      <c r="W28" s="11"/>
    </row>
    <row r="29" spans="11:23">
      <c r="K29" s="4" t="s">
        <v>31</v>
      </c>
      <c r="L29" s="4" t="s">
        <v>32</v>
      </c>
      <c r="M29" t="s">
        <v>98</v>
      </c>
      <c r="N29" t="s">
        <v>99</v>
      </c>
      <c r="Q29" s="4">
        <v>0.45</v>
      </c>
      <c r="R29" s="4">
        <v>-360</v>
      </c>
      <c r="S29" s="4">
        <v>440</v>
      </c>
      <c r="T29" s="4">
        <v>22</v>
      </c>
      <c r="W29" s="11"/>
    </row>
    <row r="30" spans="11:23">
      <c r="K30" s="4"/>
      <c r="L30" s="4"/>
      <c r="Q30" s="4">
        <v>0.49</v>
      </c>
      <c r="R30" s="4">
        <v>-392</v>
      </c>
      <c r="S30" s="4">
        <v>408</v>
      </c>
      <c r="T30" s="4">
        <v>20.4</v>
      </c>
      <c r="W30" s="11"/>
    </row>
    <row r="31" s="1" customFormat="1" spans="11:23">
      <c r="K31" s="14" t="s">
        <v>49</v>
      </c>
      <c r="L31" s="14">
        <f>COUNTIF(L2:L22,"&lt;0.507")-COUNTIF(L2:L22,"&lt;0.378")</f>
        <v>2</v>
      </c>
      <c r="R31" s="14">
        <v>-380</v>
      </c>
      <c r="S31" s="14">
        <v>420</v>
      </c>
      <c r="T31" s="14">
        <v>21</v>
      </c>
      <c r="W31" s="14"/>
    </row>
    <row r="32" s="1" customFormat="1" spans="11:23">
      <c r="K32" s="14" t="s">
        <v>50</v>
      </c>
      <c r="L32" s="14">
        <f>COUNTIF(L2:L22,"&lt;0.636")-COUNTIF(L2:L22,"&lt;0.507")</f>
        <v>4</v>
      </c>
      <c r="P32" s="1">
        <v>12</v>
      </c>
      <c r="W32" s="14"/>
    </row>
    <row r="33" s="2" customFormat="1" spans="11:23">
      <c r="K33" s="10" t="s">
        <v>51</v>
      </c>
      <c r="L33" s="10">
        <f>COUNTIF(L2:L22,"&lt;0.765")-COUNTIF(L2:L22,"&lt;0.636")</f>
        <v>0</v>
      </c>
      <c r="W33" s="10"/>
    </row>
    <row r="34" s="1" customFormat="1" spans="11:23">
      <c r="K34" s="14" t="s">
        <v>52</v>
      </c>
      <c r="L34" s="14">
        <f>COUNTIF(L2:L22,"&lt;0.894")-COUNTIF(L2:L22,"&lt;0.765")</f>
        <v>0</v>
      </c>
      <c r="P34" s="1">
        <v>28</v>
      </c>
      <c r="W34" s="14"/>
    </row>
    <row r="35" s="1" customFormat="1" spans="11:23">
      <c r="K35" s="14" t="s">
        <v>53</v>
      </c>
      <c r="L35" s="14">
        <f>COUNTIF(L2:L22,"&lt;1.023")-COUNTIF(L2:L22,"&lt;0.894")</f>
        <v>0</v>
      </c>
      <c r="W35" s="14"/>
    </row>
    <row r="36" s="1" customFormat="1" spans="11:23">
      <c r="K36" s="14" t="s">
        <v>54</v>
      </c>
      <c r="L36" s="14">
        <f>COUNTIF(L2:L22,"&lt;1.152")-COUNTIF(L2:L22,"&lt;1.023")</f>
        <v>0</v>
      </c>
      <c r="W36" s="14"/>
    </row>
    <row r="37" s="1" customFormat="1" spans="11:23">
      <c r="K37" s="14" t="s">
        <v>55</v>
      </c>
      <c r="L37" s="14">
        <f>COUNTIF(L2:L22,"&lt;1.281")-COUNTIF(L2:L22,"&lt;1.152")</f>
        <v>0</v>
      </c>
      <c r="W37" s="14"/>
    </row>
    <row r="38" s="1" customFormat="1" spans="11:23">
      <c r="K38" s="14" t="s">
        <v>56</v>
      </c>
      <c r="L38" s="14">
        <f>COUNTIF(L2:L22,"&lt;1.41")-COUNTIF(L2:L22,"&lt;1.281")</f>
        <v>0</v>
      </c>
      <c r="W38" s="14"/>
    </row>
    <row r="39" s="1" customFormat="1" spans="11:23">
      <c r="K39" s="14" t="s">
        <v>57</v>
      </c>
      <c r="L39" s="14">
        <f>COUNTIF(L2:L22,"&lt;1.539")-COUNTIF(L2:L22,"&lt;1.41")</f>
        <v>10</v>
      </c>
      <c r="M39" s="14">
        <v>2</v>
      </c>
      <c r="W39" s="14"/>
    </row>
    <row r="40" s="1" customFormat="1" spans="11:23">
      <c r="K40" s="14" t="s">
        <v>58</v>
      </c>
      <c r="L40" s="14">
        <f>COUNTIF(L2:L22,"&lt;1.668")-COUNTIF(L2:L22,"&lt;1.539")</f>
        <v>2</v>
      </c>
      <c r="M40" s="14">
        <v>3</v>
      </c>
      <c r="W40" s="14"/>
    </row>
    <row r="41" s="1" customFormat="1" spans="11:23">
      <c r="K41" s="14" t="s">
        <v>59</v>
      </c>
      <c r="L41" s="14">
        <f>COUNTIF(L2:L22,"&lt;1.797")-COUNTIF(L2:L22,"&lt;1.668")</f>
        <v>0</v>
      </c>
      <c r="M41" s="14">
        <v>4</v>
      </c>
      <c r="W41" s="14"/>
    </row>
    <row r="42" s="1" customFormat="1" spans="11:23">
      <c r="K42" s="14" t="s">
        <v>60</v>
      </c>
      <c r="L42" s="14">
        <f>COUNTIF(L2:L22,"&lt;1.926")-COUNTIF(L2:L22,"&lt;1.797")</f>
        <v>0</v>
      </c>
      <c r="M42" s="14">
        <v>7</v>
      </c>
      <c r="W42" s="14"/>
    </row>
    <row r="43" s="1" customFormat="1" spans="11:23">
      <c r="K43" s="14" t="s">
        <v>61</v>
      </c>
      <c r="L43" s="14">
        <f>COUNTIF(L2:L22,"&lt;2.055")-COUNTIF(L2:L22,"&lt;1.926")</f>
        <v>1</v>
      </c>
      <c r="M43" s="14">
        <v>8</v>
      </c>
      <c r="W43" s="14"/>
    </row>
    <row r="44" s="1" customFormat="1" spans="11:23">
      <c r="K44" s="14" t="s">
        <v>62</v>
      </c>
      <c r="L44" s="14">
        <f>COUNTIF(L2:L22,"&lt;2.184")-COUNTIF(L2:L22,"&lt;2.055")</f>
        <v>0</v>
      </c>
      <c r="M44" s="14">
        <v>7</v>
      </c>
      <c r="W44" s="14"/>
    </row>
    <row r="45" s="1" customFormat="1" spans="11:23">
      <c r="K45" s="14" t="s">
        <v>63</v>
      </c>
      <c r="L45" s="14">
        <f>COUNTIF(L2:L22,"&lt;2.313")-COUNTIF(L2:L22,"&lt;2.184")</f>
        <v>0</v>
      </c>
      <c r="M45" s="14">
        <v>4</v>
      </c>
      <c r="W45" s="14"/>
    </row>
    <row r="46" s="1" customFormat="1" spans="11:23">
      <c r="K46" s="14" t="s">
        <v>64</v>
      </c>
      <c r="L46" s="14">
        <f>COUNTIF(L2:L22,"&lt;2.442")-COUNTIF(L2:L22,"&lt;2.313")</f>
        <v>0</v>
      </c>
      <c r="M46" s="14">
        <v>3</v>
      </c>
      <c r="W46" s="14"/>
    </row>
    <row r="47" s="1" customFormat="1" spans="11:13">
      <c r="K47" s="14" t="s">
        <v>65</v>
      </c>
      <c r="L47" s="14">
        <f>COUNTIF(L2:L22,"&lt;2.571")-COUNTIF(L2:L22,"&lt;2.442")</f>
        <v>1</v>
      </c>
      <c r="M47" s="14">
        <v>2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s="1" customFormat="1" spans="11:15">
      <c r="K49" s="14" t="s">
        <v>67</v>
      </c>
      <c r="L49" s="14">
        <f>COUNTIF(L2:L22,"&lt;2.829")-COUNTIF(L2:L22,"&lt;2.7")</f>
        <v>0</v>
      </c>
      <c r="N49" s="1">
        <v>0.378</v>
      </c>
      <c r="O49" s="1">
        <v>3.094</v>
      </c>
    </row>
    <row r="50" s="1" customFormat="1" spans="11:15">
      <c r="K50" s="14" t="s">
        <v>68</v>
      </c>
      <c r="L50" s="14">
        <f>COUNTIF(L2:L22,"&lt;2.958")-COUNTIF(L2:L22,"&lt;2.829")</f>
        <v>0</v>
      </c>
      <c r="N50" s="1">
        <v>21</v>
      </c>
      <c r="O50" s="1">
        <v>0.129</v>
      </c>
    </row>
    <row r="51" s="1" customFormat="1" spans="11:12">
      <c r="K51" s="14" t="s">
        <v>69</v>
      </c>
      <c r="L51" s="14">
        <f>COUNTIF(L2:L22,"&lt;3.087")-COUNTIF(L2:L22,"&lt;2.958")</f>
        <v>1</v>
      </c>
    </row>
    <row r="52" s="1" customFormat="1" spans="14:15">
      <c r="N52" s="1">
        <v>0.954</v>
      </c>
      <c r="O52" s="1">
        <v>0.133</v>
      </c>
    </row>
    <row r="53" s="1" customFormat="1" spans="14:15">
      <c r="N53" s="1">
        <v>1.355</v>
      </c>
      <c r="O53" s="1">
        <v>0.108</v>
      </c>
    </row>
    <row r="54" spans="14:15">
      <c r="N54" s="1">
        <v>1.72</v>
      </c>
      <c r="O54" s="1">
        <v>0.083</v>
      </c>
    </row>
  </sheetData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5"/>
  <sheetViews>
    <sheetView topLeftCell="H52" workbookViewId="0">
      <selection activeCell="H1" sqref="$A1:$XFD74"/>
    </sheetView>
  </sheetViews>
  <sheetFormatPr defaultColWidth="8.88888888888889" defaultRowHeight="14.4"/>
  <cols>
    <col min="11" max="12" width="17.4444444444444" customWidth="1"/>
    <col min="13" max="14" width="12.8888888888889"/>
    <col min="20" max="22" width="12.8888888888889"/>
    <col min="23" max="23" width="21.3333333333333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130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10.5104732513428</v>
      </c>
      <c r="L2" s="9">
        <v>0.40911865234375</v>
      </c>
      <c r="M2">
        <v>0.336616516113281</v>
      </c>
      <c r="N2">
        <v>10.49875831604</v>
      </c>
      <c r="O2">
        <v>9</v>
      </c>
      <c r="P2">
        <v>9</v>
      </c>
      <c r="Q2">
        <v>19</v>
      </c>
      <c r="R2" s="15">
        <v>0.4737</v>
      </c>
      <c r="S2" s="15">
        <f t="shared" ref="S2:S25" si="0">O2/E2</f>
        <v>0.9</v>
      </c>
      <c r="T2">
        <v>4.85090065002441</v>
      </c>
      <c r="U2">
        <v>4.38053035736084</v>
      </c>
      <c r="V2">
        <v>4.3800253868103</v>
      </c>
      <c r="W2" s="11">
        <v>0.000504970550537109</v>
      </c>
      <c r="X2">
        <v>0.470875263214111</v>
      </c>
      <c r="Y2">
        <v>0.470875263214111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pans="1:31">
      <c r="A3" s="5">
        <v>232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9.98714828491211</v>
      </c>
      <c r="L3" s="9">
        <v>0.462333679199219</v>
      </c>
      <c r="M3">
        <v>0.440597534179687</v>
      </c>
      <c r="N3">
        <v>10.3657836914062</v>
      </c>
      <c r="O3">
        <v>9</v>
      </c>
      <c r="P3">
        <v>9</v>
      </c>
      <c r="Q3">
        <v>19</v>
      </c>
      <c r="R3" s="15">
        <v>0.4737</v>
      </c>
      <c r="S3" s="15">
        <f t="shared" si="0"/>
        <v>0.9</v>
      </c>
      <c r="T3">
        <v>4.47909736633301</v>
      </c>
      <c r="U3">
        <v>4.03401613235474</v>
      </c>
      <c r="V3">
        <v>4.06410217285156</v>
      </c>
      <c r="W3" s="11">
        <v>0.0300860404968262</v>
      </c>
      <c r="X3">
        <v>0.414995193481445</v>
      </c>
      <c r="Y3">
        <v>0.414995193481445</v>
      </c>
      <c r="Z3">
        <v>0.9</v>
      </c>
      <c r="AA3">
        <v>1</v>
      </c>
      <c r="AB3">
        <v>0.526315789473684</v>
      </c>
      <c r="AC3">
        <v>0.689655172413793</v>
      </c>
      <c r="AD3">
        <v>0</v>
      </c>
      <c r="AE3">
        <v>0.1</v>
      </c>
    </row>
    <row r="4" spans="1:31">
      <c r="A4" s="5">
        <v>230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9.30318069458008</v>
      </c>
      <c r="L4" s="9">
        <v>0.476203918457031</v>
      </c>
      <c r="M4">
        <v>0.422689437866211</v>
      </c>
      <c r="N4">
        <v>9.27261924743652</v>
      </c>
      <c r="O4">
        <v>8</v>
      </c>
      <c r="P4">
        <v>8</v>
      </c>
      <c r="Q4">
        <v>17</v>
      </c>
      <c r="R4" s="15">
        <v>0.4706</v>
      </c>
      <c r="S4" s="15">
        <f t="shared" si="0"/>
        <v>0.8</v>
      </c>
      <c r="T4">
        <v>3.91389274597168</v>
      </c>
      <c r="U4">
        <v>3.55402135848999</v>
      </c>
      <c r="V4">
        <v>3.55066561698914</v>
      </c>
      <c r="W4" s="11">
        <v>0.00335574150085449</v>
      </c>
      <c r="X4">
        <v>0.363227128982544</v>
      </c>
      <c r="Y4">
        <v>0.363227128982544</v>
      </c>
      <c r="Z4">
        <v>0.8</v>
      </c>
      <c r="AA4">
        <v>0.9</v>
      </c>
      <c r="AB4">
        <v>0.529411764705882</v>
      </c>
      <c r="AC4">
        <v>0.666666666666667</v>
      </c>
      <c r="AD4">
        <v>0.1</v>
      </c>
      <c r="AE4">
        <v>0.1</v>
      </c>
    </row>
    <row r="5" s="3" customFormat="1" spans="1:31">
      <c r="A5" s="7">
        <v>68</v>
      </c>
      <c r="B5" s="3">
        <v>20</v>
      </c>
      <c r="C5" s="3">
        <v>0</v>
      </c>
      <c r="D5" s="3">
        <v>10</v>
      </c>
      <c r="E5" s="3">
        <v>10</v>
      </c>
      <c r="F5" s="3">
        <v>10</v>
      </c>
      <c r="G5" s="3">
        <v>0</v>
      </c>
      <c r="H5" s="3">
        <v>10</v>
      </c>
      <c r="I5" s="3">
        <v>0</v>
      </c>
      <c r="J5" s="3">
        <v>1</v>
      </c>
      <c r="K5" s="11">
        <v>9999</v>
      </c>
      <c r="L5" s="11">
        <v>0.482078552246094</v>
      </c>
      <c r="M5" s="3">
        <v>9999</v>
      </c>
      <c r="N5" s="3">
        <v>9999</v>
      </c>
      <c r="O5" s="3">
        <v>10</v>
      </c>
      <c r="P5" s="3">
        <v>10</v>
      </c>
      <c r="Q5" s="3">
        <v>20</v>
      </c>
      <c r="R5" s="17">
        <v>0.5</v>
      </c>
      <c r="S5" s="17">
        <f t="shared" si="0"/>
        <v>1</v>
      </c>
      <c r="T5" s="3">
        <v>5.22106170654297</v>
      </c>
      <c r="U5" s="3">
        <v>4.79129123687744</v>
      </c>
      <c r="V5" s="3">
        <v>4.7376275062561</v>
      </c>
      <c r="W5" s="11">
        <v>0.0536637306213379</v>
      </c>
      <c r="X5" s="3">
        <v>0.483434200286865</v>
      </c>
      <c r="Y5" s="3">
        <v>0.483434200286865</v>
      </c>
      <c r="Z5" s="3">
        <v>1</v>
      </c>
      <c r="AA5" s="3">
        <v>1</v>
      </c>
      <c r="AB5" s="3">
        <v>0.5</v>
      </c>
      <c r="AC5" s="3">
        <v>0.666666666666667</v>
      </c>
      <c r="AD5" s="3">
        <v>0</v>
      </c>
      <c r="AE5" s="3">
        <v>0</v>
      </c>
    </row>
    <row r="6" spans="1:31">
      <c r="A6" s="5">
        <v>112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10.0738563537598</v>
      </c>
      <c r="L6" s="9">
        <v>0.529277801513672</v>
      </c>
      <c r="M6">
        <v>0.522300720214844</v>
      </c>
      <c r="N6">
        <v>10.5352840423584</v>
      </c>
      <c r="O6">
        <v>9</v>
      </c>
      <c r="P6">
        <v>9</v>
      </c>
      <c r="Q6">
        <v>19</v>
      </c>
      <c r="R6" s="15">
        <v>0.4737</v>
      </c>
      <c r="S6" s="15">
        <f t="shared" si="0"/>
        <v>0.9</v>
      </c>
      <c r="T6">
        <v>4.54323959350586</v>
      </c>
      <c r="U6">
        <v>4.0840015411377</v>
      </c>
      <c r="V6">
        <v>4.12385272979736</v>
      </c>
      <c r="W6" s="11">
        <v>0.039851188659668</v>
      </c>
      <c r="X6">
        <v>0.419386863708496</v>
      </c>
      <c r="Y6">
        <v>0.419386863708496</v>
      </c>
      <c r="Z6">
        <v>0.9</v>
      </c>
      <c r="AA6">
        <v>1</v>
      </c>
      <c r="AB6">
        <v>0.526315789473684</v>
      </c>
      <c r="AC6">
        <v>0.689655172413793</v>
      </c>
      <c r="AD6">
        <v>0</v>
      </c>
      <c r="AE6">
        <v>0.1</v>
      </c>
    </row>
    <row r="7" spans="1:31">
      <c r="A7" s="5">
        <v>229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9.84768295288086</v>
      </c>
      <c r="L7" s="9">
        <v>0.546676635742187</v>
      </c>
      <c r="M7">
        <v>0.46795654296875</v>
      </c>
      <c r="N7">
        <v>9.54726791381836</v>
      </c>
      <c r="O7">
        <v>8</v>
      </c>
      <c r="P7">
        <v>8</v>
      </c>
      <c r="Q7">
        <v>18</v>
      </c>
      <c r="R7" s="15">
        <v>0.4444</v>
      </c>
      <c r="S7" s="15">
        <f t="shared" si="0"/>
        <v>0.8</v>
      </c>
      <c r="T7">
        <v>4.21918487548828</v>
      </c>
      <c r="U7">
        <v>3.84386992454529</v>
      </c>
      <c r="V7">
        <v>3.82370638847351</v>
      </c>
      <c r="W7" s="11">
        <v>0.0201635360717773</v>
      </c>
      <c r="X7">
        <v>0.395478487014771</v>
      </c>
      <c r="Y7">
        <v>0.395478487014771</v>
      </c>
      <c r="Z7">
        <v>0.8</v>
      </c>
      <c r="AA7">
        <v>1</v>
      </c>
      <c r="AB7">
        <v>0.555555555555556</v>
      </c>
      <c r="AC7">
        <v>0.714285714285714</v>
      </c>
      <c r="AD7">
        <v>0</v>
      </c>
      <c r="AE7">
        <v>0.2</v>
      </c>
    </row>
    <row r="8" spans="1:31">
      <c r="A8" s="5">
        <v>191</v>
      </c>
      <c r="B8">
        <v>20</v>
      </c>
      <c r="C8">
        <v>0</v>
      </c>
      <c r="D8">
        <v>10</v>
      </c>
      <c r="E8">
        <v>10</v>
      </c>
      <c r="F8">
        <v>10</v>
      </c>
      <c r="G8">
        <v>0</v>
      </c>
      <c r="H8">
        <v>10</v>
      </c>
      <c r="I8">
        <v>0</v>
      </c>
      <c r="J8">
        <v>1</v>
      </c>
      <c r="K8" s="4">
        <v>9999</v>
      </c>
      <c r="L8" s="9">
        <v>0.610622406005859</v>
      </c>
      <c r="M8">
        <v>9999</v>
      </c>
      <c r="N8">
        <v>9999</v>
      </c>
      <c r="O8">
        <v>7</v>
      </c>
      <c r="P8">
        <v>7</v>
      </c>
      <c r="Q8">
        <v>14</v>
      </c>
      <c r="R8" s="15">
        <v>0.5</v>
      </c>
      <c r="S8" s="15">
        <f t="shared" si="0"/>
        <v>0.7</v>
      </c>
      <c r="T8">
        <v>4.3649845123291</v>
      </c>
      <c r="U8">
        <v>3.99369430541992</v>
      </c>
      <c r="V8">
        <v>3.99735951423645</v>
      </c>
      <c r="W8" s="11">
        <v>0.00366520881652832</v>
      </c>
      <c r="X8">
        <v>0.367624998092651</v>
      </c>
      <c r="Y8">
        <v>0.367624998092651</v>
      </c>
      <c r="Z8">
        <v>0.7</v>
      </c>
      <c r="AA8">
        <v>0.7</v>
      </c>
      <c r="AB8">
        <v>0.5</v>
      </c>
      <c r="AC8">
        <v>0.583333333333333</v>
      </c>
      <c r="AD8">
        <v>0.3</v>
      </c>
      <c r="AE8">
        <v>0</v>
      </c>
    </row>
    <row r="9" s="3" customFormat="1" spans="1:31">
      <c r="A9" s="7">
        <v>90</v>
      </c>
      <c r="B9" s="3">
        <v>19</v>
      </c>
      <c r="C9" s="3">
        <v>1</v>
      </c>
      <c r="D9" s="3">
        <v>10</v>
      </c>
      <c r="E9" s="3">
        <v>10</v>
      </c>
      <c r="F9" s="3">
        <v>10</v>
      </c>
      <c r="G9" s="3">
        <v>0</v>
      </c>
      <c r="H9" s="3">
        <v>9</v>
      </c>
      <c r="I9" s="3">
        <v>1</v>
      </c>
      <c r="J9" s="3">
        <v>0.95</v>
      </c>
      <c r="K9" s="11">
        <v>10.1075839996338</v>
      </c>
      <c r="L9" s="11">
        <v>0.614130020141602</v>
      </c>
      <c r="M9" s="3">
        <v>0.511381149291992</v>
      </c>
      <c r="N9" s="3">
        <v>9.52082443237305</v>
      </c>
      <c r="O9" s="3">
        <v>8</v>
      </c>
      <c r="P9" s="3">
        <v>8</v>
      </c>
      <c r="Q9" s="3">
        <v>17</v>
      </c>
      <c r="R9" s="17">
        <v>0.4706</v>
      </c>
      <c r="S9" s="17">
        <f t="shared" si="0"/>
        <v>0.8</v>
      </c>
      <c r="T9" s="3">
        <v>4.15169715881348</v>
      </c>
      <c r="U9" s="3">
        <v>3.7891092300415</v>
      </c>
      <c r="V9" s="3">
        <v>3.73117065429687</v>
      </c>
      <c r="W9" s="11">
        <v>0.0579385757446289</v>
      </c>
      <c r="X9" s="3">
        <v>0.420526504516602</v>
      </c>
      <c r="Y9" s="3">
        <v>0.420526504516602</v>
      </c>
      <c r="Z9" s="3">
        <v>0.8</v>
      </c>
      <c r="AA9" s="3">
        <v>0.9</v>
      </c>
      <c r="AB9" s="3">
        <v>0.529411764705882</v>
      </c>
      <c r="AC9" s="3">
        <v>0.666666666666667</v>
      </c>
      <c r="AD9" s="3">
        <v>0.1</v>
      </c>
      <c r="AE9" s="3">
        <v>0.1</v>
      </c>
    </row>
    <row r="10" spans="1:31">
      <c r="A10" s="5">
        <v>39</v>
      </c>
      <c r="B10">
        <v>18</v>
      </c>
      <c r="C10">
        <v>2</v>
      </c>
      <c r="D10">
        <v>10</v>
      </c>
      <c r="E10">
        <v>10</v>
      </c>
      <c r="F10">
        <v>10</v>
      </c>
      <c r="G10">
        <v>0</v>
      </c>
      <c r="H10">
        <v>8</v>
      </c>
      <c r="I10">
        <v>2</v>
      </c>
      <c r="J10">
        <v>0.9</v>
      </c>
      <c r="K10" s="4">
        <v>6.08477973937988</v>
      </c>
      <c r="L10" s="9">
        <v>0.643947601318359</v>
      </c>
      <c r="M10">
        <v>0.714527130126953</v>
      </c>
      <c r="N10">
        <v>7.1539421081543</v>
      </c>
      <c r="O10">
        <v>7</v>
      </c>
      <c r="P10">
        <v>7</v>
      </c>
      <c r="Q10">
        <v>15</v>
      </c>
      <c r="R10" s="15">
        <v>0.4667</v>
      </c>
      <c r="S10" s="15">
        <f t="shared" si="0"/>
        <v>0.7</v>
      </c>
      <c r="T10">
        <v>3.60898399353027</v>
      </c>
      <c r="U10">
        <v>3.21957755088806</v>
      </c>
      <c r="V10">
        <v>3.29354786872864</v>
      </c>
      <c r="W10" s="11">
        <v>0.0739703178405762</v>
      </c>
      <c r="X10">
        <v>0.315436124801636</v>
      </c>
      <c r="Y10">
        <v>0.315436124801636</v>
      </c>
      <c r="Z10">
        <v>0.7</v>
      </c>
      <c r="AA10">
        <v>0.8</v>
      </c>
      <c r="AB10">
        <v>0.533333333333333</v>
      </c>
      <c r="AC10">
        <v>0.64</v>
      </c>
      <c r="AD10">
        <v>0.2</v>
      </c>
      <c r="AE10">
        <v>0.1</v>
      </c>
    </row>
    <row r="11" s="2" customFormat="1" spans="1:31">
      <c r="A11" s="6">
        <v>138</v>
      </c>
      <c r="B11" s="2">
        <v>18</v>
      </c>
      <c r="C11" s="2">
        <v>2</v>
      </c>
      <c r="D11" s="2">
        <v>10</v>
      </c>
      <c r="E11" s="2">
        <v>10</v>
      </c>
      <c r="F11" s="2">
        <v>9</v>
      </c>
      <c r="G11" s="2">
        <v>1</v>
      </c>
      <c r="H11" s="2">
        <v>9</v>
      </c>
      <c r="I11" s="2">
        <v>1</v>
      </c>
      <c r="J11" s="2">
        <v>0.9</v>
      </c>
      <c r="K11" s="10">
        <v>9.2657299041748</v>
      </c>
      <c r="L11" s="10">
        <v>0.671237945556641</v>
      </c>
      <c r="M11" s="2">
        <v>0.846797943115234</v>
      </c>
      <c r="N11" s="2">
        <v>11.3050632476807</v>
      </c>
      <c r="O11" s="2">
        <v>9</v>
      </c>
      <c r="P11" s="2">
        <v>9</v>
      </c>
      <c r="Q11" s="2">
        <v>16</v>
      </c>
      <c r="R11" s="16">
        <v>0.5625</v>
      </c>
      <c r="S11" s="16">
        <f t="shared" si="0"/>
        <v>0.9</v>
      </c>
      <c r="T11" s="2">
        <v>4.41386222839355</v>
      </c>
      <c r="U11" s="2">
        <v>3.87005400657654</v>
      </c>
      <c r="V11" s="2">
        <v>4.11690664291382</v>
      </c>
      <c r="W11" s="10">
        <v>0.24685263633728</v>
      </c>
      <c r="X11" s="2">
        <v>0.296955585479736</v>
      </c>
      <c r="Y11" s="2">
        <v>0.296955585479736</v>
      </c>
      <c r="Z11" s="2">
        <v>0.9</v>
      </c>
      <c r="AA11" s="2">
        <v>0.7</v>
      </c>
      <c r="AB11" s="2">
        <v>0.4375</v>
      </c>
      <c r="AC11" s="2">
        <v>0.538461538461539</v>
      </c>
      <c r="AD11" s="2">
        <v>0.3</v>
      </c>
      <c r="AE11" s="2">
        <v>-0.2</v>
      </c>
    </row>
    <row r="12" spans="1:31">
      <c r="A12" s="5">
        <v>211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7.68403053283691</v>
      </c>
      <c r="L12" s="9">
        <v>2.21537208557129</v>
      </c>
      <c r="M12">
        <v>1.90961265563965</v>
      </c>
      <c r="N12">
        <v>5.30702590942383</v>
      </c>
      <c r="O12">
        <v>5</v>
      </c>
      <c r="P12">
        <v>5</v>
      </c>
      <c r="Q12">
        <v>15</v>
      </c>
      <c r="R12" s="15">
        <v>0.3333</v>
      </c>
      <c r="S12" s="15">
        <f t="shared" si="0"/>
        <v>0.5</v>
      </c>
      <c r="T12">
        <v>3.52238845825195</v>
      </c>
      <c r="U12">
        <v>3.29049468040466</v>
      </c>
      <c r="V12">
        <v>3.07876801490784</v>
      </c>
      <c r="W12" s="11">
        <v>0.211726665496826</v>
      </c>
      <c r="X12">
        <v>0.443620443344116</v>
      </c>
      <c r="Y12">
        <v>0.443620443344116</v>
      </c>
      <c r="Z12">
        <v>0.5</v>
      </c>
      <c r="AA12">
        <v>1</v>
      </c>
      <c r="AB12">
        <v>0.666666666666667</v>
      </c>
      <c r="AC12">
        <v>0.8</v>
      </c>
      <c r="AD12">
        <v>0</v>
      </c>
      <c r="AE12">
        <v>0.5</v>
      </c>
    </row>
    <row r="13" spans="1:31">
      <c r="A13" s="5">
        <v>56</v>
      </c>
      <c r="B13">
        <v>19</v>
      </c>
      <c r="C13">
        <v>1</v>
      </c>
      <c r="D13">
        <v>10</v>
      </c>
      <c r="E13">
        <v>10</v>
      </c>
      <c r="F13">
        <v>10</v>
      </c>
      <c r="G13">
        <v>0</v>
      </c>
      <c r="H13">
        <v>9</v>
      </c>
      <c r="I13">
        <v>1</v>
      </c>
      <c r="J13">
        <v>0.95</v>
      </c>
      <c r="K13" s="4">
        <v>11.0079898834228</v>
      </c>
      <c r="L13" s="9">
        <v>2.46775436401367</v>
      </c>
      <c r="M13">
        <v>2.29214859008789</v>
      </c>
      <c r="N13">
        <v>7.73306846618652</v>
      </c>
      <c r="O13">
        <v>3</v>
      </c>
      <c r="P13">
        <v>3</v>
      </c>
      <c r="Q13">
        <v>13</v>
      </c>
      <c r="R13" s="15">
        <v>0.2308</v>
      </c>
      <c r="S13" s="15">
        <f t="shared" si="0"/>
        <v>0.3</v>
      </c>
      <c r="T13">
        <v>3.90030670166016</v>
      </c>
      <c r="U13">
        <v>3.69257616996765</v>
      </c>
      <c r="V13">
        <v>3.42653846740723</v>
      </c>
      <c r="W13" s="11">
        <v>0.266037702560425</v>
      </c>
      <c r="X13">
        <v>0.47376823425293</v>
      </c>
      <c r="Y13">
        <v>0.47376823425293</v>
      </c>
      <c r="Z13">
        <v>0.3</v>
      </c>
      <c r="AA13">
        <v>1</v>
      </c>
      <c r="AB13">
        <v>0.769230769230769</v>
      </c>
      <c r="AC13">
        <v>0.869565217391304</v>
      </c>
      <c r="AD13">
        <v>0</v>
      </c>
      <c r="AE13">
        <v>0.7</v>
      </c>
    </row>
    <row r="14" customFormat="1" spans="1:31">
      <c r="A14" s="5">
        <v>84</v>
      </c>
      <c r="B14">
        <v>17</v>
      </c>
      <c r="C14">
        <v>3</v>
      </c>
      <c r="D14">
        <v>10</v>
      </c>
      <c r="E14">
        <v>10</v>
      </c>
      <c r="F14">
        <v>10</v>
      </c>
      <c r="G14">
        <v>0</v>
      </c>
      <c r="H14">
        <v>7</v>
      </c>
      <c r="I14">
        <v>3</v>
      </c>
      <c r="J14">
        <v>0.85</v>
      </c>
      <c r="K14" s="4">
        <v>7.79148483276367</v>
      </c>
      <c r="L14" s="9">
        <v>2.34443283081055</v>
      </c>
      <c r="M14">
        <v>1.53893280029297</v>
      </c>
      <c r="N14">
        <v>5.09651374816895</v>
      </c>
      <c r="O14">
        <v>3</v>
      </c>
      <c r="P14">
        <v>3</v>
      </c>
      <c r="Q14">
        <v>12</v>
      </c>
      <c r="R14" s="15">
        <v>0.25</v>
      </c>
      <c r="S14" s="15">
        <f t="shared" si="0"/>
        <v>0.3</v>
      </c>
      <c r="T14">
        <v>3.77038764953613</v>
      </c>
      <c r="U14">
        <v>3.48172307014465</v>
      </c>
      <c r="V14">
        <v>3.24515295028686</v>
      </c>
      <c r="W14" s="11">
        <v>0.236570119857788</v>
      </c>
      <c r="X14">
        <v>0.525234699249268</v>
      </c>
      <c r="Y14">
        <v>0.525234699249268</v>
      </c>
      <c r="Z14">
        <v>0.3</v>
      </c>
      <c r="AA14">
        <v>0.9</v>
      </c>
      <c r="AB14">
        <v>0.75</v>
      </c>
      <c r="AC14">
        <v>0.818181818181818</v>
      </c>
      <c r="AD14">
        <v>0.1</v>
      </c>
      <c r="AE14">
        <v>0.6</v>
      </c>
    </row>
    <row r="15" spans="1:31">
      <c r="A15" s="5">
        <v>93</v>
      </c>
      <c r="B15">
        <v>19</v>
      </c>
      <c r="C15">
        <v>1</v>
      </c>
      <c r="D15">
        <v>10</v>
      </c>
      <c r="E15">
        <v>10</v>
      </c>
      <c r="F15">
        <v>10</v>
      </c>
      <c r="G15">
        <v>0</v>
      </c>
      <c r="H15">
        <v>9</v>
      </c>
      <c r="I15">
        <v>1</v>
      </c>
      <c r="J15">
        <v>0.95</v>
      </c>
      <c r="K15" s="4">
        <v>10.4066944122315</v>
      </c>
      <c r="L15" s="9">
        <v>1.28925704956055</v>
      </c>
      <c r="M15">
        <v>1.12779426574707</v>
      </c>
      <c r="N15">
        <v>8.51591873168945</v>
      </c>
      <c r="O15">
        <v>6</v>
      </c>
      <c r="P15">
        <v>6</v>
      </c>
      <c r="Q15">
        <v>16</v>
      </c>
      <c r="R15" s="15">
        <v>0.375</v>
      </c>
      <c r="S15" s="15">
        <f t="shared" si="0"/>
        <v>0.6</v>
      </c>
      <c r="T15">
        <v>3.78498268127441</v>
      </c>
      <c r="U15">
        <v>3.53165054321289</v>
      </c>
      <c r="V15">
        <v>3.34699487686157</v>
      </c>
      <c r="W15" s="11">
        <v>0.184655666351318</v>
      </c>
      <c r="X15">
        <v>0.437987804412842</v>
      </c>
      <c r="Y15">
        <v>0.437987804412842</v>
      </c>
      <c r="Z15">
        <v>0.6</v>
      </c>
      <c r="AA15">
        <v>1</v>
      </c>
      <c r="AB15">
        <v>0.625</v>
      </c>
      <c r="AC15">
        <v>0.769230769230769</v>
      </c>
      <c r="AD15">
        <v>0</v>
      </c>
      <c r="AE15">
        <v>0.4</v>
      </c>
    </row>
    <row r="16" spans="1:31">
      <c r="A16" s="5">
        <v>8</v>
      </c>
      <c r="B16">
        <v>18</v>
      </c>
      <c r="C16">
        <v>2</v>
      </c>
      <c r="D16">
        <v>10</v>
      </c>
      <c r="E16">
        <v>10</v>
      </c>
      <c r="F16">
        <v>10</v>
      </c>
      <c r="G16">
        <v>0</v>
      </c>
      <c r="H16">
        <v>8</v>
      </c>
      <c r="I16">
        <v>2</v>
      </c>
      <c r="J16">
        <v>0.9</v>
      </c>
      <c r="K16" s="4">
        <v>8.4647102355957</v>
      </c>
      <c r="L16" s="9">
        <v>2.99497032165527</v>
      </c>
      <c r="M16">
        <v>2.69119644165039</v>
      </c>
      <c r="N16">
        <v>5.31829261779785</v>
      </c>
      <c r="O16">
        <v>3</v>
      </c>
      <c r="P16">
        <v>3</v>
      </c>
      <c r="Q16">
        <v>13</v>
      </c>
      <c r="R16" s="15">
        <v>0.2308</v>
      </c>
      <c r="S16" s="15">
        <f t="shared" si="0"/>
        <v>0.3</v>
      </c>
      <c r="T16">
        <v>3.73464393615723</v>
      </c>
      <c r="U16">
        <v>3.51974487304687</v>
      </c>
      <c r="V16">
        <v>3.25290822982788</v>
      </c>
      <c r="W16" s="11">
        <v>0.266836643218994</v>
      </c>
      <c r="X16">
        <v>0.481735706329346</v>
      </c>
      <c r="Y16">
        <v>0.481735706329346</v>
      </c>
      <c r="Z16">
        <v>0.3</v>
      </c>
      <c r="AA16">
        <v>1</v>
      </c>
      <c r="AB16">
        <v>0.769230769230769</v>
      </c>
      <c r="AC16">
        <v>0.869565217391304</v>
      </c>
      <c r="AD16">
        <v>0</v>
      </c>
      <c r="AE16">
        <v>0.7</v>
      </c>
    </row>
    <row r="17" spans="1:31">
      <c r="A17" s="5">
        <v>75</v>
      </c>
      <c r="B17">
        <v>18</v>
      </c>
      <c r="C17">
        <v>2</v>
      </c>
      <c r="D17">
        <v>10</v>
      </c>
      <c r="E17">
        <v>10</v>
      </c>
      <c r="F17">
        <v>10</v>
      </c>
      <c r="G17">
        <v>0</v>
      </c>
      <c r="H17">
        <v>8</v>
      </c>
      <c r="I17">
        <v>2</v>
      </c>
      <c r="J17">
        <v>0.9</v>
      </c>
      <c r="K17" s="4">
        <v>7.85711288452148</v>
      </c>
      <c r="L17" s="9">
        <v>1.95977401733398</v>
      </c>
      <c r="M17">
        <v>1.5081729888916</v>
      </c>
      <c r="N17">
        <v>5.1136531829834</v>
      </c>
      <c r="O17">
        <v>5</v>
      </c>
      <c r="P17">
        <v>5</v>
      </c>
      <c r="Q17">
        <v>15</v>
      </c>
      <c r="R17" s="15">
        <v>0.3333</v>
      </c>
      <c r="S17" s="15">
        <f t="shared" si="0"/>
        <v>0.5</v>
      </c>
      <c r="T17">
        <v>3.73113059997559</v>
      </c>
      <c r="U17">
        <v>3.49054074287415</v>
      </c>
      <c r="V17">
        <v>3.28769683837891</v>
      </c>
      <c r="W17" s="11">
        <v>0.202843904495239</v>
      </c>
      <c r="X17">
        <v>0.44343376159668</v>
      </c>
      <c r="Y17">
        <v>0.44343376159668</v>
      </c>
      <c r="Z17">
        <v>0.5</v>
      </c>
      <c r="AA17">
        <v>1</v>
      </c>
      <c r="AB17">
        <v>0.666666666666667</v>
      </c>
      <c r="AC17">
        <v>0.8</v>
      </c>
      <c r="AD17">
        <v>0</v>
      </c>
      <c r="AE17">
        <v>0.5</v>
      </c>
    </row>
    <row r="18" spans="1:31">
      <c r="A18" s="5">
        <v>86</v>
      </c>
      <c r="B18">
        <v>17</v>
      </c>
      <c r="C18">
        <v>3</v>
      </c>
      <c r="D18">
        <v>10</v>
      </c>
      <c r="E18">
        <v>10</v>
      </c>
      <c r="F18">
        <v>10</v>
      </c>
      <c r="G18">
        <v>0</v>
      </c>
      <c r="H18">
        <v>7</v>
      </c>
      <c r="I18">
        <v>3</v>
      </c>
      <c r="J18">
        <v>0.85</v>
      </c>
      <c r="K18" s="4">
        <v>6.54656028747559</v>
      </c>
      <c r="L18" s="9">
        <v>1.43948173522949</v>
      </c>
      <c r="M18">
        <v>0.952493667602539</v>
      </c>
      <c r="N18">
        <v>5.67252922058105</v>
      </c>
      <c r="O18">
        <v>5</v>
      </c>
      <c r="P18">
        <v>5</v>
      </c>
      <c r="Q18">
        <v>14</v>
      </c>
      <c r="R18" s="15">
        <v>0.3571</v>
      </c>
      <c r="S18" s="15">
        <f t="shared" si="0"/>
        <v>0.5</v>
      </c>
      <c r="T18">
        <v>3.73326110839844</v>
      </c>
      <c r="U18">
        <v>3.37700819969177</v>
      </c>
      <c r="V18">
        <v>3.30233311653137</v>
      </c>
      <c r="W18" s="11">
        <v>0.0746750831604004</v>
      </c>
      <c r="X18">
        <v>0.430927991867065</v>
      </c>
      <c r="Y18">
        <v>0.430927991867065</v>
      </c>
      <c r="Z18">
        <v>0.5</v>
      </c>
      <c r="AA18">
        <v>0.9</v>
      </c>
      <c r="AB18">
        <v>0.642857142857143</v>
      </c>
      <c r="AC18">
        <v>0.75</v>
      </c>
      <c r="AD18">
        <v>0.1</v>
      </c>
      <c r="AE18">
        <v>0.4</v>
      </c>
    </row>
    <row r="19" spans="1:31">
      <c r="A19" s="5">
        <v>111</v>
      </c>
      <c r="B19">
        <v>16</v>
      </c>
      <c r="C19">
        <v>4</v>
      </c>
      <c r="D19">
        <v>10</v>
      </c>
      <c r="E19">
        <v>10</v>
      </c>
      <c r="F19">
        <v>9</v>
      </c>
      <c r="G19">
        <v>1</v>
      </c>
      <c r="H19">
        <v>7</v>
      </c>
      <c r="I19">
        <v>3</v>
      </c>
      <c r="J19">
        <v>0.8</v>
      </c>
      <c r="K19" s="4">
        <v>5.90119934082031</v>
      </c>
      <c r="L19" s="9">
        <v>1.46022987365723</v>
      </c>
      <c r="M19">
        <v>1.03746795654297</v>
      </c>
      <c r="N19">
        <v>4.93503952026367</v>
      </c>
      <c r="O19">
        <v>5</v>
      </c>
      <c r="P19">
        <v>5</v>
      </c>
      <c r="Q19">
        <v>13</v>
      </c>
      <c r="R19" s="15">
        <v>0.3846</v>
      </c>
      <c r="S19" s="15">
        <f t="shared" si="0"/>
        <v>0.5</v>
      </c>
      <c r="T19">
        <v>2.83156013488769</v>
      </c>
      <c r="U19">
        <v>2.55749702453613</v>
      </c>
      <c r="V19">
        <v>2.5282130241394</v>
      </c>
      <c r="W19" s="11">
        <v>0.0292840003967285</v>
      </c>
      <c r="X19">
        <v>0.303347110748291</v>
      </c>
      <c r="Y19">
        <v>0.303347110748291</v>
      </c>
      <c r="Z19">
        <v>0.5</v>
      </c>
      <c r="AA19">
        <v>0.8</v>
      </c>
      <c r="AB19">
        <v>0.615384615384615</v>
      </c>
      <c r="AC19">
        <v>0.695652173913043</v>
      </c>
      <c r="AD19">
        <v>0.2</v>
      </c>
      <c r="AE19">
        <v>0.3</v>
      </c>
    </row>
    <row r="20" spans="1:31">
      <c r="A20" s="5">
        <v>145</v>
      </c>
      <c r="B20">
        <v>18</v>
      </c>
      <c r="C20">
        <v>2</v>
      </c>
      <c r="D20">
        <v>10</v>
      </c>
      <c r="E20">
        <v>10</v>
      </c>
      <c r="F20">
        <v>9</v>
      </c>
      <c r="G20">
        <v>1</v>
      </c>
      <c r="H20">
        <v>9</v>
      </c>
      <c r="I20">
        <v>1</v>
      </c>
      <c r="J20">
        <v>0.9</v>
      </c>
      <c r="K20" s="4">
        <v>10.6385040283203</v>
      </c>
      <c r="L20" s="9">
        <v>1.46340179443359</v>
      </c>
      <c r="M20">
        <v>1.31208801269531</v>
      </c>
      <c r="N20">
        <v>8.68145370483398</v>
      </c>
      <c r="O20">
        <v>5</v>
      </c>
      <c r="P20">
        <v>5</v>
      </c>
      <c r="Q20">
        <v>13</v>
      </c>
      <c r="R20" s="15">
        <v>0.3846</v>
      </c>
      <c r="S20" s="15">
        <f t="shared" si="0"/>
        <v>0.5</v>
      </c>
      <c r="T20">
        <v>3.67697906494141</v>
      </c>
      <c r="U20">
        <v>3.40024971961975</v>
      </c>
      <c r="V20">
        <v>3.30141448974609</v>
      </c>
      <c r="W20" s="11">
        <v>0.0988352298736572</v>
      </c>
      <c r="X20">
        <v>0.375564575195312</v>
      </c>
      <c r="Y20">
        <v>0.375564575195312</v>
      </c>
      <c r="Z20">
        <v>0.5</v>
      </c>
      <c r="AA20">
        <v>0.8</v>
      </c>
      <c r="AB20">
        <v>0.615384615384615</v>
      </c>
      <c r="AC20">
        <v>0.695652173913043</v>
      </c>
      <c r="AD20">
        <v>0.2</v>
      </c>
      <c r="AE20">
        <v>0.3</v>
      </c>
    </row>
    <row r="21" spans="1:31">
      <c r="A21" s="5">
        <v>248</v>
      </c>
      <c r="B21">
        <v>19</v>
      </c>
      <c r="C21">
        <v>1</v>
      </c>
      <c r="D21">
        <v>10</v>
      </c>
      <c r="E21">
        <v>10</v>
      </c>
      <c r="F21">
        <v>10</v>
      </c>
      <c r="G21">
        <v>0</v>
      </c>
      <c r="H21">
        <v>9</v>
      </c>
      <c r="I21">
        <v>1</v>
      </c>
      <c r="J21">
        <v>0.95</v>
      </c>
      <c r="K21" s="4">
        <v>9.82092666625977</v>
      </c>
      <c r="L21" s="9">
        <v>1.48200607299805</v>
      </c>
      <c r="M21">
        <v>1.40103530883789</v>
      </c>
      <c r="N21">
        <v>8.45578384399414</v>
      </c>
      <c r="O21">
        <v>8</v>
      </c>
      <c r="P21">
        <v>8</v>
      </c>
      <c r="Q21">
        <v>18</v>
      </c>
      <c r="R21" s="15">
        <v>0.4444</v>
      </c>
      <c r="S21" s="15">
        <f t="shared" si="0"/>
        <v>0.8</v>
      </c>
      <c r="T21">
        <v>4.06353569030762</v>
      </c>
      <c r="U21">
        <v>3.75528621673584</v>
      </c>
      <c r="V21">
        <v>3.65086984634399</v>
      </c>
      <c r="W21" s="11">
        <v>0.104416370391846</v>
      </c>
      <c r="X21">
        <v>0.412665843963623</v>
      </c>
      <c r="Y21">
        <v>0.412665843963623</v>
      </c>
      <c r="Z21">
        <v>0.8</v>
      </c>
      <c r="AA21">
        <v>1</v>
      </c>
      <c r="AB21">
        <v>0.555555555555556</v>
      </c>
      <c r="AC21">
        <v>0.714285714285714</v>
      </c>
      <c r="AD21">
        <v>0</v>
      </c>
      <c r="AE21">
        <v>0.2</v>
      </c>
    </row>
    <row r="22" spans="1:31">
      <c r="A22" s="5">
        <v>63</v>
      </c>
      <c r="B22">
        <v>17</v>
      </c>
      <c r="C22">
        <v>3</v>
      </c>
      <c r="D22">
        <v>10</v>
      </c>
      <c r="E22">
        <v>10</v>
      </c>
      <c r="F22">
        <v>10</v>
      </c>
      <c r="G22">
        <v>0</v>
      </c>
      <c r="H22">
        <v>7</v>
      </c>
      <c r="I22">
        <v>3</v>
      </c>
      <c r="J22">
        <v>0.85</v>
      </c>
      <c r="K22" s="4">
        <v>7.43708038330078</v>
      </c>
      <c r="L22" s="9">
        <v>1.48202133178711</v>
      </c>
      <c r="M22">
        <v>0.755367279052734</v>
      </c>
      <c r="N22">
        <v>6.08505249023437</v>
      </c>
      <c r="O22">
        <v>6</v>
      </c>
      <c r="P22">
        <v>6</v>
      </c>
      <c r="Q22">
        <v>16</v>
      </c>
      <c r="R22" s="15">
        <v>0.375</v>
      </c>
      <c r="S22" s="15">
        <f t="shared" si="0"/>
        <v>0.6</v>
      </c>
      <c r="T22">
        <v>3.68939018249512</v>
      </c>
      <c r="U22">
        <v>3.33024024963379</v>
      </c>
      <c r="V22">
        <v>3.20700597763061</v>
      </c>
      <c r="W22" s="11">
        <v>0.123234272003174</v>
      </c>
      <c r="X22">
        <v>0.482384204864502</v>
      </c>
      <c r="Y22">
        <v>0.482384204864502</v>
      </c>
      <c r="Z22">
        <v>0.6</v>
      </c>
      <c r="AA22">
        <v>1</v>
      </c>
      <c r="AB22">
        <v>0.625</v>
      </c>
      <c r="AC22">
        <v>0.769230769230769</v>
      </c>
      <c r="AD22">
        <v>0</v>
      </c>
      <c r="AE22">
        <v>0.4</v>
      </c>
    </row>
    <row r="23" spans="1:31">
      <c r="A23" s="5">
        <v>115</v>
      </c>
      <c r="B23">
        <v>16</v>
      </c>
      <c r="C23">
        <v>4</v>
      </c>
      <c r="D23">
        <v>10</v>
      </c>
      <c r="E23">
        <v>10</v>
      </c>
      <c r="F23">
        <v>10</v>
      </c>
      <c r="G23">
        <v>0</v>
      </c>
      <c r="H23">
        <v>6</v>
      </c>
      <c r="I23">
        <v>4</v>
      </c>
      <c r="J23">
        <v>0.8</v>
      </c>
      <c r="K23" s="4">
        <v>6.71426963806152</v>
      </c>
      <c r="L23" s="9">
        <v>1.49112319946289</v>
      </c>
      <c r="M23">
        <v>0.618156433105469</v>
      </c>
      <c r="N23">
        <v>6.52282333374023</v>
      </c>
      <c r="O23">
        <v>6</v>
      </c>
      <c r="P23">
        <v>6</v>
      </c>
      <c r="Q23">
        <v>16</v>
      </c>
      <c r="R23" s="15">
        <v>0.375</v>
      </c>
      <c r="S23" s="15">
        <f t="shared" si="0"/>
        <v>0.6</v>
      </c>
      <c r="T23">
        <v>2.93527793884277</v>
      </c>
      <c r="U23">
        <v>2.57135272026062</v>
      </c>
      <c r="V23">
        <v>2.54566478729248</v>
      </c>
      <c r="W23" s="11">
        <v>0.0256879329681396</v>
      </c>
      <c r="X23">
        <v>0.389613151550293</v>
      </c>
      <c r="Y23">
        <v>0.389613151550293</v>
      </c>
      <c r="Z23">
        <v>0.6</v>
      </c>
      <c r="AA23">
        <v>1</v>
      </c>
      <c r="AB23">
        <v>0.625</v>
      </c>
      <c r="AC23">
        <v>0.769230769230769</v>
      </c>
      <c r="AD23">
        <v>0</v>
      </c>
      <c r="AE23">
        <v>0.4</v>
      </c>
    </row>
    <row r="24" spans="1:31">
      <c r="A24" s="5">
        <v>121</v>
      </c>
      <c r="B24">
        <v>17</v>
      </c>
      <c r="C24">
        <v>3</v>
      </c>
      <c r="D24">
        <v>10</v>
      </c>
      <c r="E24">
        <v>10</v>
      </c>
      <c r="F24">
        <v>9</v>
      </c>
      <c r="G24">
        <v>1</v>
      </c>
      <c r="H24">
        <v>8</v>
      </c>
      <c r="I24">
        <v>2</v>
      </c>
      <c r="J24">
        <v>0.85</v>
      </c>
      <c r="K24" s="4">
        <v>7.45661926269531</v>
      </c>
      <c r="L24" s="9">
        <v>1.49939155578613</v>
      </c>
      <c r="M24">
        <v>1.15605163574219</v>
      </c>
      <c r="N24">
        <v>5.72982215881348</v>
      </c>
      <c r="O24">
        <v>4</v>
      </c>
      <c r="P24">
        <v>4</v>
      </c>
      <c r="Q24">
        <v>13</v>
      </c>
      <c r="R24" s="15">
        <v>0.3077</v>
      </c>
      <c r="S24" s="15">
        <f t="shared" si="0"/>
        <v>0.4</v>
      </c>
      <c r="T24">
        <v>3.44992828369141</v>
      </c>
      <c r="U24">
        <v>3.14979958534241</v>
      </c>
      <c r="V24">
        <v>3.08476877212524</v>
      </c>
      <c r="W24" s="11">
        <v>0.0650308132171631</v>
      </c>
      <c r="X24">
        <v>0.365159511566162</v>
      </c>
      <c r="Y24">
        <v>0.365159511566162</v>
      </c>
      <c r="Z24">
        <v>0.4</v>
      </c>
      <c r="AA24">
        <v>0.9</v>
      </c>
      <c r="AB24">
        <v>0.692307692307692</v>
      </c>
      <c r="AC24">
        <v>0.782608695652174</v>
      </c>
      <c r="AD24">
        <v>0.1</v>
      </c>
      <c r="AE24">
        <v>0.5</v>
      </c>
    </row>
    <row r="25" spans="1:31">
      <c r="A25" s="5">
        <v>113</v>
      </c>
      <c r="B25">
        <v>19</v>
      </c>
      <c r="C25">
        <v>1</v>
      </c>
      <c r="D25">
        <v>10</v>
      </c>
      <c r="E25">
        <v>10</v>
      </c>
      <c r="F25">
        <v>10</v>
      </c>
      <c r="G25">
        <v>0</v>
      </c>
      <c r="H25">
        <v>9</v>
      </c>
      <c r="I25">
        <v>1</v>
      </c>
      <c r="J25">
        <v>0.95</v>
      </c>
      <c r="K25" s="4">
        <v>10.1873531341553</v>
      </c>
      <c r="L25" s="9">
        <v>1.50032997131348</v>
      </c>
      <c r="M25">
        <v>1.36506271362305</v>
      </c>
      <c r="N25">
        <v>8.29955863952637</v>
      </c>
      <c r="O25">
        <v>7</v>
      </c>
      <c r="P25">
        <v>7</v>
      </c>
      <c r="Q25">
        <v>17</v>
      </c>
      <c r="R25" s="15">
        <v>0.4118</v>
      </c>
      <c r="S25" s="15">
        <f t="shared" si="0"/>
        <v>0.7</v>
      </c>
      <c r="T25">
        <v>3.49669647216797</v>
      </c>
      <c r="U25">
        <v>3.27293419837952</v>
      </c>
      <c r="V25">
        <v>3.09587931632996</v>
      </c>
      <c r="W25" s="11">
        <v>0.17705488204956</v>
      </c>
      <c r="X25">
        <v>0.400817155838013</v>
      </c>
      <c r="Y25">
        <v>0.400817155838013</v>
      </c>
      <c r="Z25">
        <v>0.7</v>
      </c>
      <c r="AA25">
        <v>1</v>
      </c>
      <c r="AB25">
        <v>0.588235294117647</v>
      </c>
      <c r="AC25">
        <v>0.740740740740741</v>
      </c>
      <c r="AD25">
        <v>0</v>
      </c>
      <c r="AE25">
        <v>0.3</v>
      </c>
    </row>
    <row r="26" spans="1:31">
      <c r="A26" s="5">
        <v>212</v>
      </c>
      <c r="B26">
        <v>19</v>
      </c>
      <c r="C26">
        <v>1</v>
      </c>
      <c r="D26">
        <v>10</v>
      </c>
      <c r="E26">
        <v>10</v>
      </c>
      <c r="F26">
        <v>10</v>
      </c>
      <c r="G26">
        <v>0</v>
      </c>
      <c r="H26">
        <v>9</v>
      </c>
      <c r="I26">
        <v>1</v>
      </c>
      <c r="J26">
        <v>0.95</v>
      </c>
      <c r="K26" s="4">
        <v>9.30351257324219</v>
      </c>
      <c r="L26" s="9">
        <v>1.56141471862793</v>
      </c>
      <c r="M26">
        <v>1.46649742126465</v>
      </c>
      <c r="N26">
        <v>7.65316009521484</v>
      </c>
      <c r="O26">
        <v>4</v>
      </c>
      <c r="P26">
        <v>4</v>
      </c>
      <c r="Q26">
        <v>12</v>
      </c>
      <c r="R26" s="15">
        <v>0.3333</v>
      </c>
      <c r="S26" s="15">
        <f t="shared" ref="S26:S34" si="1">O26/E26</f>
        <v>0.4</v>
      </c>
      <c r="T26">
        <v>3.60354804992676</v>
      </c>
      <c r="U26">
        <v>3.36167764663696</v>
      </c>
      <c r="V26">
        <v>3.22679138183594</v>
      </c>
      <c r="W26" s="11">
        <v>0.134886264801025</v>
      </c>
      <c r="X26">
        <v>0.37675666809082</v>
      </c>
      <c r="Y26">
        <v>0.37675666809082</v>
      </c>
      <c r="Z26">
        <v>0.4</v>
      </c>
      <c r="AA26">
        <v>0.8</v>
      </c>
      <c r="AB26">
        <v>0.666666666666667</v>
      </c>
      <c r="AC26">
        <v>0.727272727272727</v>
      </c>
      <c r="AD26">
        <v>0.2</v>
      </c>
      <c r="AE26">
        <v>0.4</v>
      </c>
    </row>
    <row r="27" spans="1:31">
      <c r="A27" s="5">
        <v>157</v>
      </c>
      <c r="B27">
        <v>19</v>
      </c>
      <c r="C27">
        <v>1</v>
      </c>
      <c r="D27">
        <v>10</v>
      </c>
      <c r="E27">
        <v>10</v>
      </c>
      <c r="F27">
        <v>10</v>
      </c>
      <c r="G27">
        <v>0</v>
      </c>
      <c r="H27">
        <v>9</v>
      </c>
      <c r="I27">
        <v>1</v>
      </c>
      <c r="J27">
        <v>0.95</v>
      </c>
      <c r="K27" s="4">
        <v>10.969633102417</v>
      </c>
      <c r="L27" s="9">
        <v>1.58363723754883</v>
      </c>
      <c r="M27">
        <v>1.39098739624023</v>
      </c>
      <c r="N27">
        <v>8.50238418579102</v>
      </c>
      <c r="O27">
        <v>5</v>
      </c>
      <c r="P27">
        <v>5</v>
      </c>
      <c r="Q27">
        <v>15</v>
      </c>
      <c r="R27" s="15">
        <v>0.3333</v>
      </c>
      <c r="S27" s="15">
        <f t="shared" si="1"/>
        <v>0.5</v>
      </c>
      <c r="T27">
        <v>3.91167259216309</v>
      </c>
      <c r="U27">
        <v>3.66799592971802</v>
      </c>
      <c r="V27">
        <v>3.45865440368652</v>
      </c>
      <c r="W27" s="11">
        <v>0.209341526031494</v>
      </c>
      <c r="X27">
        <v>0.453018188476562</v>
      </c>
      <c r="Y27">
        <v>0.453018188476562</v>
      </c>
      <c r="Z27">
        <v>0.5</v>
      </c>
      <c r="AA27">
        <v>1</v>
      </c>
      <c r="AB27">
        <v>0.666666666666667</v>
      </c>
      <c r="AC27">
        <v>0.8</v>
      </c>
      <c r="AD27">
        <v>0</v>
      </c>
      <c r="AE27">
        <v>0.5</v>
      </c>
    </row>
    <row r="28" spans="1:31">
      <c r="A28" s="5">
        <v>48</v>
      </c>
      <c r="B28">
        <v>16</v>
      </c>
      <c r="C28">
        <v>4</v>
      </c>
      <c r="D28">
        <v>10</v>
      </c>
      <c r="E28">
        <v>10</v>
      </c>
      <c r="F28">
        <v>10</v>
      </c>
      <c r="G28">
        <v>0</v>
      </c>
      <c r="H28">
        <v>6</v>
      </c>
      <c r="I28">
        <v>4</v>
      </c>
      <c r="J28">
        <v>0.8</v>
      </c>
      <c r="K28" s="4">
        <v>5.09125137329102</v>
      </c>
      <c r="L28" s="9">
        <v>1.59131240844727</v>
      </c>
      <c r="M28">
        <v>0.936178207397461</v>
      </c>
      <c r="N28">
        <v>4.19539451599121</v>
      </c>
      <c r="O28">
        <v>4</v>
      </c>
      <c r="P28">
        <v>4</v>
      </c>
      <c r="Q28">
        <v>13</v>
      </c>
      <c r="R28" s="15">
        <v>0.3077</v>
      </c>
      <c r="S28" s="15">
        <f t="shared" si="1"/>
        <v>0.4</v>
      </c>
      <c r="T28">
        <v>2.98599624633789</v>
      </c>
      <c r="U28">
        <v>2.72475695610046</v>
      </c>
      <c r="V28">
        <v>2.63969969749451</v>
      </c>
      <c r="W28" s="11">
        <v>0.085057258605957</v>
      </c>
      <c r="X28">
        <v>0.346296548843384</v>
      </c>
      <c r="Y28">
        <v>0.346296548843384</v>
      </c>
      <c r="Z28">
        <v>0.4</v>
      </c>
      <c r="AA28">
        <v>0.9</v>
      </c>
      <c r="AB28">
        <v>0.692307692307692</v>
      </c>
      <c r="AC28">
        <v>0.782608695652174</v>
      </c>
      <c r="AD28">
        <v>0.1</v>
      </c>
      <c r="AE28">
        <v>0.5</v>
      </c>
    </row>
    <row r="29" spans="1:31">
      <c r="A29" s="5">
        <v>147</v>
      </c>
      <c r="B29">
        <v>18</v>
      </c>
      <c r="C29">
        <v>2</v>
      </c>
      <c r="D29">
        <v>10</v>
      </c>
      <c r="E29">
        <v>10</v>
      </c>
      <c r="F29">
        <v>10</v>
      </c>
      <c r="G29">
        <v>0</v>
      </c>
      <c r="H29">
        <v>8</v>
      </c>
      <c r="I29">
        <v>2</v>
      </c>
      <c r="J29">
        <v>0.9</v>
      </c>
      <c r="K29" s="4">
        <v>6.612060546875</v>
      </c>
      <c r="L29" s="9">
        <v>1.60484886169434</v>
      </c>
      <c r="M29">
        <v>1.57463836669922</v>
      </c>
      <c r="N29">
        <v>6.10797309875488</v>
      </c>
      <c r="O29">
        <v>8</v>
      </c>
      <c r="P29">
        <v>8</v>
      </c>
      <c r="Q29">
        <v>17</v>
      </c>
      <c r="R29" s="15">
        <v>0.4706</v>
      </c>
      <c r="S29" s="15">
        <f t="shared" si="1"/>
        <v>0.8</v>
      </c>
      <c r="T29">
        <v>3.09134292602539</v>
      </c>
      <c r="U29">
        <v>2.82251119613647</v>
      </c>
      <c r="V29">
        <v>2.7755024433136</v>
      </c>
      <c r="W29" s="11">
        <v>0.047008752822876</v>
      </c>
      <c r="X29">
        <v>0.315840482711792</v>
      </c>
      <c r="Y29">
        <v>0.315840482711792</v>
      </c>
      <c r="Z29">
        <v>0.8</v>
      </c>
      <c r="AA29">
        <v>0.9</v>
      </c>
      <c r="AB29">
        <v>0.529411764705882</v>
      </c>
      <c r="AC29">
        <v>0.666666666666667</v>
      </c>
      <c r="AD29">
        <v>0.1</v>
      </c>
      <c r="AE29">
        <v>0.1</v>
      </c>
    </row>
    <row r="30" spans="1:31">
      <c r="A30" s="5">
        <v>96</v>
      </c>
      <c r="B30">
        <v>17</v>
      </c>
      <c r="C30">
        <v>3</v>
      </c>
      <c r="D30">
        <v>10</v>
      </c>
      <c r="E30">
        <v>10</v>
      </c>
      <c r="F30">
        <v>10</v>
      </c>
      <c r="G30">
        <v>0</v>
      </c>
      <c r="H30">
        <v>7</v>
      </c>
      <c r="I30">
        <v>3</v>
      </c>
      <c r="J30">
        <v>0.85</v>
      </c>
      <c r="K30" s="4">
        <v>5.74261093139648</v>
      </c>
      <c r="L30" s="9">
        <v>1.61087608337402</v>
      </c>
      <c r="M30">
        <v>1.20277786254883</v>
      </c>
      <c r="N30">
        <v>4.54215049743652</v>
      </c>
      <c r="O30">
        <v>6</v>
      </c>
      <c r="P30">
        <v>6</v>
      </c>
      <c r="Q30">
        <v>16</v>
      </c>
      <c r="R30" s="15">
        <v>0.375</v>
      </c>
      <c r="S30" s="15">
        <f t="shared" si="1"/>
        <v>0.6</v>
      </c>
      <c r="T30">
        <v>3.05898284912109</v>
      </c>
      <c r="U30">
        <v>2.798011302948</v>
      </c>
      <c r="V30">
        <v>2.70229864120483</v>
      </c>
      <c r="W30" s="11">
        <v>0.0957126617431641</v>
      </c>
      <c r="X30">
        <v>0.35668420791626</v>
      </c>
      <c r="Y30">
        <v>0.35668420791626</v>
      </c>
      <c r="Z30">
        <v>0.6</v>
      </c>
      <c r="AA30">
        <v>1</v>
      </c>
      <c r="AB30">
        <v>0.625</v>
      </c>
      <c r="AC30">
        <v>0.769230769230769</v>
      </c>
      <c r="AD30">
        <v>0</v>
      </c>
      <c r="AE30">
        <v>0.4</v>
      </c>
    </row>
    <row r="31" spans="1:31">
      <c r="A31" s="5">
        <v>88</v>
      </c>
      <c r="B31">
        <v>16</v>
      </c>
      <c r="C31">
        <v>4</v>
      </c>
      <c r="D31">
        <v>10</v>
      </c>
      <c r="E31">
        <v>10</v>
      </c>
      <c r="F31">
        <v>9</v>
      </c>
      <c r="G31">
        <v>1</v>
      </c>
      <c r="H31">
        <v>7</v>
      </c>
      <c r="I31">
        <v>3</v>
      </c>
      <c r="J31">
        <v>0.8</v>
      </c>
      <c r="K31" s="4">
        <v>6.7324047088623</v>
      </c>
      <c r="L31" s="9">
        <v>1.61456680297852</v>
      </c>
      <c r="M31">
        <v>1.08119773864746</v>
      </c>
      <c r="N31">
        <v>5.53327941894531</v>
      </c>
      <c r="O31">
        <v>5</v>
      </c>
      <c r="P31">
        <v>5</v>
      </c>
      <c r="Q31">
        <v>13</v>
      </c>
      <c r="R31" s="15">
        <v>0.3846</v>
      </c>
      <c r="S31" s="15">
        <f t="shared" si="1"/>
        <v>0.5</v>
      </c>
      <c r="T31">
        <v>3.23104858398437</v>
      </c>
      <c r="U31">
        <v>2.92253375053406</v>
      </c>
      <c r="V31">
        <v>2.8886866569519</v>
      </c>
      <c r="W31" s="11">
        <v>0.0338470935821533</v>
      </c>
      <c r="X31">
        <v>0.342361927032471</v>
      </c>
      <c r="Y31">
        <v>0.342361927032471</v>
      </c>
      <c r="Z31">
        <v>0.5</v>
      </c>
      <c r="AA31">
        <v>0.8</v>
      </c>
      <c r="AB31">
        <v>0.615384615384615</v>
      </c>
      <c r="AC31">
        <v>0.695652173913043</v>
      </c>
      <c r="AD31">
        <v>0.2</v>
      </c>
      <c r="AE31">
        <v>0.3</v>
      </c>
    </row>
    <row r="32" spans="1:31">
      <c r="A32" s="5">
        <v>141</v>
      </c>
      <c r="B32">
        <v>18</v>
      </c>
      <c r="C32">
        <v>2</v>
      </c>
      <c r="D32">
        <v>10</v>
      </c>
      <c r="E32">
        <v>10</v>
      </c>
      <c r="F32">
        <v>10</v>
      </c>
      <c r="G32">
        <v>0</v>
      </c>
      <c r="H32">
        <v>8</v>
      </c>
      <c r="I32">
        <v>2</v>
      </c>
      <c r="J32">
        <v>0.9</v>
      </c>
      <c r="K32" s="4">
        <v>7.49026870727539</v>
      </c>
      <c r="L32" s="9">
        <v>1.63237380981445</v>
      </c>
      <c r="M32">
        <v>1.35805892944336</v>
      </c>
      <c r="N32">
        <v>5.95078086853027</v>
      </c>
      <c r="O32">
        <v>7</v>
      </c>
      <c r="P32">
        <v>7</v>
      </c>
      <c r="Q32">
        <v>17</v>
      </c>
      <c r="R32" s="15">
        <v>0.4118</v>
      </c>
      <c r="S32" s="15">
        <f t="shared" si="1"/>
        <v>0.7</v>
      </c>
      <c r="T32">
        <v>3.87831687927246</v>
      </c>
      <c r="U32">
        <v>3.56178855895996</v>
      </c>
      <c r="V32">
        <v>3.43032383918762</v>
      </c>
      <c r="W32" s="11">
        <v>0.131464719772339</v>
      </c>
      <c r="X32">
        <v>0.447993040084839</v>
      </c>
      <c r="Y32">
        <v>0.447993040084839</v>
      </c>
      <c r="Z32">
        <v>0.7</v>
      </c>
      <c r="AA32">
        <v>1</v>
      </c>
      <c r="AB32">
        <v>0.588235294117647</v>
      </c>
      <c r="AC32">
        <v>0.740740740740741</v>
      </c>
      <c r="AD32">
        <v>0</v>
      </c>
      <c r="AE32">
        <v>0.3</v>
      </c>
    </row>
    <row r="33" spans="1:31">
      <c r="A33" s="5">
        <v>14</v>
      </c>
      <c r="B33">
        <v>19</v>
      </c>
      <c r="C33">
        <v>1</v>
      </c>
      <c r="D33">
        <v>10</v>
      </c>
      <c r="E33">
        <v>10</v>
      </c>
      <c r="F33">
        <v>10</v>
      </c>
      <c r="G33">
        <v>0</v>
      </c>
      <c r="H33">
        <v>9</v>
      </c>
      <c r="I33">
        <v>1</v>
      </c>
      <c r="J33">
        <v>0.95</v>
      </c>
      <c r="K33" s="4">
        <v>10.0921478271484</v>
      </c>
      <c r="L33" s="9">
        <v>1.65734672546387</v>
      </c>
      <c r="M33">
        <v>1.5528678894043</v>
      </c>
      <c r="N33">
        <v>8.32724761962891</v>
      </c>
      <c r="O33">
        <v>7</v>
      </c>
      <c r="P33">
        <v>7</v>
      </c>
      <c r="Q33">
        <v>17</v>
      </c>
      <c r="R33" s="15">
        <v>0.4118</v>
      </c>
      <c r="S33" s="15">
        <f t="shared" si="1"/>
        <v>0.7</v>
      </c>
      <c r="T33">
        <v>3.50043296813965</v>
      </c>
      <c r="U33">
        <v>3.26690196990967</v>
      </c>
      <c r="V33">
        <v>3.13181495666504</v>
      </c>
      <c r="W33" s="11">
        <v>0.135087013244629</v>
      </c>
      <c r="X33">
        <v>0.368618011474609</v>
      </c>
      <c r="Y33">
        <v>0.368618011474609</v>
      </c>
      <c r="Z33">
        <v>0.7</v>
      </c>
      <c r="AA33">
        <v>1</v>
      </c>
      <c r="AB33">
        <v>0.588235294117647</v>
      </c>
      <c r="AC33">
        <v>0.740740740740741</v>
      </c>
      <c r="AD33">
        <v>0</v>
      </c>
      <c r="AE33">
        <v>0.3</v>
      </c>
    </row>
    <row r="34" s="4" customFormat="1" spans="11:31">
      <c r="K34" s="12" t="s">
        <v>29</v>
      </c>
      <c r="L34" s="9">
        <f>AVERAGE(L2:L33)</f>
        <v>1.35598593950272</v>
      </c>
      <c r="W34" s="11">
        <f t="shared" ref="W34:AE34" si="2">AVERAGE(W2:W33)</f>
        <v>0.108417078852653</v>
      </c>
      <c r="Z34" s="4">
        <f t="shared" si="2"/>
        <v>0.628125</v>
      </c>
      <c r="AA34" s="4">
        <f t="shared" si="2"/>
        <v>0.928125</v>
      </c>
      <c r="AB34" s="4">
        <f t="shared" si="2"/>
        <v>0.604455861502833</v>
      </c>
      <c r="AC34" s="4">
        <f t="shared" si="2"/>
        <v>0.728496958646884</v>
      </c>
      <c r="AD34" s="4">
        <f t="shared" si="2"/>
        <v>0.071875</v>
      </c>
      <c r="AE34" s="4">
        <f t="shared" si="2"/>
        <v>0.3</v>
      </c>
    </row>
    <row r="35" s="4" customFormat="1" spans="11:31">
      <c r="K35" s="13" t="s">
        <v>30</v>
      </c>
      <c r="L35" s="9">
        <f>MAX(L2:L33)</f>
        <v>2.99497032165527</v>
      </c>
      <c r="W35" s="11">
        <f t="shared" ref="W35:AE35" si="3">MAX(W2:W33)</f>
        <v>0.266836643218994</v>
      </c>
      <c r="Z35" s="4">
        <f t="shared" si="3"/>
        <v>1</v>
      </c>
      <c r="AA35" s="4">
        <f t="shared" si="3"/>
        <v>1</v>
      </c>
      <c r="AB35" s="4">
        <f t="shared" si="3"/>
        <v>0.769230769230769</v>
      </c>
      <c r="AC35" s="4">
        <f t="shared" si="3"/>
        <v>0.869565217391304</v>
      </c>
      <c r="AD35" s="4">
        <f t="shared" si="3"/>
        <v>0.3</v>
      </c>
      <c r="AE35" s="4">
        <f t="shared" si="3"/>
        <v>0.7</v>
      </c>
    </row>
    <row r="36" s="4" customFormat="1" spans="12:31">
      <c r="L36" s="9">
        <f>MIN(L2:L33)</f>
        <v>0.40911865234375</v>
      </c>
      <c r="Q36" s="4" t="s">
        <v>70</v>
      </c>
      <c r="W36" s="11">
        <f t="shared" ref="W36:AE36" si="4">MIN(W2:W33)</f>
        <v>0.000504970550537109</v>
      </c>
      <c r="Z36" s="4">
        <f t="shared" si="4"/>
        <v>0.3</v>
      </c>
      <c r="AA36" s="4">
        <f t="shared" si="4"/>
        <v>0.7</v>
      </c>
      <c r="AB36" s="4">
        <f t="shared" si="4"/>
        <v>0.4375</v>
      </c>
      <c r="AC36" s="4">
        <f t="shared" si="4"/>
        <v>0.538461538461539</v>
      </c>
      <c r="AD36" s="4">
        <f t="shared" si="4"/>
        <v>0</v>
      </c>
      <c r="AE36" s="4">
        <f t="shared" si="4"/>
        <v>-0.2</v>
      </c>
    </row>
    <row r="37" spans="11:23">
      <c r="K37" s="4"/>
      <c r="L37" s="9"/>
      <c r="M37">
        <v>0.194</v>
      </c>
      <c r="Q37" s="4">
        <v>0.2</v>
      </c>
      <c r="R37" s="4">
        <v>-160</v>
      </c>
      <c r="S37" s="4">
        <v>640</v>
      </c>
      <c r="T37" s="4">
        <v>32</v>
      </c>
      <c r="W37" s="11"/>
    </row>
    <row r="38" spans="11:23">
      <c r="K38" s="4"/>
      <c r="L38" s="9"/>
      <c r="M38">
        <v>0.129</v>
      </c>
      <c r="Q38" s="4">
        <v>0.4</v>
      </c>
      <c r="R38" s="4">
        <v>-320</v>
      </c>
      <c r="S38" s="4">
        <v>480</v>
      </c>
      <c r="T38" s="4">
        <v>24</v>
      </c>
      <c r="W38" s="11"/>
    </row>
    <row r="39" spans="11:23">
      <c r="K39" s="4"/>
      <c r="L39" s="9"/>
      <c r="Q39" s="4">
        <v>0.45</v>
      </c>
      <c r="R39" s="4">
        <v>-360</v>
      </c>
      <c r="S39" s="4">
        <v>440</v>
      </c>
      <c r="T39" s="4">
        <v>22</v>
      </c>
      <c r="W39" s="11"/>
    </row>
    <row r="40" spans="11:23">
      <c r="K40" s="4" t="s">
        <v>31</v>
      </c>
      <c r="L40" s="4" t="s">
        <v>32</v>
      </c>
      <c r="M40" t="s">
        <v>98</v>
      </c>
      <c r="N40" t="s">
        <v>99</v>
      </c>
      <c r="Q40" s="4">
        <v>0.49</v>
      </c>
      <c r="R40" s="4">
        <v>-392</v>
      </c>
      <c r="S40" s="4">
        <v>408</v>
      </c>
      <c r="T40" s="4">
        <v>20.4</v>
      </c>
      <c r="W40" s="11"/>
    </row>
    <row r="41" spans="11:23">
      <c r="K41" s="4"/>
      <c r="L41" s="4"/>
      <c r="Q41" s="1"/>
      <c r="R41" s="14">
        <v>-380</v>
      </c>
      <c r="S41" s="14">
        <v>420</v>
      </c>
      <c r="T41" s="14">
        <v>21</v>
      </c>
      <c r="W41" s="11"/>
    </row>
    <row r="42" s="1" customFormat="1" spans="11:23">
      <c r="K42" s="14" t="s">
        <v>49</v>
      </c>
      <c r="L42" s="14">
        <f>COUNTIF(L2:L33,"&lt;0.507")-COUNTIF(L2:L33,"&lt;0.378")</f>
        <v>4</v>
      </c>
      <c r="W42" s="14"/>
    </row>
    <row r="43" s="1" customFormat="1" spans="11:23">
      <c r="K43" s="14" t="s">
        <v>50</v>
      </c>
      <c r="L43" s="14">
        <f>COUNTIF(L2:L33,"&lt;0.636")-COUNTIF(L2:L33,"&lt;0.507")</f>
        <v>4</v>
      </c>
      <c r="P43" s="1">
        <v>12</v>
      </c>
      <c r="W43" s="14"/>
    </row>
    <row r="44" s="2" customFormat="1" spans="11:23">
      <c r="K44" s="10" t="s">
        <v>51</v>
      </c>
      <c r="L44" s="10">
        <f>COUNTIF(L2:L33,"&lt;0.765")-COUNTIF(L2:L33,"&lt;0.636")</f>
        <v>2</v>
      </c>
      <c r="W44" s="10"/>
    </row>
    <row r="45" s="1" customFormat="1" spans="11:23">
      <c r="K45" s="14" t="s">
        <v>52</v>
      </c>
      <c r="L45" s="14">
        <f>COUNTIF(L2:L33,"&lt;0.894")-COUNTIF(L2:L33,"&lt;0.765")</f>
        <v>0</v>
      </c>
      <c r="P45" s="1">
        <v>28</v>
      </c>
      <c r="W45" s="14"/>
    </row>
    <row r="46" s="1" customFormat="1" spans="11:23">
      <c r="K46" s="14" t="s">
        <v>53</v>
      </c>
      <c r="L46" s="14">
        <f>COUNTIF(L2:L33,"&lt;1.023")-COUNTIF(L2:L33,"&lt;0.894")</f>
        <v>0</v>
      </c>
      <c r="W46" s="14"/>
    </row>
    <row r="47" s="1" customFormat="1" spans="11:23">
      <c r="K47" s="14" t="s">
        <v>54</v>
      </c>
      <c r="L47" s="14">
        <f>COUNTIF(L2:L33,"&lt;1.152")-COUNTIF(L2:L33,"&lt;1.023")</f>
        <v>0</v>
      </c>
      <c r="W47" s="14"/>
    </row>
    <row r="48" s="1" customFormat="1" spans="11:23">
      <c r="K48" s="14" t="s">
        <v>55</v>
      </c>
      <c r="L48" s="14">
        <f>COUNTIF(L2:L33,"&lt;1.281")-COUNTIF(L2:L33,"&lt;1.152")</f>
        <v>0</v>
      </c>
      <c r="W48" s="14"/>
    </row>
    <row r="49" s="1" customFormat="1" spans="11:23">
      <c r="K49" s="14" t="s">
        <v>56</v>
      </c>
      <c r="L49" s="14">
        <f>COUNTIF(L2:L33,"&lt;1.41")-COUNTIF(L2:L33,"&lt;1.281")</f>
        <v>1</v>
      </c>
      <c r="W49" s="14"/>
    </row>
    <row r="50" s="1" customFormat="1" spans="11:23">
      <c r="K50" s="14" t="s">
        <v>57</v>
      </c>
      <c r="L50" s="14">
        <f>COUNTIF(L2:L33,"&lt;1.539")-COUNTIF(L2:L33,"&lt;1.41")</f>
        <v>8</v>
      </c>
      <c r="M50" s="14">
        <v>2</v>
      </c>
      <c r="W50" s="14"/>
    </row>
    <row r="51" s="1" customFormat="1" spans="11:23">
      <c r="K51" s="14" t="s">
        <v>58</v>
      </c>
      <c r="L51" s="14">
        <f>COUNTIF(L2:L33,"&lt;1.668")-COUNTIF(L2:L33,"&lt;1.539")</f>
        <v>8</v>
      </c>
      <c r="M51" s="14">
        <v>3</v>
      </c>
      <c r="W51" s="14"/>
    </row>
    <row r="52" s="1" customFormat="1" spans="11:23">
      <c r="K52" s="14" t="s">
        <v>59</v>
      </c>
      <c r="L52" s="14">
        <f>COUNTIF(L2:L33,"&lt;1.797")-COUNTIF(L2:L33,"&lt;1.668")</f>
        <v>0</v>
      </c>
      <c r="M52" s="14">
        <v>4</v>
      </c>
      <c r="W52" s="14"/>
    </row>
    <row r="53" s="1" customFormat="1" spans="11:23">
      <c r="K53" s="14" t="s">
        <v>60</v>
      </c>
      <c r="L53" s="14">
        <f>COUNTIF(L2:L33,"&lt;1.926")-COUNTIF(L2:L33,"&lt;1.797")</f>
        <v>0</v>
      </c>
      <c r="M53" s="14">
        <v>7</v>
      </c>
      <c r="W53" s="14"/>
    </row>
    <row r="54" s="1" customFormat="1" spans="11:23">
      <c r="K54" s="14" t="s">
        <v>61</v>
      </c>
      <c r="L54" s="14">
        <f>COUNTIF(L2:L33,"&lt;2.055")-COUNTIF(L2:L33,"&lt;1.926")</f>
        <v>1</v>
      </c>
      <c r="M54" s="14">
        <v>8</v>
      </c>
      <c r="W54" s="14"/>
    </row>
    <row r="55" s="1" customFormat="1" spans="11:23">
      <c r="K55" s="14" t="s">
        <v>62</v>
      </c>
      <c r="L55" s="14">
        <f>COUNTIF(L2:L33,"&lt;2.184")-COUNTIF(L2:L33,"&lt;2.055")</f>
        <v>0</v>
      </c>
      <c r="M55" s="14">
        <v>7</v>
      </c>
      <c r="W55" s="14"/>
    </row>
    <row r="56" s="1" customFormat="1" spans="11:23">
      <c r="K56" s="14" t="s">
        <v>63</v>
      </c>
      <c r="L56" s="14">
        <f>COUNTIF(L2:L33,"&lt;2.313")-COUNTIF(L2:L33,"&lt;2.184")</f>
        <v>1</v>
      </c>
      <c r="M56" s="14">
        <v>4</v>
      </c>
      <c r="W56" s="14"/>
    </row>
    <row r="57" s="1" customFormat="1" spans="11:23">
      <c r="K57" s="14" t="s">
        <v>64</v>
      </c>
      <c r="L57" s="14">
        <f>COUNTIF(L2:L33,"&lt;2.442")-COUNTIF(L2:L33,"&lt;2.313")</f>
        <v>1</v>
      </c>
      <c r="M57" s="14">
        <v>3</v>
      </c>
      <c r="W57" s="14"/>
    </row>
    <row r="58" s="1" customFormat="1" spans="11:13">
      <c r="K58" s="14" t="s">
        <v>65</v>
      </c>
      <c r="L58" s="14">
        <f>COUNTIF(L2:L33,"&lt;2.571")-COUNTIF(L2:L33,"&lt;2.442")</f>
        <v>1</v>
      </c>
      <c r="M58" s="14">
        <v>2</v>
      </c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s="1" customFormat="1" spans="11:15">
      <c r="K60" s="14" t="s">
        <v>67</v>
      </c>
      <c r="L60" s="14">
        <f>COUNTIF(L2:L33,"&lt;2.829")-COUNTIF(L2:L33,"&lt;2.7")</f>
        <v>0</v>
      </c>
      <c r="N60" s="1">
        <v>0.378</v>
      </c>
      <c r="O60" s="1">
        <v>3.094</v>
      </c>
    </row>
    <row r="61" s="1" customFormat="1" spans="11:15">
      <c r="K61" s="14" t="s">
        <v>68</v>
      </c>
      <c r="L61" s="14">
        <f>COUNTIF(L2:L33,"&lt;2.958")-COUNTIF(L2:L33,"&lt;2.829")</f>
        <v>0</v>
      </c>
      <c r="N61" s="1">
        <v>21</v>
      </c>
      <c r="O61" s="1">
        <v>0.129</v>
      </c>
    </row>
    <row r="62" s="1" customFormat="1" spans="11:12">
      <c r="K62" s="14" t="s">
        <v>69</v>
      </c>
      <c r="L62" s="14">
        <f>COUNTIF(L2:L33,"&lt;3.087")-COUNTIF(L2:L33,"&lt;2.958")</f>
        <v>1</v>
      </c>
    </row>
    <row r="63" s="1" customFormat="1" spans="14:15">
      <c r="N63" s="1">
        <v>0.954</v>
      </c>
      <c r="O63" s="1">
        <v>0.133</v>
      </c>
    </row>
    <row r="64" s="1" customFormat="1" spans="14:15">
      <c r="N64" s="1">
        <v>1.355</v>
      </c>
      <c r="O64" s="1">
        <v>0.108</v>
      </c>
    </row>
    <row r="65" spans="14:15">
      <c r="N65" s="1">
        <v>1.72</v>
      </c>
      <c r="O65" s="1">
        <v>0.083</v>
      </c>
    </row>
  </sheetData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7"/>
  <sheetViews>
    <sheetView topLeftCell="H43" workbookViewId="0">
      <selection activeCell="H1" sqref="$A1:$XFD64"/>
    </sheetView>
  </sheetViews>
  <sheetFormatPr defaultColWidth="8.88888888888889" defaultRowHeight="14.4"/>
  <cols>
    <col min="11" max="12" width="20.2222222222222" customWidth="1"/>
    <col min="13" max="14" width="12.8888888888889"/>
    <col min="20" max="22" width="12.8888888888889"/>
    <col min="23" max="23" width="20.6666666666667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130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10.5104732513428</v>
      </c>
      <c r="L2" s="9">
        <v>0.40911865234375</v>
      </c>
      <c r="M2">
        <v>0.336616516113281</v>
      </c>
      <c r="N2">
        <v>10.49875831604</v>
      </c>
      <c r="O2">
        <v>9</v>
      </c>
      <c r="P2">
        <v>9</v>
      </c>
      <c r="Q2">
        <v>19</v>
      </c>
      <c r="R2" s="15">
        <v>0.4737</v>
      </c>
      <c r="S2" s="15">
        <f t="shared" ref="S2:S8" si="0">O2/E2</f>
        <v>0.9</v>
      </c>
      <c r="T2">
        <v>4.85090065002441</v>
      </c>
      <c r="U2">
        <v>4.38053035736084</v>
      </c>
      <c r="V2">
        <v>4.3800253868103</v>
      </c>
      <c r="W2" s="11">
        <v>0.000504970550537109</v>
      </c>
      <c r="X2">
        <v>0.470875263214111</v>
      </c>
      <c r="Y2">
        <v>0.470875263214111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pans="1:31">
      <c r="A3" s="5">
        <v>232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9.98714828491211</v>
      </c>
      <c r="L3" s="9">
        <v>0.462333679199219</v>
      </c>
      <c r="M3">
        <v>0.440597534179687</v>
      </c>
      <c r="N3">
        <v>10.3657836914062</v>
      </c>
      <c r="O3">
        <v>9</v>
      </c>
      <c r="P3">
        <v>9</v>
      </c>
      <c r="Q3">
        <v>19</v>
      </c>
      <c r="R3" s="15">
        <v>0.4737</v>
      </c>
      <c r="S3" s="15">
        <f t="shared" si="0"/>
        <v>0.9</v>
      </c>
      <c r="T3">
        <v>4.47909736633301</v>
      </c>
      <c r="U3">
        <v>4.03401613235474</v>
      </c>
      <c r="V3">
        <v>4.06410217285156</v>
      </c>
      <c r="W3" s="11">
        <v>0.0300860404968262</v>
      </c>
      <c r="X3">
        <v>0.414995193481445</v>
      </c>
      <c r="Y3">
        <v>0.414995193481445</v>
      </c>
      <c r="Z3">
        <v>0.9</v>
      </c>
      <c r="AA3">
        <v>1</v>
      </c>
      <c r="AB3">
        <v>0.526315789473684</v>
      </c>
      <c r="AC3">
        <v>0.689655172413793</v>
      </c>
      <c r="AD3">
        <v>0</v>
      </c>
      <c r="AE3">
        <v>0.1</v>
      </c>
    </row>
    <row r="4" spans="1:31">
      <c r="A4" s="5">
        <v>230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9.30318069458008</v>
      </c>
      <c r="L4" s="9">
        <v>0.476203918457031</v>
      </c>
      <c r="M4">
        <v>0.422689437866211</v>
      </c>
      <c r="N4">
        <v>9.27261924743652</v>
      </c>
      <c r="O4">
        <v>8</v>
      </c>
      <c r="P4">
        <v>8</v>
      </c>
      <c r="Q4">
        <v>17</v>
      </c>
      <c r="R4" s="15">
        <v>0.4706</v>
      </c>
      <c r="S4" s="15">
        <f t="shared" si="0"/>
        <v>0.8</v>
      </c>
      <c r="T4">
        <v>3.91389274597168</v>
      </c>
      <c r="U4">
        <v>3.55402135848999</v>
      </c>
      <c r="V4">
        <v>3.55066561698914</v>
      </c>
      <c r="W4" s="11">
        <v>0.00335574150085449</v>
      </c>
      <c r="X4">
        <v>0.363227128982544</v>
      </c>
      <c r="Y4">
        <v>0.363227128982544</v>
      </c>
      <c r="Z4">
        <v>0.8</v>
      </c>
      <c r="AA4">
        <v>0.9</v>
      </c>
      <c r="AB4">
        <v>0.529411764705882</v>
      </c>
      <c r="AC4">
        <v>0.666666666666667</v>
      </c>
      <c r="AD4">
        <v>0.1</v>
      </c>
      <c r="AE4">
        <v>0.1</v>
      </c>
    </row>
    <row r="5" s="3" customFormat="1" spans="1:31">
      <c r="A5" s="7">
        <v>68</v>
      </c>
      <c r="B5" s="3">
        <v>20</v>
      </c>
      <c r="C5" s="3">
        <v>0</v>
      </c>
      <c r="D5" s="3">
        <v>10</v>
      </c>
      <c r="E5" s="3">
        <v>10</v>
      </c>
      <c r="F5" s="3">
        <v>10</v>
      </c>
      <c r="G5" s="3">
        <v>0</v>
      </c>
      <c r="H5" s="3">
        <v>10</v>
      </c>
      <c r="I5" s="3">
        <v>0</v>
      </c>
      <c r="J5" s="3">
        <v>1</v>
      </c>
      <c r="K5" s="11">
        <v>9999</v>
      </c>
      <c r="L5" s="11">
        <v>0.482078552246094</v>
      </c>
      <c r="M5" s="3">
        <v>9999</v>
      </c>
      <c r="N5" s="3">
        <v>9999</v>
      </c>
      <c r="O5" s="3">
        <v>10</v>
      </c>
      <c r="P5" s="3">
        <v>10</v>
      </c>
      <c r="Q5" s="3">
        <v>20</v>
      </c>
      <c r="R5" s="17">
        <v>0.5</v>
      </c>
      <c r="S5" s="17">
        <f t="shared" si="0"/>
        <v>1</v>
      </c>
      <c r="T5" s="3">
        <v>5.22106170654297</v>
      </c>
      <c r="U5" s="3">
        <v>4.79129123687744</v>
      </c>
      <c r="V5" s="3">
        <v>4.7376275062561</v>
      </c>
      <c r="W5" s="11">
        <v>0.0536637306213379</v>
      </c>
      <c r="X5" s="3">
        <v>0.483434200286865</v>
      </c>
      <c r="Y5" s="3">
        <v>0.483434200286865</v>
      </c>
      <c r="Z5" s="3">
        <v>1</v>
      </c>
      <c r="AA5" s="3">
        <v>1</v>
      </c>
      <c r="AB5" s="3">
        <v>0.5</v>
      </c>
      <c r="AC5" s="3">
        <v>0.666666666666667</v>
      </c>
      <c r="AD5" s="3">
        <v>0</v>
      </c>
      <c r="AE5" s="3">
        <v>0</v>
      </c>
    </row>
    <row r="6" spans="1:31">
      <c r="A6" s="5">
        <v>112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10.0738563537598</v>
      </c>
      <c r="L6" s="9">
        <v>0.529277801513672</v>
      </c>
      <c r="M6">
        <v>0.522300720214844</v>
      </c>
      <c r="N6">
        <v>10.5352840423584</v>
      </c>
      <c r="O6">
        <v>9</v>
      </c>
      <c r="P6">
        <v>9</v>
      </c>
      <c r="Q6">
        <v>19</v>
      </c>
      <c r="R6" s="15">
        <v>0.4737</v>
      </c>
      <c r="S6" s="15">
        <f t="shared" si="0"/>
        <v>0.9</v>
      </c>
      <c r="T6">
        <v>4.54323959350586</v>
      </c>
      <c r="U6">
        <v>4.0840015411377</v>
      </c>
      <c r="V6">
        <v>4.12385272979736</v>
      </c>
      <c r="W6" s="11">
        <v>0.039851188659668</v>
      </c>
      <c r="X6">
        <v>0.419386863708496</v>
      </c>
      <c r="Y6">
        <v>0.419386863708496</v>
      </c>
      <c r="Z6">
        <v>0.9</v>
      </c>
      <c r="AA6">
        <v>1</v>
      </c>
      <c r="AB6">
        <v>0.526315789473684</v>
      </c>
      <c r="AC6">
        <v>0.689655172413793</v>
      </c>
      <c r="AD6">
        <v>0</v>
      </c>
      <c r="AE6">
        <v>0.1</v>
      </c>
    </row>
    <row r="7" spans="1:31">
      <c r="A7" s="5">
        <v>229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9.84768295288086</v>
      </c>
      <c r="L7" s="9">
        <v>0.546676635742187</v>
      </c>
      <c r="M7">
        <v>0.46795654296875</v>
      </c>
      <c r="N7">
        <v>9.54726791381836</v>
      </c>
      <c r="O7">
        <v>8</v>
      </c>
      <c r="P7">
        <v>8</v>
      </c>
      <c r="Q7">
        <v>18</v>
      </c>
      <c r="R7" s="15">
        <v>0.4444</v>
      </c>
      <c r="S7" s="15">
        <f t="shared" si="0"/>
        <v>0.8</v>
      </c>
      <c r="T7">
        <v>4.21918487548828</v>
      </c>
      <c r="U7">
        <v>3.84386992454529</v>
      </c>
      <c r="V7">
        <v>3.82370638847351</v>
      </c>
      <c r="W7" s="11">
        <v>0.0201635360717773</v>
      </c>
      <c r="X7">
        <v>0.395478487014771</v>
      </c>
      <c r="Y7">
        <v>0.395478487014771</v>
      </c>
      <c r="Z7">
        <v>0.8</v>
      </c>
      <c r="AA7">
        <v>1</v>
      </c>
      <c r="AB7">
        <v>0.555555555555556</v>
      </c>
      <c r="AC7">
        <v>0.714285714285714</v>
      </c>
      <c r="AD7">
        <v>0</v>
      </c>
      <c r="AE7">
        <v>0.2</v>
      </c>
    </row>
    <row r="8" s="3" customFormat="1" spans="1:31">
      <c r="A8" s="7">
        <v>90</v>
      </c>
      <c r="B8" s="3">
        <v>19</v>
      </c>
      <c r="C8" s="3">
        <v>1</v>
      </c>
      <c r="D8" s="3">
        <v>10</v>
      </c>
      <c r="E8" s="3">
        <v>10</v>
      </c>
      <c r="F8" s="3">
        <v>10</v>
      </c>
      <c r="G8" s="3">
        <v>0</v>
      </c>
      <c r="H8" s="3">
        <v>9</v>
      </c>
      <c r="I8" s="3">
        <v>1</v>
      </c>
      <c r="J8" s="3">
        <v>0.95</v>
      </c>
      <c r="K8" s="11">
        <v>10.1075839996338</v>
      </c>
      <c r="L8" s="11">
        <v>0.614130020141602</v>
      </c>
      <c r="M8" s="3">
        <v>0.511381149291992</v>
      </c>
      <c r="N8" s="3">
        <v>9.52082443237305</v>
      </c>
      <c r="O8" s="3">
        <v>8</v>
      </c>
      <c r="P8" s="3">
        <v>8</v>
      </c>
      <c r="Q8" s="3">
        <v>17</v>
      </c>
      <c r="R8" s="17">
        <v>0.4706</v>
      </c>
      <c r="S8" s="17">
        <f t="shared" si="0"/>
        <v>0.8</v>
      </c>
      <c r="T8" s="3">
        <v>4.15169715881348</v>
      </c>
      <c r="U8" s="3">
        <v>3.7891092300415</v>
      </c>
      <c r="V8" s="3">
        <v>3.73117065429687</v>
      </c>
      <c r="W8" s="11">
        <v>0.0579385757446289</v>
      </c>
      <c r="X8" s="3">
        <v>0.420526504516602</v>
      </c>
      <c r="Y8" s="3">
        <v>0.420526504516602</v>
      </c>
      <c r="Z8" s="3">
        <v>0.8</v>
      </c>
      <c r="AA8" s="3">
        <v>0.9</v>
      </c>
      <c r="AB8" s="3">
        <v>0.529411764705882</v>
      </c>
      <c r="AC8" s="3">
        <v>0.666666666666667</v>
      </c>
      <c r="AD8" s="3">
        <v>0.1</v>
      </c>
      <c r="AE8" s="3">
        <v>0.1</v>
      </c>
    </row>
    <row r="9" s="2" customFormat="1" spans="1:31">
      <c r="A9" s="6">
        <v>138</v>
      </c>
      <c r="B9" s="2">
        <v>18</v>
      </c>
      <c r="C9" s="2">
        <v>2</v>
      </c>
      <c r="D9" s="2">
        <v>10</v>
      </c>
      <c r="E9" s="2">
        <v>10</v>
      </c>
      <c r="F9" s="2">
        <v>9</v>
      </c>
      <c r="G9" s="2">
        <v>1</v>
      </c>
      <c r="H9" s="2">
        <v>9</v>
      </c>
      <c r="I9" s="2">
        <v>1</v>
      </c>
      <c r="J9" s="2">
        <v>0.9</v>
      </c>
      <c r="K9" s="10">
        <v>9.2657299041748</v>
      </c>
      <c r="L9" s="10">
        <v>0.671237945556641</v>
      </c>
      <c r="M9" s="2">
        <v>0.846797943115234</v>
      </c>
      <c r="N9" s="2">
        <v>11.3050632476807</v>
      </c>
      <c r="O9" s="2">
        <v>9</v>
      </c>
      <c r="P9" s="2">
        <v>9</v>
      </c>
      <c r="Q9" s="2">
        <v>16</v>
      </c>
      <c r="R9" s="16">
        <v>0.5625</v>
      </c>
      <c r="S9" s="16">
        <f t="shared" ref="S9:S31" si="1">O9/E9</f>
        <v>0.9</v>
      </c>
      <c r="T9" s="2">
        <v>4.41386222839355</v>
      </c>
      <c r="U9" s="2">
        <v>3.87005400657654</v>
      </c>
      <c r="V9" s="2">
        <v>4.11690664291382</v>
      </c>
      <c r="W9" s="10">
        <v>0.24685263633728</v>
      </c>
      <c r="X9" s="2">
        <v>0.296955585479736</v>
      </c>
      <c r="Y9" s="2">
        <v>0.296955585479736</v>
      </c>
      <c r="Z9" s="2">
        <v>0.9</v>
      </c>
      <c r="AA9" s="2">
        <v>0.7</v>
      </c>
      <c r="AB9" s="2">
        <v>0.4375</v>
      </c>
      <c r="AC9" s="2">
        <v>0.538461538461539</v>
      </c>
      <c r="AD9" s="2">
        <v>0.3</v>
      </c>
      <c r="AE9" s="2">
        <v>-0.2</v>
      </c>
    </row>
    <row r="10" spans="1:31">
      <c r="A10" s="5">
        <v>211</v>
      </c>
      <c r="B10">
        <v>18</v>
      </c>
      <c r="C10">
        <v>2</v>
      </c>
      <c r="D10">
        <v>10</v>
      </c>
      <c r="E10">
        <v>10</v>
      </c>
      <c r="F10">
        <v>10</v>
      </c>
      <c r="G10">
        <v>0</v>
      </c>
      <c r="H10">
        <v>8</v>
      </c>
      <c r="I10">
        <v>2</v>
      </c>
      <c r="J10">
        <v>0.9</v>
      </c>
      <c r="K10" s="4">
        <v>7.68403053283691</v>
      </c>
      <c r="L10" s="9">
        <v>2.21537208557129</v>
      </c>
      <c r="M10">
        <v>1.90961265563965</v>
      </c>
      <c r="N10">
        <v>5.30702590942383</v>
      </c>
      <c r="O10">
        <v>5</v>
      </c>
      <c r="P10">
        <v>5</v>
      </c>
      <c r="Q10">
        <v>15</v>
      </c>
      <c r="R10" s="15">
        <v>0.3333</v>
      </c>
      <c r="S10" s="15">
        <f t="shared" si="1"/>
        <v>0.5</v>
      </c>
      <c r="T10">
        <v>3.52238845825195</v>
      </c>
      <c r="U10">
        <v>3.29049468040466</v>
      </c>
      <c r="V10">
        <v>3.07876801490784</v>
      </c>
      <c r="W10" s="11">
        <v>0.211726665496826</v>
      </c>
      <c r="X10">
        <v>0.443620443344116</v>
      </c>
      <c r="Y10">
        <v>0.443620443344116</v>
      </c>
      <c r="Z10">
        <v>0.5</v>
      </c>
      <c r="AA10">
        <v>1</v>
      </c>
      <c r="AB10">
        <v>0.666666666666667</v>
      </c>
      <c r="AC10">
        <v>0.8</v>
      </c>
      <c r="AD10">
        <v>0</v>
      </c>
      <c r="AE10">
        <v>0.5</v>
      </c>
    </row>
    <row r="11" spans="1:31">
      <c r="A11" s="5">
        <v>56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11.0079898834228</v>
      </c>
      <c r="L11" s="9">
        <v>2.46775436401367</v>
      </c>
      <c r="M11">
        <v>2.29214859008789</v>
      </c>
      <c r="N11">
        <v>7.73306846618652</v>
      </c>
      <c r="O11">
        <v>3</v>
      </c>
      <c r="P11">
        <v>3</v>
      </c>
      <c r="Q11">
        <v>13</v>
      </c>
      <c r="R11" s="15">
        <v>0.2308</v>
      </c>
      <c r="S11" s="15">
        <f t="shared" si="1"/>
        <v>0.3</v>
      </c>
      <c r="T11">
        <v>3.90030670166016</v>
      </c>
      <c r="U11">
        <v>3.69257616996765</v>
      </c>
      <c r="V11">
        <v>3.42653846740723</v>
      </c>
      <c r="W11" s="11">
        <v>0.266037702560425</v>
      </c>
      <c r="X11">
        <v>0.47376823425293</v>
      </c>
      <c r="Y11">
        <v>0.47376823425293</v>
      </c>
      <c r="Z11">
        <v>0.3</v>
      </c>
      <c r="AA11">
        <v>1</v>
      </c>
      <c r="AB11">
        <v>0.769230769230769</v>
      </c>
      <c r="AC11">
        <v>0.869565217391304</v>
      </c>
      <c r="AD11">
        <v>0</v>
      </c>
      <c r="AE11">
        <v>0.7</v>
      </c>
    </row>
    <row r="12" customFormat="1" spans="1:31">
      <c r="A12" s="5">
        <v>84</v>
      </c>
      <c r="B12">
        <v>17</v>
      </c>
      <c r="C12">
        <v>3</v>
      </c>
      <c r="D12">
        <v>10</v>
      </c>
      <c r="E12">
        <v>10</v>
      </c>
      <c r="F12">
        <v>10</v>
      </c>
      <c r="G12">
        <v>0</v>
      </c>
      <c r="H12">
        <v>7</v>
      </c>
      <c r="I12">
        <v>3</v>
      </c>
      <c r="J12">
        <v>0.85</v>
      </c>
      <c r="K12" s="4">
        <v>7.79148483276367</v>
      </c>
      <c r="L12" s="9">
        <v>2.34443283081055</v>
      </c>
      <c r="M12">
        <v>1.53893280029297</v>
      </c>
      <c r="N12">
        <v>5.09651374816895</v>
      </c>
      <c r="O12">
        <v>3</v>
      </c>
      <c r="P12">
        <v>3</v>
      </c>
      <c r="Q12">
        <v>12</v>
      </c>
      <c r="R12" s="15">
        <v>0.25</v>
      </c>
      <c r="S12" s="15">
        <f t="shared" si="1"/>
        <v>0.3</v>
      </c>
      <c r="T12">
        <v>3.77038764953613</v>
      </c>
      <c r="U12">
        <v>3.48172307014465</v>
      </c>
      <c r="V12">
        <v>3.24515295028686</v>
      </c>
      <c r="W12" s="11">
        <v>0.236570119857788</v>
      </c>
      <c r="X12">
        <v>0.525234699249268</v>
      </c>
      <c r="Y12">
        <v>0.525234699249268</v>
      </c>
      <c r="Z12">
        <v>0.3</v>
      </c>
      <c r="AA12">
        <v>0.9</v>
      </c>
      <c r="AB12">
        <v>0.75</v>
      </c>
      <c r="AC12">
        <v>0.818181818181818</v>
      </c>
      <c r="AD12">
        <v>0.1</v>
      </c>
      <c r="AE12">
        <v>0.6</v>
      </c>
    </row>
    <row r="13" spans="1:31">
      <c r="A13" s="5">
        <v>93</v>
      </c>
      <c r="B13">
        <v>19</v>
      </c>
      <c r="C13">
        <v>1</v>
      </c>
      <c r="D13">
        <v>10</v>
      </c>
      <c r="E13">
        <v>10</v>
      </c>
      <c r="F13">
        <v>10</v>
      </c>
      <c r="G13">
        <v>0</v>
      </c>
      <c r="H13">
        <v>9</v>
      </c>
      <c r="I13">
        <v>1</v>
      </c>
      <c r="J13">
        <v>0.95</v>
      </c>
      <c r="K13" s="4">
        <v>10.4066944122315</v>
      </c>
      <c r="L13" s="9">
        <v>1.28925704956055</v>
      </c>
      <c r="M13">
        <v>1.12779426574707</v>
      </c>
      <c r="N13">
        <v>8.51591873168945</v>
      </c>
      <c r="O13">
        <v>6</v>
      </c>
      <c r="P13">
        <v>6</v>
      </c>
      <c r="Q13">
        <v>16</v>
      </c>
      <c r="R13" s="15">
        <v>0.375</v>
      </c>
      <c r="S13" s="15">
        <f t="shared" si="1"/>
        <v>0.6</v>
      </c>
      <c r="T13">
        <v>3.78498268127441</v>
      </c>
      <c r="U13">
        <v>3.53165054321289</v>
      </c>
      <c r="V13">
        <v>3.34699487686157</v>
      </c>
      <c r="W13" s="11">
        <v>0.184655666351318</v>
      </c>
      <c r="X13">
        <v>0.437987804412842</v>
      </c>
      <c r="Y13">
        <v>0.437987804412842</v>
      </c>
      <c r="Z13">
        <v>0.6</v>
      </c>
      <c r="AA13">
        <v>1</v>
      </c>
      <c r="AB13">
        <v>0.625</v>
      </c>
      <c r="AC13">
        <v>0.769230769230769</v>
      </c>
      <c r="AD13">
        <v>0</v>
      </c>
      <c r="AE13">
        <v>0.4</v>
      </c>
    </row>
    <row r="14" spans="1:31">
      <c r="A14" s="5">
        <v>8</v>
      </c>
      <c r="B14">
        <v>18</v>
      </c>
      <c r="C14">
        <v>2</v>
      </c>
      <c r="D14">
        <v>10</v>
      </c>
      <c r="E14">
        <v>10</v>
      </c>
      <c r="F14">
        <v>10</v>
      </c>
      <c r="G14">
        <v>0</v>
      </c>
      <c r="H14">
        <v>8</v>
      </c>
      <c r="I14">
        <v>2</v>
      </c>
      <c r="J14">
        <v>0.9</v>
      </c>
      <c r="K14" s="4">
        <v>8.4647102355957</v>
      </c>
      <c r="L14" s="9">
        <v>2.99497032165527</v>
      </c>
      <c r="M14">
        <v>2.69119644165039</v>
      </c>
      <c r="N14">
        <v>5.31829261779785</v>
      </c>
      <c r="O14">
        <v>3</v>
      </c>
      <c r="P14">
        <v>3</v>
      </c>
      <c r="Q14">
        <v>13</v>
      </c>
      <c r="R14" s="15">
        <v>0.2308</v>
      </c>
      <c r="S14" s="15">
        <f t="shared" si="1"/>
        <v>0.3</v>
      </c>
      <c r="T14">
        <v>3.73464393615723</v>
      </c>
      <c r="U14">
        <v>3.51974487304687</v>
      </c>
      <c r="V14">
        <v>3.25290822982788</v>
      </c>
      <c r="W14" s="11">
        <v>0.266836643218994</v>
      </c>
      <c r="X14">
        <v>0.481735706329346</v>
      </c>
      <c r="Y14">
        <v>0.481735706329346</v>
      </c>
      <c r="Z14">
        <v>0.3</v>
      </c>
      <c r="AA14">
        <v>1</v>
      </c>
      <c r="AB14">
        <v>0.769230769230769</v>
      </c>
      <c r="AC14">
        <v>0.869565217391304</v>
      </c>
      <c r="AD14">
        <v>0</v>
      </c>
      <c r="AE14">
        <v>0.7</v>
      </c>
    </row>
    <row r="15" spans="1:31">
      <c r="A15" s="5">
        <v>75</v>
      </c>
      <c r="B15">
        <v>18</v>
      </c>
      <c r="C15">
        <v>2</v>
      </c>
      <c r="D15">
        <v>10</v>
      </c>
      <c r="E15">
        <v>10</v>
      </c>
      <c r="F15">
        <v>10</v>
      </c>
      <c r="G15">
        <v>0</v>
      </c>
      <c r="H15">
        <v>8</v>
      </c>
      <c r="I15">
        <v>2</v>
      </c>
      <c r="J15">
        <v>0.9</v>
      </c>
      <c r="K15" s="4">
        <v>7.85711288452148</v>
      </c>
      <c r="L15" s="9">
        <v>1.95977401733398</v>
      </c>
      <c r="M15">
        <v>1.5081729888916</v>
      </c>
      <c r="N15">
        <v>5.1136531829834</v>
      </c>
      <c r="O15">
        <v>5</v>
      </c>
      <c r="P15">
        <v>5</v>
      </c>
      <c r="Q15">
        <v>15</v>
      </c>
      <c r="R15" s="15">
        <v>0.3333</v>
      </c>
      <c r="S15" s="15">
        <f t="shared" si="1"/>
        <v>0.5</v>
      </c>
      <c r="T15">
        <v>3.73113059997559</v>
      </c>
      <c r="U15">
        <v>3.49054074287415</v>
      </c>
      <c r="V15">
        <v>3.28769683837891</v>
      </c>
      <c r="W15" s="11">
        <v>0.202843904495239</v>
      </c>
      <c r="X15">
        <v>0.44343376159668</v>
      </c>
      <c r="Y15">
        <v>0.44343376159668</v>
      </c>
      <c r="Z15">
        <v>0.5</v>
      </c>
      <c r="AA15">
        <v>1</v>
      </c>
      <c r="AB15">
        <v>0.666666666666667</v>
      </c>
      <c r="AC15">
        <v>0.8</v>
      </c>
      <c r="AD15">
        <v>0</v>
      </c>
      <c r="AE15">
        <v>0.5</v>
      </c>
    </row>
    <row r="16" spans="1:31">
      <c r="A16" s="5">
        <v>86</v>
      </c>
      <c r="B16">
        <v>17</v>
      </c>
      <c r="C16">
        <v>3</v>
      </c>
      <c r="D16">
        <v>10</v>
      </c>
      <c r="E16">
        <v>10</v>
      </c>
      <c r="F16">
        <v>10</v>
      </c>
      <c r="G16">
        <v>0</v>
      </c>
      <c r="H16">
        <v>7</v>
      </c>
      <c r="I16">
        <v>3</v>
      </c>
      <c r="J16">
        <v>0.85</v>
      </c>
      <c r="K16" s="4">
        <v>6.54656028747559</v>
      </c>
      <c r="L16" s="9">
        <v>1.43948173522949</v>
      </c>
      <c r="M16">
        <v>0.952493667602539</v>
      </c>
      <c r="N16">
        <v>5.67252922058105</v>
      </c>
      <c r="O16">
        <v>5</v>
      </c>
      <c r="P16">
        <v>5</v>
      </c>
      <c r="Q16">
        <v>14</v>
      </c>
      <c r="R16" s="15">
        <v>0.3571</v>
      </c>
      <c r="S16" s="15">
        <f t="shared" si="1"/>
        <v>0.5</v>
      </c>
      <c r="T16">
        <v>3.73326110839844</v>
      </c>
      <c r="U16">
        <v>3.37700819969177</v>
      </c>
      <c r="V16">
        <v>3.30233311653137</v>
      </c>
      <c r="W16" s="11">
        <v>0.0746750831604004</v>
      </c>
      <c r="X16">
        <v>0.430927991867065</v>
      </c>
      <c r="Y16">
        <v>0.430927991867065</v>
      </c>
      <c r="Z16">
        <v>0.5</v>
      </c>
      <c r="AA16">
        <v>0.9</v>
      </c>
      <c r="AB16">
        <v>0.642857142857143</v>
      </c>
      <c r="AC16">
        <v>0.75</v>
      </c>
      <c r="AD16">
        <v>0.1</v>
      </c>
      <c r="AE16">
        <v>0.4</v>
      </c>
    </row>
    <row r="17" spans="1:31">
      <c r="A17" s="5">
        <v>111</v>
      </c>
      <c r="B17">
        <v>16</v>
      </c>
      <c r="C17">
        <v>4</v>
      </c>
      <c r="D17">
        <v>10</v>
      </c>
      <c r="E17">
        <v>10</v>
      </c>
      <c r="F17">
        <v>9</v>
      </c>
      <c r="G17">
        <v>1</v>
      </c>
      <c r="H17">
        <v>7</v>
      </c>
      <c r="I17">
        <v>3</v>
      </c>
      <c r="J17">
        <v>0.8</v>
      </c>
      <c r="K17" s="4">
        <v>5.90119934082031</v>
      </c>
      <c r="L17" s="9">
        <v>1.46022987365723</v>
      </c>
      <c r="M17">
        <v>1.03746795654297</v>
      </c>
      <c r="N17">
        <v>4.93503952026367</v>
      </c>
      <c r="O17">
        <v>5</v>
      </c>
      <c r="P17">
        <v>5</v>
      </c>
      <c r="Q17">
        <v>13</v>
      </c>
      <c r="R17" s="15">
        <v>0.3846</v>
      </c>
      <c r="S17" s="15">
        <f t="shared" si="1"/>
        <v>0.5</v>
      </c>
      <c r="T17">
        <v>2.83156013488769</v>
      </c>
      <c r="U17">
        <v>2.55749702453613</v>
      </c>
      <c r="V17">
        <v>2.5282130241394</v>
      </c>
      <c r="W17" s="11">
        <v>0.0292840003967285</v>
      </c>
      <c r="X17">
        <v>0.303347110748291</v>
      </c>
      <c r="Y17">
        <v>0.303347110748291</v>
      </c>
      <c r="Z17">
        <v>0.5</v>
      </c>
      <c r="AA17">
        <v>0.8</v>
      </c>
      <c r="AB17">
        <v>0.615384615384615</v>
      </c>
      <c r="AC17">
        <v>0.695652173913043</v>
      </c>
      <c r="AD17">
        <v>0.2</v>
      </c>
      <c r="AE17">
        <v>0.3</v>
      </c>
    </row>
    <row r="18" spans="1:31">
      <c r="A18" s="5">
        <v>145</v>
      </c>
      <c r="B18">
        <v>18</v>
      </c>
      <c r="C18">
        <v>2</v>
      </c>
      <c r="D18">
        <v>10</v>
      </c>
      <c r="E18">
        <v>10</v>
      </c>
      <c r="F18">
        <v>9</v>
      </c>
      <c r="G18">
        <v>1</v>
      </c>
      <c r="H18">
        <v>9</v>
      </c>
      <c r="I18">
        <v>1</v>
      </c>
      <c r="J18">
        <v>0.9</v>
      </c>
      <c r="K18" s="4">
        <v>10.6385040283203</v>
      </c>
      <c r="L18" s="9">
        <v>1.46340179443359</v>
      </c>
      <c r="M18">
        <v>1.31208801269531</v>
      </c>
      <c r="N18">
        <v>8.68145370483398</v>
      </c>
      <c r="O18">
        <v>5</v>
      </c>
      <c r="P18">
        <v>5</v>
      </c>
      <c r="Q18">
        <v>13</v>
      </c>
      <c r="R18" s="15">
        <v>0.3846</v>
      </c>
      <c r="S18" s="15">
        <f t="shared" si="1"/>
        <v>0.5</v>
      </c>
      <c r="T18">
        <v>3.67697906494141</v>
      </c>
      <c r="U18">
        <v>3.40024971961975</v>
      </c>
      <c r="V18">
        <v>3.30141448974609</v>
      </c>
      <c r="W18" s="11">
        <v>0.0988352298736572</v>
      </c>
      <c r="X18">
        <v>0.375564575195312</v>
      </c>
      <c r="Y18">
        <v>0.375564575195312</v>
      </c>
      <c r="Z18">
        <v>0.5</v>
      </c>
      <c r="AA18">
        <v>0.8</v>
      </c>
      <c r="AB18">
        <v>0.615384615384615</v>
      </c>
      <c r="AC18">
        <v>0.695652173913043</v>
      </c>
      <c r="AD18">
        <v>0.2</v>
      </c>
      <c r="AE18">
        <v>0.3</v>
      </c>
    </row>
    <row r="19" spans="1:31">
      <c r="A19" s="5">
        <v>248</v>
      </c>
      <c r="B19">
        <v>19</v>
      </c>
      <c r="C19">
        <v>1</v>
      </c>
      <c r="D19">
        <v>10</v>
      </c>
      <c r="E19">
        <v>10</v>
      </c>
      <c r="F19">
        <v>10</v>
      </c>
      <c r="G19">
        <v>0</v>
      </c>
      <c r="H19">
        <v>9</v>
      </c>
      <c r="I19">
        <v>1</v>
      </c>
      <c r="J19">
        <v>0.95</v>
      </c>
      <c r="K19" s="4">
        <v>9.82092666625977</v>
      </c>
      <c r="L19" s="9">
        <v>1.48200607299805</v>
      </c>
      <c r="M19">
        <v>1.40103530883789</v>
      </c>
      <c r="N19">
        <v>8.45578384399414</v>
      </c>
      <c r="O19">
        <v>8</v>
      </c>
      <c r="P19">
        <v>8</v>
      </c>
      <c r="Q19">
        <v>18</v>
      </c>
      <c r="R19" s="15">
        <v>0.4444</v>
      </c>
      <c r="S19" s="15">
        <f t="shared" si="1"/>
        <v>0.8</v>
      </c>
      <c r="T19">
        <v>4.06353569030762</v>
      </c>
      <c r="U19">
        <v>3.75528621673584</v>
      </c>
      <c r="V19">
        <v>3.65086984634399</v>
      </c>
      <c r="W19" s="11">
        <v>0.104416370391846</v>
      </c>
      <c r="X19">
        <v>0.412665843963623</v>
      </c>
      <c r="Y19">
        <v>0.412665843963623</v>
      </c>
      <c r="Z19">
        <v>0.8</v>
      </c>
      <c r="AA19">
        <v>1</v>
      </c>
      <c r="AB19">
        <v>0.555555555555556</v>
      </c>
      <c r="AC19">
        <v>0.714285714285714</v>
      </c>
      <c r="AD19">
        <v>0</v>
      </c>
      <c r="AE19">
        <v>0.2</v>
      </c>
    </row>
    <row r="20" spans="1:31">
      <c r="A20" s="5">
        <v>63</v>
      </c>
      <c r="B20">
        <v>17</v>
      </c>
      <c r="C20">
        <v>3</v>
      </c>
      <c r="D20">
        <v>10</v>
      </c>
      <c r="E20">
        <v>10</v>
      </c>
      <c r="F20">
        <v>10</v>
      </c>
      <c r="G20">
        <v>0</v>
      </c>
      <c r="H20">
        <v>7</v>
      </c>
      <c r="I20">
        <v>3</v>
      </c>
      <c r="J20">
        <v>0.85</v>
      </c>
      <c r="K20" s="4">
        <v>7.43708038330078</v>
      </c>
      <c r="L20" s="9">
        <v>1.48202133178711</v>
      </c>
      <c r="M20">
        <v>0.755367279052734</v>
      </c>
      <c r="N20">
        <v>6.08505249023437</v>
      </c>
      <c r="O20">
        <v>6</v>
      </c>
      <c r="P20">
        <v>6</v>
      </c>
      <c r="Q20">
        <v>16</v>
      </c>
      <c r="R20" s="15">
        <v>0.375</v>
      </c>
      <c r="S20" s="15">
        <f t="shared" si="1"/>
        <v>0.6</v>
      </c>
      <c r="T20">
        <v>3.68939018249512</v>
      </c>
      <c r="U20">
        <v>3.33024024963379</v>
      </c>
      <c r="V20">
        <v>3.20700597763061</v>
      </c>
      <c r="W20" s="11">
        <v>0.123234272003174</v>
      </c>
      <c r="X20">
        <v>0.482384204864502</v>
      </c>
      <c r="Y20">
        <v>0.482384204864502</v>
      </c>
      <c r="Z20">
        <v>0.6</v>
      </c>
      <c r="AA20">
        <v>1</v>
      </c>
      <c r="AB20">
        <v>0.625</v>
      </c>
      <c r="AC20">
        <v>0.769230769230769</v>
      </c>
      <c r="AD20">
        <v>0</v>
      </c>
      <c r="AE20">
        <v>0.4</v>
      </c>
    </row>
    <row r="21" spans="1:31">
      <c r="A21" s="5">
        <v>115</v>
      </c>
      <c r="B21">
        <v>16</v>
      </c>
      <c r="C21">
        <v>4</v>
      </c>
      <c r="D21">
        <v>10</v>
      </c>
      <c r="E21">
        <v>10</v>
      </c>
      <c r="F21">
        <v>10</v>
      </c>
      <c r="G21">
        <v>0</v>
      </c>
      <c r="H21">
        <v>6</v>
      </c>
      <c r="I21">
        <v>4</v>
      </c>
      <c r="J21">
        <v>0.8</v>
      </c>
      <c r="K21" s="4">
        <v>6.71426963806152</v>
      </c>
      <c r="L21" s="9">
        <v>1.49112319946289</v>
      </c>
      <c r="M21">
        <v>0.618156433105469</v>
      </c>
      <c r="N21">
        <v>6.52282333374023</v>
      </c>
      <c r="O21">
        <v>6</v>
      </c>
      <c r="P21">
        <v>6</v>
      </c>
      <c r="Q21">
        <v>16</v>
      </c>
      <c r="R21" s="15">
        <v>0.375</v>
      </c>
      <c r="S21" s="15">
        <f t="shared" si="1"/>
        <v>0.6</v>
      </c>
      <c r="T21">
        <v>2.93527793884277</v>
      </c>
      <c r="U21">
        <v>2.57135272026062</v>
      </c>
      <c r="V21">
        <v>2.54566478729248</v>
      </c>
      <c r="W21" s="11">
        <v>0.0256879329681396</v>
      </c>
      <c r="X21">
        <v>0.389613151550293</v>
      </c>
      <c r="Y21">
        <v>0.389613151550293</v>
      </c>
      <c r="Z21">
        <v>0.6</v>
      </c>
      <c r="AA21">
        <v>1</v>
      </c>
      <c r="AB21">
        <v>0.625</v>
      </c>
      <c r="AC21">
        <v>0.769230769230769</v>
      </c>
      <c r="AD21">
        <v>0</v>
      </c>
      <c r="AE21">
        <v>0.4</v>
      </c>
    </row>
    <row r="22" spans="1:31">
      <c r="A22" s="5">
        <v>121</v>
      </c>
      <c r="B22">
        <v>17</v>
      </c>
      <c r="C22">
        <v>3</v>
      </c>
      <c r="D22">
        <v>10</v>
      </c>
      <c r="E22">
        <v>10</v>
      </c>
      <c r="F22">
        <v>9</v>
      </c>
      <c r="G22">
        <v>1</v>
      </c>
      <c r="H22">
        <v>8</v>
      </c>
      <c r="I22">
        <v>2</v>
      </c>
      <c r="J22">
        <v>0.85</v>
      </c>
      <c r="K22" s="4">
        <v>7.45661926269531</v>
      </c>
      <c r="L22" s="9">
        <v>1.49939155578613</v>
      </c>
      <c r="M22">
        <v>1.15605163574219</v>
      </c>
      <c r="N22">
        <v>5.72982215881348</v>
      </c>
      <c r="O22">
        <v>4</v>
      </c>
      <c r="P22">
        <v>4</v>
      </c>
      <c r="Q22">
        <v>13</v>
      </c>
      <c r="R22" s="15">
        <v>0.3077</v>
      </c>
      <c r="S22" s="15">
        <f t="shared" si="1"/>
        <v>0.4</v>
      </c>
      <c r="T22">
        <v>3.44992828369141</v>
      </c>
      <c r="U22">
        <v>3.14979958534241</v>
      </c>
      <c r="V22">
        <v>3.08476877212524</v>
      </c>
      <c r="W22" s="11">
        <v>0.0650308132171631</v>
      </c>
      <c r="X22">
        <v>0.365159511566162</v>
      </c>
      <c r="Y22">
        <v>0.365159511566162</v>
      </c>
      <c r="Z22">
        <v>0.4</v>
      </c>
      <c r="AA22">
        <v>0.9</v>
      </c>
      <c r="AB22">
        <v>0.692307692307692</v>
      </c>
      <c r="AC22">
        <v>0.782608695652174</v>
      </c>
      <c r="AD22">
        <v>0.1</v>
      </c>
      <c r="AE22">
        <v>0.5</v>
      </c>
    </row>
    <row r="23" spans="1:31">
      <c r="A23" s="5">
        <v>212</v>
      </c>
      <c r="B23">
        <v>19</v>
      </c>
      <c r="C23">
        <v>1</v>
      </c>
      <c r="D23">
        <v>10</v>
      </c>
      <c r="E23">
        <v>10</v>
      </c>
      <c r="F23">
        <v>10</v>
      </c>
      <c r="G23">
        <v>0</v>
      </c>
      <c r="H23">
        <v>9</v>
      </c>
      <c r="I23">
        <v>1</v>
      </c>
      <c r="J23">
        <v>0.95</v>
      </c>
      <c r="K23" s="4">
        <v>9.30351257324219</v>
      </c>
      <c r="L23" s="9">
        <v>1.56141471862793</v>
      </c>
      <c r="M23">
        <v>1.46649742126465</v>
      </c>
      <c r="N23">
        <v>7.65316009521484</v>
      </c>
      <c r="O23">
        <v>4</v>
      </c>
      <c r="P23">
        <v>4</v>
      </c>
      <c r="Q23">
        <v>12</v>
      </c>
      <c r="R23" s="15">
        <v>0.3333</v>
      </c>
      <c r="S23" s="15">
        <f t="shared" si="1"/>
        <v>0.4</v>
      </c>
      <c r="T23">
        <v>3.60354804992676</v>
      </c>
      <c r="U23">
        <v>3.36167764663696</v>
      </c>
      <c r="V23">
        <v>3.22679138183594</v>
      </c>
      <c r="W23" s="11">
        <v>0.134886264801025</v>
      </c>
      <c r="X23">
        <v>0.37675666809082</v>
      </c>
      <c r="Y23">
        <v>0.37675666809082</v>
      </c>
      <c r="Z23">
        <v>0.4</v>
      </c>
      <c r="AA23">
        <v>0.8</v>
      </c>
      <c r="AB23">
        <v>0.666666666666667</v>
      </c>
      <c r="AC23">
        <v>0.727272727272727</v>
      </c>
      <c r="AD23">
        <v>0.2</v>
      </c>
      <c r="AE23">
        <v>0.4</v>
      </c>
    </row>
    <row r="24" spans="1:31">
      <c r="A24" s="5">
        <v>147</v>
      </c>
      <c r="B24">
        <v>18</v>
      </c>
      <c r="C24">
        <v>2</v>
      </c>
      <c r="D24">
        <v>10</v>
      </c>
      <c r="E24">
        <v>10</v>
      </c>
      <c r="F24">
        <v>10</v>
      </c>
      <c r="G24">
        <v>0</v>
      </c>
      <c r="H24">
        <v>8</v>
      </c>
      <c r="I24">
        <v>2</v>
      </c>
      <c r="J24">
        <v>0.9</v>
      </c>
      <c r="K24" s="4">
        <v>6.612060546875</v>
      </c>
      <c r="L24" s="9">
        <v>1.60484886169434</v>
      </c>
      <c r="M24">
        <v>1.57463836669922</v>
      </c>
      <c r="N24">
        <v>6.10797309875488</v>
      </c>
      <c r="O24">
        <v>8</v>
      </c>
      <c r="P24">
        <v>8</v>
      </c>
      <c r="Q24">
        <v>17</v>
      </c>
      <c r="R24" s="15">
        <v>0.4706</v>
      </c>
      <c r="S24" s="15">
        <f t="shared" si="1"/>
        <v>0.8</v>
      </c>
      <c r="T24">
        <v>3.09134292602539</v>
      </c>
      <c r="U24">
        <v>2.82251119613647</v>
      </c>
      <c r="V24">
        <v>2.7755024433136</v>
      </c>
      <c r="W24" s="11">
        <v>0.047008752822876</v>
      </c>
      <c r="X24">
        <v>0.315840482711792</v>
      </c>
      <c r="Y24">
        <v>0.315840482711792</v>
      </c>
      <c r="Z24">
        <v>0.8</v>
      </c>
      <c r="AA24">
        <v>0.9</v>
      </c>
      <c r="AB24">
        <v>0.529411764705882</v>
      </c>
      <c r="AC24">
        <v>0.666666666666667</v>
      </c>
      <c r="AD24">
        <v>0.1</v>
      </c>
      <c r="AE24">
        <v>0.1</v>
      </c>
    </row>
    <row r="25" spans="1:31">
      <c r="A25" s="5">
        <v>88</v>
      </c>
      <c r="B25">
        <v>16</v>
      </c>
      <c r="C25">
        <v>4</v>
      </c>
      <c r="D25">
        <v>10</v>
      </c>
      <c r="E25">
        <v>10</v>
      </c>
      <c r="F25">
        <v>9</v>
      </c>
      <c r="G25">
        <v>1</v>
      </c>
      <c r="H25">
        <v>7</v>
      </c>
      <c r="I25">
        <v>3</v>
      </c>
      <c r="J25">
        <v>0.8</v>
      </c>
      <c r="K25" s="4">
        <v>6.7324047088623</v>
      </c>
      <c r="L25" s="9">
        <v>1.61456680297852</v>
      </c>
      <c r="M25">
        <v>1.08119773864746</v>
      </c>
      <c r="N25">
        <v>5.53327941894531</v>
      </c>
      <c r="O25">
        <v>5</v>
      </c>
      <c r="P25">
        <v>5</v>
      </c>
      <c r="Q25">
        <v>13</v>
      </c>
      <c r="R25" s="15">
        <v>0.3846</v>
      </c>
      <c r="S25" s="15">
        <f t="shared" si="1"/>
        <v>0.5</v>
      </c>
      <c r="T25">
        <v>3.23104858398437</v>
      </c>
      <c r="U25">
        <v>2.92253375053406</v>
      </c>
      <c r="V25">
        <v>2.8886866569519</v>
      </c>
      <c r="W25" s="11">
        <v>0.0338470935821533</v>
      </c>
      <c r="X25">
        <v>0.342361927032471</v>
      </c>
      <c r="Y25">
        <v>0.342361927032471</v>
      </c>
      <c r="Z25">
        <v>0.5</v>
      </c>
      <c r="AA25">
        <v>0.8</v>
      </c>
      <c r="AB25">
        <v>0.615384615384615</v>
      </c>
      <c r="AC25">
        <v>0.695652173913043</v>
      </c>
      <c r="AD25">
        <v>0.2</v>
      </c>
      <c r="AE25">
        <v>0.3</v>
      </c>
    </row>
    <row r="26" s="4" customFormat="1" spans="11:31">
      <c r="K26" s="12" t="s">
        <v>29</v>
      </c>
      <c r="L26" s="9">
        <f>AVERAGE(L2:L25)</f>
        <v>1.35671265920003</v>
      </c>
      <c r="W26" s="11">
        <f t="shared" ref="W26:AE26" si="2">AVERAGE(W2:W25)</f>
        <v>0.106583038965861</v>
      </c>
      <c r="Z26" s="4">
        <f t="shared" si="2"/>
        <v>0.629166666666667</v>
      </c>
      <c r="AA26" s="4">
        <f t="shared" si="2"/>
        <v>0.929166666666667</v>
      </c>
      <c r="AB26" s="4">
        <f t="shared" si="2"/>
        <v>0.606690583059585</v>
      </c>
      <c r="AC26" s="4">
        <f t="shared" si="2"/>
        <v>0.729771152344241</v>
      </c>
      <c r="AD26" s="4">
        <f t="shared" si="2"/>
        <v>0.0708333333333333</v>
      </c>
      <c r="AE26" s="4">
        <f t="shared" si="2"/>
        <v>0.3</v>
      </c>
    </row>
    <row r="27" s="4" customFormat="1" spans="11:31">
      <c r="K27" s="13" t="s">
        <v>30</v>
      </c>
      <c r="L27" s="9">
        <f>MAX(L2:L25)</f>
        <v>2.99497032165527</v>
      </c>
      <c r="W27" s="11">
        <f t="shared" ref="W27:AE27" si="3">MAX(W2:W25)</f>
        <v>0.266836643218994</v>
      </c>
      <c r="Z27" s="4">
        <f t="shared" si="3"/>
        <v>1</v>
      </c>
      <c r="AA27" s="4">
        <f t="shared" si="3"/>
        <v>1</v>
      </c>
      <c r="AB27" s="4">
        <f t="shared" si="3"/>
        <v>0.769230769230769</v>
      </c>
      <c r="AC27" s="4">
        <f t="shared" si="3"/>
        <v>0.869565217391304</v>
      </c>
      <c r="AD27" s="4">
        <f t="shared" si="3"/>
        <v>0.3</v>
      </c>
      <c r="AE27" s="4">
        <f t="shared" si="3"/>
        <v>0.7</v>
      </c>
    </row>
    <row r="28" s="4" customFormat="1" spans="12:31">
      <c r="L28" s="9">
        <f>MIN(L2:L25)</f>
        <v>0.40911865234375</v>
      </c>
      <c r="Q28" s="4" t="s">
        <v>70</v>
      </c>
      <c r="W28" s="11">
        <f t="shared" ref="W28:AE28" si="4">MIN(W2:W25)</f>
        <v>0.000504970550537109</v>
      </c>
      <c r="Z28" s="4">
        <f t="shared" si="4"/>
        <v>0.3</v>
      </c>
      <c r="AA28" s="4">
        <f t="shared" si="4"/>
        <v>0.7</v>
      </c>
      <c r="AB28" s="4">
        <f t="shared" si="4"/>
        <v>0.4375</v>
      </c>
      <c r="AC28" s="4">
        <f t="shared" si="4"/>
        <v>0.538461538461539</v>
      </c>
      <c r="AD28" s="4">
        <f t="shared" si="4"/>
        <v>0</v>
      </c>
      <c r="AE28" s="4">
        <f t="shared" si="4"/>
        <v>-0.2</v>
      </c>
    </row>
    <row r="29" spans="11:23">
      <c r="K29" s="4"/>
      <c r="L29" s="9"/>
      <c r="M29">
        <v>0.194</v>
      </c>
      <c r="Q29" s="4">
        <v>0.2</v>
      </c>
      <c r="R29" s="4">
        <v>-160</v>
      </c>
      <c r="S29" s="4">
        <v>640</v>
      </c>
      <c r="T29" s="4">
        <v>32</v>
      </c>
      <c r="W29" s="11"/>
    </row>
    <row r="30" spans="11:23">
      <c r="K30" s="4"/>
      <c r="L30" s="9"/>
      <c r="M30">
        <v>0.129</v>
      </c>
      <c r="Q30" s="4">
        <v>0.4</v>
      </c>
      <c r="R30" s="4">
        <v>-320</v>
      </c>
      <c r="S30" s="4">
        <v>480</v>
      </c>
      <c r="T30" s="4">
        <v>24</v>
      </c>
      <c r="W30" s="11"/>
    </row>
    <row r="31" spans="11:23">
      <c r="K31" s="4"/>
      <c r="L31" s="9"/>
      <c r="Q31" s="4">
        <v>0.45</v>
      </c>
      <c r="R31" s="4">
        <v>-360</v>
      </c>
      <c r="S31" s="4">
        <v>440</v>
      </c>
      <c r="T31" s="4">
        <v>22</v>
      </c>
      <c r="W31" s="11"/>
    </row>
    <row r="32" spans="11:23">
      <c r="K32" s="4" t="s">
        <v>31</v>
      </c>
      <c r="L32" s="4" t="s">
        <v>32</v>
      </c>
      <c r="M32" t="s">
        <v>98</v>
      </c>
      <c r="N32" t="s">
        <v>99</v>
      </c>
      <c r="Q32" s="4">
        <v>0.49</v>
      </c>
      <c r="R32" s="4">
        <v>-392</v>
      </c>
      <c r="S32" s="4">
        <v>408</v>
      </c>
      <c r="T32" s="4">
        <v>20.4</v>
      </c>
      <c r="W32" s="11"/>
    </row>
    <row r="33" spans="11:23">
      <c r="K33" s="4"/>
      <c r="L33" s="4"/>
      <c r="Q33" s="1"/>
      <c r="R33" s="14">
        <v>-380</v>
      </c>
      <c r="S33" s="14">
        <v>420</v>
      </c>
      <c r="T33" s="14">
        <v>21</v>
      </c>
      <c r="W33" s="11"/>
    </row>
    <row r="34" s="1" customFormat="1" spans="11:23">
      <c r="K34" s="14" t="s">
        <v>49</v>
      </c>
      <c r="L34" s="14">
        <f>COUNTIF(L2:L25,"&lt;0.507")-COUNTIF(L2:L25,"&lt;0.378")</f>
        <v>4</v>
      </c>
      <c r="W34" s="14"/>
    </row>
    <row r="35" s="1" customFormat="1" spans="11:23">
      <c r="K35" s="14" t="s">
        <v>50</v>
      </c>
      <c r="L35" s="14">
        <f>COUNTIF(L2:L25,"&lt;0.636")-COUNTIF(L2:L25,"&lt;0.507")</f>
        <v>3</v>
      </c>
      <c r="P35" s="1">
        <v>12</v>
      </c>
      <c r="W35" s="14"/>
    </row>
    <row r="36" s="2" customFormat="1" spans="11:23">
      <c r="K36" s="10" t="s">
        <v>51</v>
      </c>
      <c r="L36" s="10">
        <f>COUNTIF(L2:L25,"&lt;0.765")-COUNTIF(L2:L25,"&lt;0.636")</f>
        <v>1</v>
      </c>
      <c r="W36" s="10"/>
    </row>
    <row r="37" s="1" customFormat="1" spans="11:23">
      <c r="K37" s="14" t="s">
        <v>52</v>
      </c>
      <c r="L37" s="14">
        <f>COUNTIF(L2:L25,"&lt;0.894")-COUNTIF(L2:L25,"&lt;0.765")</f>
        <v>0</v>
      </c>
      <c r="P37" s="1">
        <v>28</v>
      </c>
      <c r="W37" s="14"/>
    </row>
    <row r="38" s="1" customFormat="1" spans="11:23">
      <c r="K38" s="14" t="s">
        <v>53</v>
      </c>
      <c r="L38" s="14">
        <f>COUNTIF(L2:L25,"&lt;1.023")-COUNTIF(L2:L25,"&lt;0.894")</f>
        <v>0</v>
      </c>
      <c r="W38" s="14"/>
    </row>
    <row r="39" s="1" customFormat="1" spans="11:23">
      <c r="K39" s="14" t="s">
        <v>54</v>
      </c>
      <c r="L39" s="14">
        <f>COUNTIF(L2:L25,"&lt;1.152")-COUNTIF(L2:L25,"&lt;1.023")</f>
        <v>0</v>
      </c>
      <c r="W39" s="14"/>
    </row>
    <row r="40" s="1" customFormat="1" spans="11:23">
      <c r="K40" s="14" t="s">
        <v>55</v>
      </c>
      <c r="L40" s="14">
        <f>COUNTIF(L2:L25,"&lt;1.281")-COUNTIF(L2:L25,"&lt;1.152")</f>
        <v>0</v>
      </c>
      <c r="W40" s="14"/>
    </row>
    <row r="41" s="1" customFormat="1" spans="11:23">
      <c r="K41" s="14" t="s">
        <v>56</v>
      </c>
      <c r="L41" s="14">
        <f>COUNTIF(L2:L25,"&lt;1.41")-COUNTIF(L2:L25,"&lt;1.281")</f>
        <v>1</v>
      </c>
      <c r="W41" s="14"/>
    </row>
    <row r="42" s="1" customFormat="1" spans="11:23">
      <c r="K42" s="14" t="s">
        <v>57</v>
      </c>
      <c r="L42" s="14">
        <f>COUNTIF(L2:L25,"&lt;1.539")-COUNTIF(L2:L25,"&lt;1.41")</f>
        <v>7</v>
      </c>
      <c r="M42" s="14">
        <v>2</v>
      </c>
      <c r="W42" s="14"/>
    </row>
    <row r="43" s="1" customFormat="1" spans="11:23">
      <c r="K43" s="14" t="s">
        <v>58</v>
      </c>
      <c r="L43" s="14">
        <f>COUNTIF(L2:L25,"&lt;1.668")-COUNTIF(L2:L25,"&lt;1.539")</f>
        <v>3</v>
      </c>
      <c r="M43" s="14">
        <v>3</v>
      </c>
      <c r="W43" s="14"/>
    </row>
    <row r="44" s="1" customFormat="1" spans="11:23">
      <c r="K44" s="14" t="s">
        <v>59</v>
      </c>
      <c r="L44" s="14">
        <f>COUNTIF(L2:L25,"&lt;1.797")-COUNTIF(L2:L25,"&lt;1.668")</f>
        <v>0</v>
      </c>
      <c r="M44" s="14">
        <v>4</v>
      </c>
      <c r="W44" s="14"/>
    </row>
    <row r="45" s="1" customFormat="1" spans="11:23">
      <c r="K45" s="14" t="s">
        <v>60</v>
      </c>
      <c r="L45" s="14">
        <f>COUNTIF(L2:L25,"&lt;1.926")-COUNTIF(L2:L25,"&lt;1.797")</f>
        <v>0</v>
      </c>
      <c r="M45" s="14">
        <v>7</v>
      </c>
      <c r="W45" s="14"/>
    </row>
    <row r="46" s="1" customFormat="1" spans="11:23">
      <c r="K46" s="14" t="s">
        <v>61</v>
      </c>
      <c r="L46" s="14">
        <f>COUNTIF(L2:L25,"&lt;2.055")-COUNTIF(L2:L25,"&lt;1.926")</f>
        <v>1</v>
      </c>
      <c r="M46" s="14">
        <v>8</v>
      </c>
      <c r="W46" s="14"/>
    </row>
    <row r="47" s="1" customFormat="1" spans="11:23">
      <c r="K47" s="14" t="s">
        <v>62</v>
      </c>
      <c r="L47" s="14">
        <f>COUNTIF(L2:L25,"&lt;2.184")-COUNTIF(L2:L25,"&lt;2.055")</f>
        <v>0</v>
      </c>
      <c r="M47" s="14">
        <v>7</v>
      </c>
      <c r="W47" s="14"/>
    </row>
    <row r="48" s="1" customFormat="1" spans="11:23">
      <c r="K48" s="14" t="s">
        <v>63</v>
      </c>
      <c r="L48" s="14">
        <f>COUNTIF(L2:L25,"&lt;2.313")-COUNTIF(L2:L25,"&lt;2.184")</f>
        <v>1</v>
      </c>
      <c r="M48" s="14">
        <v>4</v>
      </c>
      <c r="W48" s="14"/>
    </row>
    <row r="49" s="1" customFormat="1" spans="11:23">
      <c r="K49" s="14" t="s">
        <v>64</v>
      </c>
      <c r="L49" s="14">
        <f>COUNTIF(L2:L25,"&lt;2.442")-COUNTIF(L2:L25,"&lt;2.313")</f>
        <v>1</v>
      </c>
      <c r="M49" s="14">
        <v>3</v>
      </c>
      <c r="W49" s="14"/>
    </row>
    <row r="50" s="1" customFormat="1" spans="11:13">
      <c r="K50" s="14" t="s">
        <v>65</v>
      </c>
      <c r="L50" s="14">
        <f>COUNTIF(L2:L25,"&lt;2.571")-COUNTIF(L2:L25,"&lt;2.442")</f>
        <v>1</v>
      </c>
      <c r="M50" s="14">
        <v>2</v>
      </c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s="1" customFormat="1" spans="11:15">
      <c r="K52" s="14" t="s">
        <v>67</v>
      </c>
      <c r="L52" s="14">
        <f>COUNTIF(L2:L25,"&lt;2.829")-COUNTIF(L2:L25,"&lt;2.7")</f>
        <v>0</v>
      </c>
      <c r="N52" s="1">
        <v>0.378</v>
      </c>
      <c r="O52" s="1">
        <v>3.094</v>
      </c>
    </row>
    <row r="53" s="1" customFormat="1" spans="11:15">
      <c r="K53" s="14" t="s">
        <v>68</v>
      </c>
      <c r="L53" s="14">
        <f>COUNTIF(L2:L25,"&lt;2.958")-COUNTIF(L2:L25,"&lt;2.829")</f>
        <v>0</v>
      </c>
      <c r="N53" s="1">
        <v>21</v>
      </c>
      <c r="O53" s="1">
        <v>0.129</v>
      </c>
    </row>
    <row r="54" s="1" customFormat="1" spans="11:12">
      <c r="K54" s="14" t="s">
        <v>69</v>
      </c>
      <c r="L54" s="14">
        <f>COUNTIF(L2:L25,"&lt;3.087")-COUNTIF(L2:L25,"&lt;2.958")</f>
        <v>1</v>
      </c>
    </row>
    <row r="55" s="1" customFormat="1" spans="14:15">
      <c r="N55" s="1">
        <v>0.954</v>
      </c>
      <c r="O55" s="1">
        <v>0.133</v>
      </c>
    </row>
    <row r="56" s="1" customFormat="1" spans="14:15">
      <c r="N56" s="1">
        <v>1.355</v>
      </c>
      <c r="O56" s="1">
        <v>0.108</v>
      </c>
    </row>
    <row r="57" spans="14:15">
      <c r="N57" s="1">
        <v>1.72</v>
      </c>
      <c r="O57" s="1">
        <v>0.083</v>
      </c>
    </row>
  </sheetData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5"/>
  <sheetViews>
    <sheetView topLeftCell="G40" workbookViewId="0">
      <selection activeCell="G1" sqref="$A1:$XFD59"/>
    </sheetView>
  </sheetViews>
  <sheetFormatPr defaultColWidth="8.88888888888889" defaultRowHeight="14.4"/>
  <cols>
    <col min="11" max="12" width="19.5555555555556" customWidth="1"/>
    <col min="13" max="14" width="12.8888888888889"/>
    <col min="20" max="22" width="12.8888888888889"/>
    <col min="23" max="23" width="17.5555555555556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130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10.5104732513428</v>
      </c>
      <c r="L2" s="9">
        <v>0.40911865234375</v>
      </c>
      <c r="M2">
        <v>0.336616516113281</v>
      </c>
      <c r="N2">
        <v>10.49875831604</v>
      </c>
      <c r="O2">
        <v>9</v>
      </c>
      <c r="P2">
        <v>9</v>
      </c>
      <c r="Q2">
        <v>19</v>
      </c>
      <c r="R2" s="15">
        <v>0.4737</v>
      </c>
      <c r="S2" s="15">
        <f t="shared" ref="S2:S8" si="0">O2/E2</f>
        <v>0.9</v>
      </c>
      <c r="T2">
        <v>4.85090065002441</v>
      </c>
      <c r="U2">
        <v>4.38053035736084</v>
      </c>
      <c r="V2">
        <v>4.3800253868103</v>
      </c>
      <c r="W2" s="11">
        <v>0.000504970550537109</v>
      </c>
      <c r="X2">
        <v>0.470875263214111</v>
      </c>
      <c r="Y2">
        <v>0.470875263214111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pans="1:31">
      <c r="A3" s="5">
        <v>232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9.98714828491211</v>
      </c>
      <c r="L3" s="9">
        <v>0.462333679199219</v>
      </c>
      <c r="M3">
        <v>0.440597534179687</v>
      </c>
      <c r="N3">
        <v>10.3657836914062</v>
      </c>
      <c r="O3">
        <v>9</v>
      </c>
      <c r="P3">
        <v>9</v>
      </c>
      <c r="Q3">
        <v>19</v>
      </c>
      <c r="R3" s="15">
        <v>0.4737</v>
      </c>
      <c r="S3" s="15">
        <f t="shared" si="0"/>
        <v>0.9</v>
      </c>
      <c r="T3">
        <v>4.47909736633301</v>
      </c>
      <c r="U3">
        <v>4.03401613235474</v>
      </c>
      <c r="V3">
        <v>4.06410217285156</v>
      </c>
      <c r="W3" s="11">
        <v>0.0300860404968262</v>
      </c>
      <c r="X3">
        <v>0.414995193481445</v>
      </c>
      <c r="Y3">
        <v>0.414995193481445</v>
      </c>
      <c r="Z3">
        <v>0.9</v>
      </c>
      <c r="AA3">
        <v>1</v>
      </c>
      <c r="AB3">
        <v>0.526315789473684</v>
      </c>
      <c r="AC3">
        <v>0.689655172413793</v>
      </c>
      <c r="AD3">
        <v>0</v>
      </c>
      <c r="AE3">
        <v>0.1</v>
      </c>
    </row>
    <row r="4" s="3" customFormat="1" spans="1:31">
      <c r="A4" s="7">
        <v>68</v>
      </c>
      <c r="B4" s="3">
        <v>20</v>
      </c>
      <c r="C4" s="3">
        <v>0</v>
      </c>
      <c r="D4" s="3">
        <v>10</v>
      </c>
      <c r="E4" s="3">
        <v>10</v>
      </c>
      <c r="F4" s="3">
        <v>10</v>
      </c>
      <c r="G4" s="3">
        <v>0</v>
      </c>
      <c r="H4" s="3">
        <v>10</v>
      </c>
      <c r="I4" s="3">
        <v>0</v>
      </c>
      <c r="J4" s="3">
        <v>1</v>
      </c>
      <c r="K4" s="11">
        <v>9999</v>
      </c>
      <c r="L4" s="11">
        <v>0.482078552246094</v>
      </c>
      <c r="M4" s="3">
        <v>9999</v>
      </c>
      <c r="N4" s="3">
        <v>9999</v>
      </c>
      <c r="O4" s="3">
        <v>10</v>
      </c>
      <c r="P4" s="3">
        <v>10</v>
      </c>
      <c r="Q4" s="3">
        <v>20</v>
      </c>
      <c r="R4" s="17">
        <v>0.5</v>
      </c>
      <c r="S4" s="17">
        <f t="shared" si="0"/>
        <v>1</v>
      </c>
      <c r="T4" s="3">
        <v>5.22106170654297</v>
      </c>
      <c r="U4" s="3">
        <v>4.79129123687744</v>
      </c>
      <c r="V4" s="3">
        <v>4.7376275062561</v>
      </c>
      <c r="W4" s="11">
        <v>0.0536637306213379</v>
      </c>
      <c r="X4" s="3">
        <v>0.483434200286865</v>
      </c>
      <c r="Y4" s="3">
        <v>0.483434200286865</v>
      </c>
      <c r="Z4" s="3">
        <v>1</v>
      </c>
      <c r="AA4" s="3">
        <v>1</v>
      </c>
      <c r="AB4" s="3">
        <v>0.5</v>
      </c>
      <c r="AC4" s="3">
        <v>0.666666666666667</v>
      </c>
      <c r="AD4" s="3">
        <v>0</v>
      </c>
      <c r="AE4" s="3">
        <v>0</v>
      </c>
    </row>
    <row r="5" spans="1:31">
      <c r="A5" s="5">
        <v>112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10.0738563537598</v>
      </c>
      <c r="L5" s="9">
        <v>0.529277801513672</v>
      </c>
      <c r="M5">
        <v>0.522300720214844</v>
      </c>
      <c r="N5">
        <v>10.5352840423584</v>
      </c>
      <c r="O5">
        <v>9</v>
      </c>
      <c r="P5">
        <v>9</v>
      </c>
      <c r="Q5">
        <v>19</v>
      </c>
      <c r="R5" s="15">
        <v>0.4737</v>
      </c>
      <c r="S5" s="15">
        <f t="shared" si="0"/>
        <v>0.9</v>
      </c>
      <c r="T5">
        <v>4.54323959350586</v>
      </c>
      <c r="U5">
        <v>4.0840015411377</v>
      </c>
      <c r="V5">
        <v>4.12385272979736</v>
      </c>
      <c r="W5" s="11">
        <v>0.039851188659668</v>
      </c>
      <c r="X5">
        <v>0.419386863708496</v>
      </c>
      <c r="Y5">
        <v>0.419386863708496</v>
      </c>
      <c r="Z5">
        <v>0.9</v>
      </c>
      <c r="AA5">
        <v>1</v>
      </c>
      <c r="AB5">
        <v>0.526315789473684</v>
      </c>
      <c r="AC5">
        <v>0.689655172413793</v>
      </c>
      <c r="AD5">
        <v>0</v>
      </c>
      <c r="AE5">
        <v>0.1</v>
      </c>
    </row>
    <row r="6" spans="1:31">
      <c r="A6" s="5">
        <v>229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9.84768295288086</v>
      </c>
      <c r="L6" s="9">
        <v>0.546676635742187</v>
      </c>
      <c r="M6">
        <v>0.46795654296875</v>
      </c>
      <c r="N6">
        <v>9.54726791381836</v>
      </c>
      <c r="O6">
        <v>8</v>
      </c>
      <c r="P6">
        <v>8</v>
      </c>
      <c r="Q6">
        <v>18</v>
      </c>
      <c r="R6" s="15">
        <v>0.4444</v>
      </c>
      <c r="S6" s="15">
        <f t="shared" si="0"/>
        <v>0.8</v>
      </c>
      <c r="T6">
        <v>4.21918487548828</v>
      </c>
      <c r="U6">
        <v>3.84386992454529</v>
      </c>
      <c r="V6">
        <v>3.82370638847351</v>
      </c>
      <c r="W6" s="11">
        <v>0.0201635360717773</v>
      </c>
      <c r="X6">
        <v>0.395478487014771</v>
      </c>
      <c r="Y6">
        <v>0.395478487014771</v>
      </c>
      <c r="Z6">
        <v>0.8</v>
      </c>
      <c r="AA6">
        <v>1</v>
      </c>
      <c r="AB6">
        <v>0.555555555555556</v>
      </c>
      <c r="AC6">
        <v>0.714285714285714</v>
      </c>
      <c r="AD6">
        <v>0</v>
      </c>
      <c r="AE6">
        <v>0.2</v>
      </c>
    </row>
    <row r="7" s="3" customFormat="1" spans="1:31">
      <c r="A7" s="7">
        <v>90</v>
      </c>
      <c r="B7" s="3">
        <v>19</v>
      </c>
      <c r="C7" s="3">
        <v>1</v>
      </c>
      <c r="D7" s="3">
        <v>10</v>
      </c>
      <c r="E7" s="3">
        <v>10</v>
      </c>
      <c r="F7" s="3">
        <v>10</v>
      </c>
      <c r="G7" s="3">
        <v>0</v>
      </c>
      <c r="H7" s="3">
        <v>9</v>
      </c>
      <c r="I7" s="3">
        <v>1</v>
      </c>
      <c r="J7" s="3">
        <v>0.95</v>
      </c>
      <c r="K7" s="11">
        <v>10.1075839996338</v>
      </c>
      <c r="L7" s="11">
        <v>0.614130020141602</v>
      </c>
      <c r="M7" s="3">
        <v>0.511381149291992</v>
      </c>
      <c r="N7" s="3">
        <v>9.52082443237305</v>
      </c>
      <c r="O7" s="3">
        <v>8</v>
      </c>
      <c r="P7" s="3">
        <v>8</v>
      </c>
      <c r="Q7" s="3">
        <v>17</v>
      </c>
      <c r="R7" s="17">
        <v>0.4706</v>
      </c>
      <c r="S7" s="17">
        <f t="shared" si="0"/>
        <v>0.8</v>
      </c>
      <c r="T7" s="3">
        <v>4.15169715881348</v>
      </c>
      <c r="U7" s="3">
        <v>3.7891092300415</v>
      </c>
      <c r="V7" s="3">
        <v>3.73117065429687</v>
      </c>
      <c r="W7" s="11">
        <v>0.0579385757446289</v>
      </c>
      <c r="X7" s="3">
        <v>0.420526504516602</v>
      </c>
      <c r="Y7" s="3">
        <v>0.420526504516602</v>
      </c>
      <c r="Z7" s="3">
        <v>0.8</v>
      </c>
      <c r="AA7" s="3">
        <v>0.9</v>
      </c>
      <c r="AB7" s="3">
        <v>0.529411764705882</v>
      </c>
      <c r="AC7" s="3">
        <v>0.666666666666667</v>
      </c>
      <c r="AD7" s="3">
        <v>0.1</v>
      </c>
      <c r="AE7" s="3">
        <v>0.1</v>
      </c>
    </row>
    <row r="8" s="2" customFormat="1" spans="1:31">
      <c r="A8" s="6">
        <v>138</v>
      </c>
      <c r="B8" s="2">
        <v>18</v>
      </c>
      <c r="C8" s="2">
        <v>2</v>
      </c>
      <c r="D8" s="2">
        <v>10</v>
      </c>
      <c r="E8" s="2">
        <v>10</v>
      </c>
      <c r="F8" s="2">
        <v>9</v>
      </c>
      <c r="G8" s="2">
        <v>1</v>
      </c>
      <c r="H8" s="2">
        <v>9</v>
      </c>
      <c r="I8" s="2">
        <v>1</v>
      </c>
      <c r="J8" s="2">
        <v>0.9</v>
      </c>
      <c r="K8" s="10">
        <v>9.2657299041748</v>
      </c>
      <c r="L8" s="10">
        <v>0.671237945556641</v>
      </c>
      <c r="M8" s="2">
        <v>0.846797943115234</v>
      </c>
      <c r="N8" s="2">
        <v>11.3050632476807</v>
      </c>
      <c r="O8" s="2">
        <v>9</v>
      </c>
      <c r="P8" s="2">
        <v>9</v>
      </c>
      <c r="Q8" s="2">
        <v>16</v>
      </c>
      <c r="R8" s="16">
        <v>0.5625</v>
      </c>
      <c r="S8" s="16">
        <f t="shared" si="0"/>
        <v>0.9</v>
      </c>
      <c r="T8" s="2">
        <v>4.41386222839355</v>
      </c>
      <c r="U8" s="2">
        <v>3.87005400657654</v>
      </c>
      <c r="V8" s="2">
        <v>4.11690664291382</v>
      </c>
      <c r="W8" s="10">
        <v>0.24685263633728</v>
      </c>
      <c r="X8" s="2">
        <v>0.296955585479736</v>
      </c>
      <c r="Y8" s="2">
        <v>0.296955585479736</v>
      </c>
      <c r="Z8" s="2">
        <v>0.9</v>
      </c>
      <c r="AA8" s="2">
        <v>0.7</v>
      </c>
      <c r="AB8" s="2">
        <v>0.4375</v>
      </c>
      <c r="AC8" s="2">
        <v>0.538461538461539</v>
      </c>
      <c r="AD8" s="2">
        <v>0.3</v>
      </c>
      <c r="AE8" s="2">
        <v>-0.2</v>
      </c>
    </row>
    <row r="9" spans="1:31">
      <c r="A9" s="5">
        <v>56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11.0079898834228</v>
      </c>
      <c r="L9" s="9">
        <v>2.46775436401367</v>
      </c>
      <c r="M9">
        <v>2.29214859008789</v>
      </c>
      <c r="N9">
        <v>7.73306846618652</v>
      </c>
      <c r="O9">
        <v>3</v>
      </c>
      <c r="P9">
        <v>3</v>
      </c>
      <c r="Q9">
        <v>13</v>
      </c>
      <c r="R9" s="15">
        <v>0.2308</v>
      </c>
      <c r="S9" s="15">
        <f t="shared" ref="S9:S23" si="1">O9/E9</f>
        <v>0.3</v>
      </c>
      <c r="T9">
        <v>3.90030670166016</v>
      </c>
      <c r="U9">
        <v>3.69257616996765</v>
      </c>
      <c r="V9">
        <v>3.42653846740723</v>
      </c>
      <c r="W9" s="11">
        <v>0.266037702560425</v>
      </c>
      <c r="X9">
        <v>0.47376823425293</v>
      </c>
      <c r="Y9">
        <v>0.47376823425293</v>
      </c>
      <c r="Z9">
        <v>0.3</v>
      </c>
      <c r="AA9">
        <v>1</v>
      </c>
      <c r="AB9">
        <v>0.769230769230769</v>
      </c>
      <c r="AC9">
        <v>0.869565217391304</v>
      </c>
      <c r="AD9">
        <v>0</v>
      </c>
      <c r="AE9">
        <v>0.7</v>
      </c>
    </row>
    <row r="10" customFormat="1" spans="1:31">
      <c r="A10" s="5">
        <v>84</v>
      </c>
      <c r="B10">
        <v>17</v>
      </c>
      <c r="C10">
        <v>3</v>
      </c>
      <c r="D10">
        <v>10</v>
      </c>
      <c r="E10">
        <v>10</v>
      </c>
      <c r="F10">
        <v>10</v>
      </c>
      <c r="G10">
        <v>0</v>
      </c>
      <c r="H10">
        <v>7</v>
      </c>
      <c r="I10">
        <v>3</v>
      </c>
      <c r="J10">
        <v>0.85</v>
      </c>
      <c r="K10" s="4">
        <v>7.79148483276367</v>
      </c>
      <c r="L10" s="9">
        <v>2.34443283081055</v>
      </c>
      <c r="M10">
        <v>1.53893280029297</v>
      </c>
      <c r="N10">
        <v>5.09651374816895</v>
      </c>
      <c r="O10">
        <v>3</v>
      </c>
      <c r="P10">
        <v>3</v>
      </c>
      <c r="Q10">
        <v>12</v>
      </c>
      <c r="R10" s="15">
        <v>0.25</v>
      </c>
      <c r="S10" s="15">
        <f t="shared" si="1"/>
        <v>0.3</v>
      </c>
      <c r="T10">
        <v>3.77038764953613</v>
      </c>
      <c r="U10">
        <v>3.48172307014465</v>
      </c>
      <c r="V10">
        <v>3.24515295028686</v>
      </c>
      <c r="W10" s="11">
        <v>0.236570119857788</v>
      </c>
      <c r="X10">
        <v>0.525234699249268</v>
      </c>
      <c r="Y10">
        <v>0.525234699249268</v>
      </c>
      <c r="Z10">
        <v>0.3</v>
      </c>
      <c r="AA10">
        <v>0.9</v>
      </c>
      <c r="AB10">
        <v>0.75</v>
      </c>
      <c r="AC10">
        <v>0.818181818181818</v>
      </c>
      <c r="AD10">
        <v>0.1</v>
      </c>
      <c r="AE10">
        <v>0.6</v>
      </c>
    </row>
    <row r="11" spans="1:31">
      <c r="A11" s="5">
        <v>93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10.4066944122315</v>
      </c>
      <c r="L11" s="9">
        <v>1.28925704956055</v>
      </c>
      <c r="M11">
        <v>1.12779426574707</v>
      </c>
      <c r="N11">
        <v>8.51591873168945</v>
      </c>
      <c r="O11">
        <v>6</v>
      </c>
      <c r="P11">
        <v>6</v>
      </c>
      <c r="Q11">
        <v>16</v>
      </c>
      <c r="R11" s="15">
        <v>0.375</v>
      </c>
      <c r="S11" s="15">
        <f t="shared" si="1"/>
        <v>0.6</v>
      </c>
      <c r="T11">
        <v>3.78498268127441</v>
      </c>
      <c r="U11">
        <v>3.53165054321289</v>
      </c>
      <c r="V11">
        <v>3.34699487686157</v>
      </c>
      <c r="W11" s="11">
        <v>0.184655666351318</v>
      </c>
      <c r="X11">
        <v>0.437987804412842</v>
      </c>
      <c r="Y11">
        <v>0.437987804412842</v>
      </c>
      <c r="Z11">
        <v>0.6</v>
      </c>
      <c r="AA11">
        <v>1</v>
      </c>
      <c r="AB11">
        <v>0.625</v>
      </c>
      <c r="AC11">
        <v>0.769230769230769</v>
      </c>
      <c r="AD11">
        <v>0</v>
      </c>
      <c r="AE11">
        <v>0.4</v>
      </c>
    </row>
    <row r="12" spans="1:31">
      <c r="A12" s="5">
        <v>8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8.4647102355957</v>
      </c>
      <c r="L12" s="9">
        <v>2.99497032165527</v>
      </c>
      <c r="M12">
        <v>2.69119644165039</v>
      </c>
      <c r="N12">
        <v>5.31829261779785</v>
      </c>
      <c r="O12">
        <v>3</v>
      </c>
      <c r="P12">
        <v>3</v>
      </c>
      <c r="Q12">
        <v>13</v>
      </c>
      <c r="R12" s="15">
        <v>0.2308</v>
      </c>
      <c r="S12" s="15">
        <f t="shared" si="1"/>
        <v>0.3</v>
      </c>
      <c r="T12">
        <v>3.73464393615723</v>
      </c>
      <c r="U12">
        <v>3.51974487304687</v>
      </c>
      <c r="V12">
        <v>3.25290822982788</v>
      </c>
      <c r="W12" s="11">
        <v>0.266836643218994</v>
      </c>
      <c r="X12">
        <v>0.481735706329346</v>
      </c>
      <c r="Y12">
        <v>0.481735706329346</v>
      </c>
      <c r="Z12">
        <v>0.3</v>
      </c>
      <c r="AA12">
        <v>1</v>
      </c>
      <c r="AB12">
        <v>0.769230769230769</v>
      </c>
      <c r="AC12">
        <v>0.869565217391304</v>
      </c>
      <c r="AD12">
        <v>0</v>
      </c>
      <c r="AE12">
        <v>0.7</v>
      </c>
    </row>
    <row r="13" spans="1:31">
      <c r="A13" s="5">
        <v>75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7.85711288452148</v>
      </c>
      <c r="L13" s="9">
        <v>1.95977401733398</v>
      </c>
      <c r="M13">
        <v>1.5081729888916</v>
      </c>
      <c r="N13">
        <v>5.1136531829834</v>
      </c>
      <c r="O13">
        <v>5</v>
      </c>
      <c r="P13">
        <v>5</v>
      </c>
      <c r="Q13">
        <v>15</v>
      </c>
      <c r="R13" s="15">
        <v>0.3333</v>
      </c>
      <c r="S13" s="15">
        <f t="shared" si="1"/>
        <v>0.5</v>
      </c>
      <c r="T13">
        <v>3.73113059997559</v>
      </c>
      <c r="U13">
        <v>3.49054074287415</v>
      </c>
      <c r="V13">
        <v>3.28769683837891</v>
      </c>
      <c r="W13" s="11">
        <v>0.202843904495239</v>
      </c>
      <c r="X13">
        <v>0.44343376159668</v>
      </c>
      <c r="Y13">
        <v>0.44343376159668</v>
      </c>
      <c r="Z13">
        <v>0.5</v>
      </c>
      <c r="AA13">
        <v>1</v>
      </c>
      <c r="AB13">
        <v>0.666666666666667</v>
      </c>
      <c r="AC13">
        <v>0.8</v>
      </c>
      <c r="AD13">
        <v>0</v>
      </c>
      <c r="AE13">
        <v>0.5</v>
      </c>
    </row>
    <row r="14" spans="1:31">
      <c r="A14" s="5">
        <v>86</v>
      </c>
      <c r="B14">
        <v>17</v>
      </c>
      <c r="C14">
        <v>3</v>
      </c>
      <c r="D14">
        <v>10</v>
      </c>
      <c r="E14">
        <v>10</v>
      </c>
      <c r="F14">
        <v>10</v>
      </c>
      <c r="G14">
        <v>0</v>
      </c>
      <c r="H14">
        <v>7</v>
      </c>
      <c r="I14">
        <v>3</v>
      </c>
      <c r="J14">
        <v>0.85</v>
      </c>
      <c r="K14" s="4">
        <v>6.54656028747559</v>
      </c>
      <c r="L14" s="9">
        <v>1.43948173522949</v>
      </c>
      <c r="M14">
        <v>0.952493667602539</v>
      </c>
      <c r="N14">
        <v>5.67252922058105</v>
      </c>
      <c r="O14">
        <v>5</v>
      </c>
      <c r="P14">
        <v>5</v>
      </c>
      <c r="Q14">
        <v>14</v>
      </c>
      <c r="R14" s="15">
        <v>0.3571</v>
      </c>
      <c r="S14" s="15">
        <f t="shared" si="1"/>
        <v>0.5</v>
      </c>
      <c r="T14">
        <v>3.73326110839844</v>
      </c>
      <c r="U14">
        <v>3.37700819969177</v>
      </c>
      <c r="V14">
        <v>3.30233311653137</v>
      </c>
      <c r="W14" s="11">
        <v>0.0746750831604004</v>
      </c>
      <c r="X14">
        <v>0.430927991867065</v>
      </c>
      <c r="Y14">
        <v>0.430927991867065</v>
      </c>
      <c r="Z14">
        <v>0.5</v>
      </c>
      <c r="AA14">
        <v>0.9</v>
      </c>
      <c r="AB14">
        <v>0.642857142857143</v>
      </c>
      <c r="AC14">
        <v>0.75</v>
      </c>
      <c r="AD14">
        <v>0.1</v>
      </c>
      <c r="AE14">
        <v>0.4</v>
      </c>
    </row>
    <row r="15" spans="1:31">
      <c r="A15" s="5">
        <v>111</v>
      </c>
      <c r="B15">
        <v>16</v>
      </c>
      <c r="C15">
        <v>4</v>
      </c>
      <c r="D15">
        <v>10</v>
      </c>
      <c r="E15">
        <v>10</v>
      </c>
      <c r="F15">
        <v>9</v>
      </c>
      <c r="G15">
        <v>1</v>
      </c>
      <c r="H15">
        <v>7</v>
      </c>
      <c r="I15">
        <v>3</v>
      </c>
      <c r="J15">
        <v>0.8</v>
      </c>
      <c r="K15" s="4">
        <v>5.90119934082031</v>
      </c>
      <c r="L15" s="9">
        <v>1.46022987365723</v>
      </c>
      <c r="M15">
        <v>1.03746795654297</v>
      </c>
      <c r="N15">
        <v>4.93503952026367</v>
      </c>
      <c r="O15">
        <v>5</v>
      </c>
      <c r="P15">
        <v>5</v>
      </c>
      <c r="Q15">
        <v>13</v>
      </c>
      <c r="R15" s="15">
        <v>0.3846</v>
      </c>
      <c r="S15" s="15">
        <f t="shared" si="1"/>
        <v>0.5</v>
      </c>
      <c r="T15">
        <v>2.83156013488769</v>
      </c>
      <c r="U15">
        <v>2.55749702453613</v>
      </c>
      <c r="V15">
        <v>2.5282130241394</v>
      </c>
      <c r="W15" s="11">
        <v>0.0292840003967285</v>
      </c>
      <c r="X15">
        <v>0.303347110748291</v>
      </c>
      <c r="Y15">
        <v>0.303347110748291</v>
      </c>
      <c r="Z15">
        <v>0.5</v>
      </c>
      <c r="AA15">
        <v>0.8</v>
      </c>
      <c r="AB15">
        <v>0.615384615384615</v>
      </c>
      <c r="AC15">
        <v>0.695652173913043</v>
      </c>
      <c r="AD15">
        <v>0.2</v>
      </c>
      <c r="AE15">
        <v>0.3</v>
      </c>
    </row>
    <row r="16" spans="1:31">
      <c r="A16" s="5">
        <v>145</v>
      </c>
      <c r="B16">
        <v>18</v>
      </c>
      <c r="C16">
        <v>2</v>
      </c>
      <c r="D16">
        <v>10</v>
      </c>
      <c r="E16">
        <v>10</v>
      </c>
      <c r="F16">
        <v>9</v>
      </c>
      <c r="G16">
        <v>1</v>
      </c>
      <c r="H16">
        <v>9</v>
      </c>
      <c r="I16">
        <v>1</v>
      </c>
      <c r="J16">
        <v>0.9</v>
      </c>
      <c r="K16" s="4">
        <v>10.6385040283203</v>
      </c>
      <c r="L16" s="9">
        <v>1.46340179443359</v>
      </c>
      <c r="M16">
        <v>1.31208801269531</v>
      </c>
      <c r="N16">
        <v>8.68145370483398</v>
      </c>
      <c r="O16">
        <v>5</v>
      </c>
      <c r="P16">
        <v>5</v>
      </c>
      <c r="Q16">
        <v>13</v>
      </c>
      <c r="R16" s="15">
        <v>0.3846</v>
      </c>
      <c r="S16" s="15">
        <f t="shared" si="1"/>
        <v>0.5</v>
      </c>
      <c r="T16">
        <v>3.67697906494141</v>
      </c>
      <c r="U16">
        <v>3.40024971961975</v>
      </c>
      <c r="V16">
        <v>3.30141448974609</v>
      </c>
      <c r="W16" s="11">
        <v>0.0988352298736572</v>
      </c>
      <c r="X16">
        <v>0.375564575195312</v>
      </c>
      <c r="Y16">
        <v>0.375564575195312</v>
      </c>
      <c r="Z16">
        <v>0.5</v>
      </c>
      <c r="AA16">
        <v>0.8</v>
      </c>
      <c r="AB16">
        <v>0.615384615384615</v>
      </c>
      <c r="AC16">
        <v>0.695652173913043</v>
      </c>
      <c r="AD16">
        <v>0.2</v>
      </c>
      <c r="AE16">
        <v>0.3</v>
      </c>
    </row>
    <row r="17" spans="1:31">
      <c r="A17" s="5">
        <v>248</v>
      </c>
      <c r="B17">
        <v>19</v>
      </c>
      <c r="C17">
        <v>1</v>
      </c>
      <c r="D17">
        <v>10</v>
      </c>
      <c r="E17">
        <v>10</v>
      </c>
      <c r="F17">
        <v>10</v>
      </c>
      <c r="G17">
        <v>0</v>
      </c>
      <c r="H17">
        <v>9</v>
      </c>
      <c r="I17">
        <v>1</v>
      </c>
      <c r="J17">
        <v>0.95</v>
      </c>
      <c r="K17" s="4">
        <v>9.82092666625977</v>
      </c>
      <c r="L17" s="9">
        <v>1.48200607299805</v>
      </c>
      <c r="M17">
        <v>1.40103530883789</v>
      </c>
      <c r="N17">
        <v>8.45578384399414</v>
      </c>
      <c r="O17">
        <v>8</v>
      </c>
      <c r="P17">
        <v>8</v>
      </c>
      <c r="Q17">
        <v>18</v>
      </c>
      <c r="R17" s="15">
        <v>0.4444</v>
      </c>
      <c r="S17" s="15">
        <f t="shared" si="1"/>
        <v>0.8</v>
      </c>
      <c r="T17">
        <v>4.06353569030762</v>
      </c>
      <c r="U17">
        <v>3.75528621673584</v>
      </c>
      <c r="V17">
        <v>3.65086984634399</v>
      </c>
      <c r="W17" s="11">
        <v>0.104416370391846</v>
      </c>
      <c r="X17">
        <v>0.412665843963623</v>
      </c>
      <c r="Y17">
        <v>0.412665843963623</v>
      </c>
      <c r="Z17">
        <v>0.8</v>
      </c>
      <c r="AA17">
        <v>1</v>
      </c>
      <c r="AB17">
        <v>0.555555555555556</v>
      </c>
      <c r="AC17">
        <v>0.714285714285714</v>
      </c>
      <c r="AD17">
        <v>0</v>
      </c>
      <c r="AE17">
        <v>0.2</v>
      </c>
    </row>
    <row r="18" spans="1:31">
      <c r="A18" s="5">
        <v>63</v>
      </c>
      <c r="B18">
        <v>17</v>
      </c>
      <c r="C18">
        <v>3</v>
      </c>
      <c r="D18">
        <v>10</v>
      </c>
      <c r="E18">
        <v>10</v>
      </c>
      <c r="F18">
        <v>10</v>
      </c>
      <c r="G18">
        <v>0</v>
      </c>
      <c r="H18">
        <v>7</v>
      </c>
      <c r="I18">
        <v>3</v>
      </c>
      <c r="J18">
        <v>0.85</v>
      </c>
      <c r="K18" s="4">
        <v>7.43708038330078</v>
      </c>
      <c r="L18" s="9">
        <v>1.48202133178711</v>
      </c>
      <c r="M18">
        <v>0.755367279052734</v>
      </c>
      <c r="N18">
        <v>6.08505249023437</v>
      </c>
      <c r="O18">
        <v>6</v>
      </c>
      <c r="P18">
        <v>6</v>
      </c>
      <c r="Q18">
        <v>16</v>
      </c>
      <c r="R18" s="15">
        <v>0.375</v>
      </c>
      <c r="S18" s="15">
        <f t="shared" si="1"/>
        <v>0.6</v>
      </c>
      <c r="T18">
        <v>3.68939018249512</v>
      </c>
      <c r="U18">
        <v>3.33024024963379</v>
      </c>
      <c r="V18">
        <v>3.20700597763061</v>
      </c>
      <c r="W18" s="11">
        <v>0.123234272003174</v>
      </c>
      <c r="X18">
        <v>0.482384204864502</v>
      </c>
      <c r="Y18">
        <v>0.482384204864502</v>
      </c>
      <c r="Z18">
        <v>0.6</v>
      </c>
      <c r="AA18">
        <v>1</v>
      </c>
      <c r="AB18">
        <v>0.625</v>
      </c>
      <c r="AC18">
        <v>0.769230769230769</v>
      </c>
      <c r="AD18">
        <v>0</v>
      </c>
      <c r="AE18">
        <v>0.4</v>
      </c>
    </row>
    <row r="19" spans="1:31">
      <c r="A19" s="5">
        <v>115</v>
      </c>
      <c r="B19">
        <v>16</v>
      </c>
      <c r="C19">
        <v>4</v>
      </c>
      <c r="D19">
        <v>10</v>
      </c>
      <c r="E19">
        <v>10</v>
      </c>
      <c r="F19">
        <v>10</v>
      </c>
      <c r="G19">
        <v>0</v>
      </c>
      <c r="H19">
        <v>6</v>
      </c>
      <c r="I19">
        <v>4</v>
      </c>
      <c r="J19">
        <v>0.8</v>
      </c>
      <c r="K19" s="4">
        <v>6.71426963806152</v>
      </c>
      <c r="L19" s="9">
        <v>1.49112319946289</v>
      </c>
      <c r="M19">
        <v>0.618156433105469</v>
      </c>
      <c r="N19">
        <v>6.52282333374023</v>
      </c>
      <c r="O19">
        <v>6</v>
      </c>
      <c r="P19">
        <v>6</v>
      </c>
      <c r="Q19">
        <v>16</v>
      </c>
      <c r="R19" s="15">
        <v>0.375</v>
      </c>
      <c r="S19" s="15">
        <f t="shared" si="1"/>
        <v>0.6</v>
      </c>
      <c r="T19">
        <v>2.93527793884277</v>
      </c>
      <c r="U19">
        <v>2.57135272026062</v>
      </c>
      <c r="V19">
        <v>2.54566478729248</v>
      </c>
      <c r="W19" s="11">
        <v>0.0256879329681396</v>
      </c>
      <c r="X19">
        <v>0.389613151550293</v>
      </c>
      <c r="Y19">
        <v>0.389613151550293</v>
      </c>
      <c r="Z19">
        <v>0.6</v>
      </c>
      <c r="AA19">
        <v>1</v>
      </c>
      <c r="AB19">
        <v>0.625</v>
      </c>
      <c r="AC19">
        <v>0.769230769230769</v>
      </c>
      <c r="AD19">
        <v>0</v>
      </c>
      <c r="AE19">
        <v>0.4</v>
      </c>
    </row>
    <row r="20" spans="1:31">
      <c r="A20" s="5">
        <v>121</v>
      </c>
      <c r="B20">
        <v>17</v>
      </c>
      <c r="C20">
        <v>3</v>
      </c>
      <c r="D20">
        <v>10</v>
      </c>
      <c r="E20">
        <v>10</v>
      </c>
      <c r="F20">
        <v>9</v>
      </c>
      <c r="G20">
        <v>1</v>
      </c>
      <c r="H20">
        <v>8</v>
      </c>
      <c r="I20">
        <v>2</v>
      </c>
      <c r="J20">
        <v>0.85</v>
      </c>
      <c r="K20" s="4">
        <v>7.45661926269531</v>
      </c>
      <c r="L20" s="9">
        <v>1.49939155578613</v>
      </c>
      <c r="M20">
        <v>1.15605163574219</v>
      </c>
      <c r="N20">
        <v>5.72982215881348</v>
      </c>
      <c r="O20">
        <v>4</v>
      </c>
      <c r="P20">
        <v>4</v>
      </c>
      <c r="Q20">
        <v>13</v>
      </c>
      <c r="R20" s="15">
        <v>0.3077</v>
      </c>
      <c r="S20" s="15">
        <f t="shared" si="1"/>
        <v>0.4</v>
      </c>
      <c r="T20">
        <v>3.44992828369141</v>
      </c>
      <c r="U20">
        <v>3.14979958534241</v>
      </c>
      <c r="V20">
        <v>3.08476877212524</v>
      </c>
      <c r="W20" s="11">
        <v>0.0650308132171631</v>
      </c>
      <c r="X20">
        <v>0.365159511566162</v>
      </c>
      <c r="Y20">
        <v>0.365159511566162</v>
      </c>
      <c r="Z20">
        <v>0.4</v>
      </c>
      <c r="AA20">
        <v>0.9</v>
      </c>
      <c r="AB20">
        <v>0.692307692307692</v>
      </c>
      <c r="AC20">
        <v>0.782608695652174</v>
      </c>
      <c r="AD20">
        <v>0.1</v>
      </c>
      <c r="AE20">
        <v>0.5</v>
      </c>
    </row>
    <row r="21" spans="1:31">
      <c r="A21" s="5">
        <v>212</v>
      </c>
      <c r="B21">
        <v>19</v>
      </c>
      <c r="C21">
        <v>1</v>
      </c>
      <c r="D21">
        <v>10</v>
      </c>
      <c r="E21">
        <v>10</v>
      </c>
      <c r="F21">
        <v>10</v>
      </c>
      <c r="G21">
        <v>0</v>
      </c>
      <c r="H21">
        <v>9</v>
      </c>
      <c r="I21">
        <v>1</v>
      </c>
      <c r="J21">
        <v>0.95</v>
      </c>
      <c r="K21" s="4">
        <v>9.30351257324219</v>
      </c>
      <c r="L21" s="9">
        <v>1.56141471862793</v>
      </c>
      <c r="M21">
        <v>1.46649742126465</v>
      </c>
      <c r="N21">
        <v>7.65316009521484</v>
      </c>
      <c r="O21">
        <v>4</v>
      </c>
      <c r="P21">
        <v>4</v>
      </c>
      <c r="Q21">
        <v>12</v>
      </c>
      <c r="R21" s="15">
        <v>0.3333</v>
      </c>
      <c r="S21" s="15">
        <f t="shared" si="1"/>
        <v>0.4</v>
      </c>
      <c r="T21">
        <v>3.60354804992676</v>
      </c>
      <c r="U21">
        <v>3.36167764663696</v>
      </c>
      <c r="V21">
        <v>3.22679138183594</v>
      </c>
      <c r="W21" s="11">
        <v>0.134886264801025</v>
      </c>
      <c r="X21">
        <v>0.37675666809082</v>
      </c>
      <c r="Y21">
        <v>0.37675666809082</v>
      </c>
      <c r="Z21">
        <v>0.4</v>
      </c>
      <c r="AA21">
        <v>0.8</v>
      </c>
      <c r="AB21">
        <v>0.666666666666667</v>
      </c>
      <c r="AC21">
        <v>0.727272727272727</v>
      </c>
      <c r="AD21">
        <v>0.2</v>
      </c>
      <c r="AE21">
        <v>0.4</v>
      </c>
    </row>
    <row r="22" spans="1:31">
      <c r="A22" s="5">
        <v>147</v>
      </c>
      <c r="B22">
        <v>18</v>
      </c>
      <c r="C22">
        <v>2</v>
      </c>
      <c r="D22">
        <v>10</v>
      </c>
      <c r="E22">
        <v>10</v>
      </c>
      <c r="F22">
        <v>10</v>
      </c>
      <c r="G22">
        <v>0</v>
      </c>
      <c r="H22">
        <v>8</v>
      </c>
      <c r="I22">
        <v>2</v>
      </c>
      <c r="J22">
        <v>0.9</v>
      </c>
      <c r="K22" s="4">
        <v>6.612060546875</v>
      </c>
      <c r="L22" s="9">
        <v>1.60484886169434</v>
      </c>
      <c r="M22">
        <v>1.57463836669922</v>
      </c>
      <c r="N22">
        <v>6.10797309875488</v>
      </c>
      <c r="O22">
        <v>8</v>
      </c>
      <c r="P22">
        <v>8</v>
      </c>
      <c r="Q22">
        <v>17</v>
      </c>
      <c r="R22" s="15">
        <v>0.4706</v>
      </c>
      <c r="S22" s="15">
        <f t="shared" si="1"/>
        <v>0.8</v>
      </c>
      <c r="T22">
        <v>3.09134292602539</v>
      </c>
      <c r="U22">
        <v>2.82251119613647</v>
      </c>
      <c r="V22">
        <v>2.7755024433136</v>
      </c>
      <c r="W22" s="11">
        <v>0.047008752822876</v>
      </c>
      <c r="X22">
        <v>0.315840482711792</v>
      </c>
      <c r="Y22">
        <v>0.315840482711792</v>
      </c>
      <c r="Z22">
        <v>0.8</v>
      </c>
      <c r="AA22">
        <v>0.9</v>
      </c>
      <c r="AB22">
        <v>0.529411764705882</v>
      </c>
      <c r="AC22">
        <v>0.666666666666667</v>
      </c>
      <c r="AD22">
        <v>0.1</v>
      </c>
      <c r="AE22">
        <v>0.1</v>
      </c>
    </row>
    <row r="23" spans="1:31">
      <c r="A23" s="5">
        <v>88</v>
      </c>
      <c r="B23">
        <v>16</v>
      </c>
      <c r="C23">
        <v>4</v>
      </c>
      <c r="D23">
        <v>10</v>
      </c>
      <c r="E23">
        <v>10</v>
      </c>
      <c r="F23">
        <v>9</v>
      </c>
      <c r="G23">
        <v>1</v>
      </c>
      <c r="H23">
        <v>7</v>
      </c>
      <c r="I23">
        <v>3</v>
      </c>
      <c r="J23">
        <v>0.8</v>
      </c>
      <c r="K23" s="4">
        <v>6.7324047088623</v>
      </c>
      <c r="L23" s="9">
        <v>1.61456680297852</v>
      </c>
      <c r="M23">
        <v>1.08119773864746</v>
      </c>
      <c r="N23">
        <v>5.53327941894531</v>
      </c>
      <c r="O23">
        <v>5</v>
      </c>
      <c r="P23">
        <v>5</v>
      </c>
      <c r="Q23">
        <v>13</v>
      </c>
      <c r="R23" s="15">
        <v>0.3846</v>
      </c>
      <c r="S23" s="15">
        <f t="shared" si="1"/>
        <v>0.5</v>
      </c>
      <c r="T23">
        <v>3.23104858398437</v>
      </c>
      <c r="U23">
        <v>2.92253375053406</v>
      </c>
      <c r="V23">
        <v>2.8886866569519</v>
      </c>
      <c r="W23" s="11">
        <v>0.0338470935821533</v>
      </c>
      <c r="X23">
        <v>0.342361927032471</v>
      </c>
      <c r="Y23">
        <v>0.342361927032471</v>
      </c>
      <c r="Z23">
        <v>0.5</v>
      </c>
      <c r="AA23">
        <v>0.8</v>
      </c>
      <c r="AB23">
        <v>0.615384615384615</v>
      </c>
      <c r="AC23">
        <v>0.695652173913043</v>
      </c>
      <c r="AD23">
        <v>0.2</v>
      </c>
      <c r="AE23">
        <v>0.3</v>
      </c>
    </row>
    <row r="24" s="4" customFormat="1" spans="11:31">
      <c r="K24" s="12" t="s">
        <v>29</v>
      </c>
      <c r="L24" s="9">
        <f>AVERAGE(L2:L23)</f>
        <v>1.35770580985329</v>
      </c>
      <c r="W24" s="11">
        <f t="shared" ref="W24:AE24" si="2">AVERAGE(W2:W23)</f>
        <v>0.106495933099226</v>
      </c>
      <c r="Z24" s="4">
        <f t="shared" si="2"/>
        <v>0.627272727272727</v>
      </c>
      <c r="AA24" s="4">
        <f t="shared" si="2"/>
        <v>0.927272727272727</v>
      </c>
      <c r="AB24" s="4">
        <f t="shared" si="2"/>
        <v>0.607477071002613</v>
      </c>
      <c r="AC24" s="4">
        <f t="shared" si="2"/>
        <v>0.729447317708869</v>
      </c>
      <c r="AD24" s="4">
        <f t="shared" si="2"/>
        <v>0.0727272727272727</v>
      </c>
      <c r="AE24" s="4">
        <f t="shared" si="2"/>
        <v>0.3</v>
      </c>
    </row>
    <row r="25" s="4" customFormat="1" spans="11:31">
      <c r="K25" s="13" t="s">
        <v>30</v>
      </c>
      <c r="L25" s="9">
        <f>MAX(L2:L23)</f>
        <v>2.99497032165527</v>
      </c>
      <c r="W25" s="11">
        <f t="shared" ref="W25:AE25" si="3">MAX(W2:W23)</f>
        <v>0.266836643218994</v>
      </c>
      <c r="Z25" s="4">
        <f t="shared" si="3"/>
        <v>1</v>
      </c>
      <c r="AA25" s="4">
        <f t="shared" si="3"/>
        <v>1</v>
      </c>
      <c r="AB25" s="4">
        <f t="shared" si="3"/>
        <v>0.769230769230769</v>
      </c>
      <c r="AC25" s="4">
        <f t="shared" si="3"/>
        <v>0.869565217391304</v>
      </c>
      <c r="AD25" s="4">
        <f t="shared" si="3"/>
        <v>0.3</v>
      </c>
      <c r="AE25" s="4">
        <f t="shared" si="3"/>
        <v>0.7</v>
      </c>
    </row>
    <row r="26" s="4" customFormat="1" spans="12:31">
      <c r="L26" s="9">
        <f>MIN(L2:L23)</f>
        <v>0.40911865234375</v>
      </c>
      <c r="Q26" s="4" t="s">
        <v>70</v>
      </c>
      <c r="W26" s="11">
        <f t="shared" ref="W26:AE26" si="4">MIN(W2:W23)</f>
        <v>0.000504970550537109</v>
      </c>
      <c r="Z26" s="4">
        <f t="shared" si="4"/>
        <v>0.3</v>
      </c>
      <c r="AA26" s="4">
        <f t="shared" si="4"/>
        <v>0.7</v>
      </c>
      <c r="AB26" s="4">
        <f t="shared" si="4"/>
        <v>0.4375</v>
      </c>
      <c r="AC26" s="4">
        <f t="shared" si="4"/>
        <v>0.538461538461539</v>
      </c>
      <c r="AD26" s="4">
        <f t="shared" si="4"/>
        <v>0</v>
      </c>
      <c r="AE26" s="4">
        <f t="shared" si="4"/>
        <v>-0.2</v>
      </c>
    </row>
    <row r="27" spans="11:23">
      <c r="K27" s="4"/>
      <c r="L27" s="9"/>
      <c r="M27">
        <v>0.194</v>
      </c>
      <c r="Q27" s="4">
        <v>0.2</v>
      </c>
      <c r="R27" s="4">
        <v>-160</v>
      </c>
      <c r="S27" s="4">
        <v>640</v>
      </c>
      <c r="T27" s="4">
        <v>32</v>
      </c>
      <c r="W27" s="11"/>
    </row>
    <row r="28" spans="11:23">
      <c r="K28" s="4"/>
      <c r="L28" s="9"/>
      <c r="M28">
        <v>0.129</v>
      </c>
      <c r="Q28" s="4">
        <v>0.4</v>
      </c>
      <c r="R28" s="4">
        <v>-320</v>
      </c>
      <c r="S28" s="4">
        <v>480</v>
      </c>
      <c r="T28" s="4">
        <v>24</v>
      </c>
      <c r="W28" s="11"/>
    </row>
    <row r="29" spans="11:23">
      <c r="K29" s="4"/>
      <c r="L29" s="9"/>
      <c r="Q29" s="4">
        <v>0.45</v>
      </c>
      <c r="R29" s="4">
        <v>-360</v>
      </c>
      <c r="S29" s="4">
        <v>440</v>
      </c>
      <c r="T29" s="4">
        <v>22</v>
      </c>
      <c r="W29" s="11"/>
    </row>
    <row r="30" spans="11:23">
      <c r="K30" s="4" t="s">
        <v>31</v>
      </c>
      <c r="L30" s="4" t="s">
        <v>32</v>
      </c>
      <c r="M30" t="s">
        <v>98</v>
      </c>
      <c r="N30" t="s">
        <v>99</v>
      </c>
      <c r="Q30" s="4">
        <v>0.49</v>
      </c>
      <c r="R30" s="4">
        <v>-392</v>
      </c>
      <c r="S30" s="4">
        <v>408</v>
      </c>
      <c r="T30" s="4">
        <v>20.4</v>
      </c>
      <c r="W30" s="11"/>
    </row>
    <row r="31" spans="11:23">
      <c r="K31" s="4"/>
      <c r="L31" s="4"/>
      <c r="Q31" s="1"/>
      <c r="R31" s="14">
        <v>-380</v>
      </c>
      <c r="S31" s="14">
        <v>420</v>
      </c>
      <c r="T31" s="14">
        <v>21</v>
      </c>
      <c r="W31" s="11"/>
    </row>
    <row r="32" s="1" customFormat="1" spans="11:23">
      <c r="K32" s="14" t="s">
        <v>49</v>
      </c>
      <c r="L32" s="14">
        <f>COUNTIF(L2:L23,"&lt;0.507")-COUNTIF(L2:L23,"&lt;0.378")</f>
        <v>3</v>
      </c>
      <c r="W32" s="14"/>
    </row>
    <row r="33" s="1" customFormat="1" spans="11:23">
      <c r="K33" s="14" t="s">
        <v>50</v>
      </c>
      <c r="L33" s="14">
        <f>COUNTIF(L2:L23,"&lt;0.636")-COUNTIF(L2:L23,"&lt;0.507")</f>
        <v>3</v>
      </c>
      <c r="P33" s="1">
        <v>12</v>
      </c>
      <c r="W33" s="14"/>
    </row>
    <row r="34" s="2" customFormat="1" spans="11:23">
      <c r="K34" s="10" t="s">
        <v>51</v>
      </c>
      <c r="L34" s="10">
        <f>COUNTIF(L2:L23,"&lt;0.765")-COUNTIF(L2:L23,"&lt;0.636")</f>
        <v>1</v>
      </c>
      <c r="W34" s="10"/>
    </row>
    <row r="35" s="1" customFormat="1" spans="11:23">
      <c r="K35" s="14" t="s">
        <v>52</v>
      </c>
      <c r="L35" s="14">
        <f>COUNTIF(L2:L23,"&lt;0.894")-COUNTIF(L2:L23,"&lt;0.765")</f>
        <v>0</v>
      </c>
      <c r="P35" s="1">
        <v>28</v>
      </c>
      <c r="W35" s="14"/>
    </row>
    <row r="36" s="1" customFormat="1" spans="11:23">
      <c r="K36" s="14" t="s">
        <v>53</v>
      </c>
      <c r="L36" s="14">
        <f>COUNTIF(L2:L23,"&lt;1.023")-COUNTIF(L2:L23,"&lt;0.894")</f>
        <v>0</v>
      </c>
      <c r="W36" s="14"/>
    </row>
    <row r="37" s="1" customFormat="1" spans="11:23">
      <c r="K37" s="14" t="s">
        <v>54</v>
      </c>
      <c r="L37" s="14">
        <f>COUNTIF(L2:L23,"&lt;1.152")-COUNTIF(L2:L23,"&lt;1.023")</f>
        <v>0</v>
      </c>
      <c r="W37" s="14"/>
    </row>
    <row r="38" s="1" customFormat="1" spans="11:23">
      <c r="K38" s="14" t="s">
        <v>55</v>
      </c>
      <c r="L38" s="14">
        <f>COUNTIF(L2:L23,"&lt;1.281")-COUNTIF(L2:L23,"&lt;1.152")</f>
        <v>0</v>
      </c>
      <c r="W38" s="14"/>
    </row>
    <row r="39" s="1" customFormat="1" spans="11:23">
      <c r="K39" s="14" t="s">
        <v>56</v>
      </c>
      <c r="L39" s="14">
        <f>COUNTIF(L2:L23,"&lt;1.41")-COUNTIF(L2:L23,"&lt;1.281")</f>
        <v>1</v>
      </c>
      <c r="W39" s="14"/>
    </row>
    <row r="40" s="1" customFormat="1" spans="11:23">
      <c r="K40" s="14" t="s">
        <v>57</v>
      </c>
      <c r="L40" s="14">
        <f>COUNTIF(L2:L23,"&lt;1.539")-COUNTIF(L2:L23,"&lt;1.41")</f>
        <v>7</v>
      </c>
      <c r="M40" s="14">
        <v>2</v>
      </c>
      <c r="W40" s="14"/>
    </row>
    <row r="41" s="1" customFormat="1" spans="11:23">
      <c r="K41" s="14" t="s">
        <v>58</v>
      </c>
      <c r="L41" s="14">
        <f>COUNTIF(L2:L23,"&lt;1.668")-COUNTIF(L2:L23,"&lt;1.539")</f>
        <v>3</v>
      </c>
      <c r="M41" s="14">
        <v>3</v>
      </c>
      <c r="W41" s="14"/>
    </row>
    <row r="42" s="1" customFormat="1" spans="11:23">
      <c r="K42" s="14" t="s">
        <v>59</v>
      </c>
      <c r="L42" s="14">
        <f>COUNTIF(L2:L23,"&lt;1.797")-COUNTIF(L2:L23,"&lt;1.668")</f>
        <v>0</v>
      </c>
      <c r="M42" s="14">
        <v>4</v>
      </c>
      <c r="W42" s="14"/>
    </row>
    <row r="43" s="1" customFormat="1" spans="11:23">
      <c r="K43" s="14" t="s">
        <v>60</v>
      </c>
      <c r="L43" s="14">
        <f>COUNTIF(L2:L23,"&lt;1.926")-COUNTIF(L2:L23,"&lt;1.797")</f>
        <v>0</v>
      </c>
      <c r="M43" s="14">
        <v>7</v>
      </c>
      <c r="W43" s="14"/>
    </row>
    <row r="44" s="1" customFormat="1" spans="11:23">
      <c r="K44" s="14" t="s">
        <v>61</v>
      </c>
      <c r="L44" s="14">
        <f>COUNTIF(L2:L23,"&lt;2.055")-COUNTIF(L2:L23,"&lt;1.926")</f>
        <v>1</v>
      </c>
      <c r="M44" s="14">
        <v>8</v>
      </c>
      <c r="W44" s="14"/>
    </row>
    <row r="45" s="1" customFormat="1" spans="11:23">
      <c r="K45" s="14" t="s">
        <v>62</v>
      </c>
      <c r="L45" s="14">
        <f>COUNTIF(L2:L23,"&lt;2.184")-COUNTIF(L2:L23,"&lt;2.055")</f>
        <v>0</v>
      </c>
      <c r="M45" s="14">
        <v>7</v>
      </c>
      <c r="W45" s="14"/>
    </row>
    <row r="46" s="1" customFormat="1" spans="11:23">
      <c r="K46" s="14" t="s">
        <v>63</v>
      </c>
      <c r="L46" s="14">
        <f>COUNTIF(L2:L23,"&lt;2.313")-COUNTIF(L2:L23,"&lt;2.184")</f>
        <v>0</v>
      </c>
      <c r="M46" s="14">
        <v>4</v>
      </c>
      <c r="W46" s="14"/>
    </row>
    <row r="47" s="1" customFormat="1" spans="11:23">
      <c r="K47" s="14" t="s">
        <v>64</v>
      </c>
      <c r="L47" s="14">
        <f>COUNTIF(L2:L23,"&lt;2.442")-COUNTIF(L2:L23,"&lt;2.313")</f>
        <v>1</v>
      </c>
      <c r="M47" s="14">
        <v>3</v>
      </c>
      <c r="W47" s="14"/>
    </row>
    <row r="48" s="1" customFormat="1" spans="11:13">
      <c r="K48" s="14" t="s">
        <v>65</v>
      </c>
      <c r="L48" s="14">
        <f>COUNTIF(L2:L23,"&lt;2.571")-COUNTIF(L2:L23,"&lt;2.442")</f>
        <v>1</v>
      </c>
      <c r="M48" s="14">
        <v>2</v>
      </c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s="1" customFormat="1" spans="11:15">
      <c r="K50" s="14" t="s">
        <v>67</v>
      </c>
      <c r="L50" s="14">
        <f>COUNTIF(L2:L23,"&lt;2.829")-COUNTIF(L2:L23,"&lt;2.7")</f>
        <v>0</v>
      </c>
      <c r="N50" s="1">
        <v>0.378</v>
      </c>
      <c r="O50" s="1">
        <v>3.094</v>
      </c>
    </row>
    <row r="51" s="1" customFormat="1" spans="11:15">
      <c r="K51" s="14" t="s">
        <v>68</v>
      </c>
      <c r="L51" s="14">
        <f>COUNTIF(L2:L23,"&lt;2.958")-COUNTIF(L2:L23,"&lt;2.829")</f>
        <v>0</v>
      </c>
      <c r="N51" s="1">
        <v>21</v>
      </c>
      <c r="O51" s="1">
        <v>0.129</v>
      </c>
    </row>
    <row r="52" s="1" customFormat="1" spans="11:12">
      <c r="K52" s="14" t="s">
        <v>69</v>
      </c>
      <c r="L52" s="14">
        <f>COUNTIF(L2:L23,"&lt;3.087")-COUNTIF(L2:L23,"&lt;2.958")</f>
        <v>1</v>
      </c>
    </row>
    <row r="53" s="1" customFormat="1" spans="14:15">
      <c r="N53" s="1">
        <v>0.954</v>
      </c>
      <c r="O53" s="1">
        <v>0.133</v>
      </c>
    </row>
    <row r="54" s="1" customFormat="1" spans="14:15">
      <c r="N54" s="1">
        <v>1.355</v>
      </c>
      <c r="O54" s="1">
        <v>0.108</v>
      </c>
    </row>
    <row r="55" spans="14:15">
      <c r="N55" s="1">
        <v>1.72</v>
      </c>
      <c r="O55" s="1">
        <v>0.083</v>
      </c>
    </row>
  </sheetData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4"/>
  <sheetViews>
    <sheetView topLeftCell="H1" workbookViewId="0">
      <selection activeCell="Q25" sqref="Q25:T30"/>
    </sheetView>
  </sheetViews>
  <sheetFormatPr defaultColWidth="8.88888888888889" defaultRowHeight="14.4"/>
  <cols>
    <col min="11" max="12" width="21.7777777777778" customWidth="1"/>
    <col min="13" max="14" width="12.8888888888889"/>
    <col min="20" max="22" width="12.8888888888889"/>
    <col min="23" max="23" width="23.5555555555556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130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10.5104732513428</v>
      </c>
      <c r="L2" s="9">
        <v>0.40911865234375</v>
      </c>
      <c r="M2">
        <v>0.336616516113281</v>
      </c>
      <c r="N2">
        <v>10.49875831604</v>
      </c>
      <c r="O2">
        <v>9</v>
      </c>
      <c r="P2">
        <v>9</v>
      </c>
      <c r="Q2">
        <v>19</v>
      </c>
      <c r="R2" s="15">
        <v>0.4737</v>
      </c>
      <c r="S2" s="15">
        <f t="shared" ref="S2:S23" si="0">O2/E2</f>
        <v>0.9</v>
      </c>
      <c r="T2">
        <v>4.85090065002441</v>
      </c>
      <c r="U2">
        <v>4.38053035736084</v>
      </c>
      <c r="V2">
        <v>4.3800253868103</v>
      </c>
      <c r="W2" s="11">
        <v>0.000504970550537109</v>
      </c>
      <c r="X2">
        <v>0.470875263214111</v>
      </c>
      <c r="Y2">
        <v>0.470875263214111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pans="1:31">
      <c r="A3" s="5">
        <v>232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9.98714828491211</v>
      </c>
      <c r="L3" s="9">
        <v>0.462333679199219</v>
      </c>
      <c r="M3">
        <v>0.440597534179687</v>
      </c>
      <c r="N3">
        <v>10.3657836914062</v>
      </c>
      <c r="O3">
        <v>9</v>
      </c>
      <c r="P3">
        <v>9</v>
      </c>
      <c r="Q3">
        <v>19</v>
      </c>
      <c r="R3" s="15">
        <v>0.4737</v>
      </c>
      <c r="S3" s="15">
        <f t="shared" si="0"/>
        <v>0.9</v>
      </c>
      <c r="T3">
        <v>4.47909736633301</v>
      </c>
      <c r="U3">
        <v>4.03401613235474</v>
      </c>
      <c r="V3">
        <v>4.06410217285156</v>
      </c>
      <c r="W3" s="11">
        <v>0.0300860404968262</v>
      </c>
      <c r="X3">
        <v>0.414995193481445</v>
      </c>
      <c r="Y3">
        <v>0.414995193481445</v>
      </c>
      <c r="Z3">
        <v>0.9</v>
      </c>
      <c r="AA3">
        <v>1</v>
      </c>
      <c r="AB3">
        <v>0.526315789473684</v>
      </c>
      <c r="AC3">
        <v>0.689655172413793</v>
      </c>
      <c r="AD3">
        <v>0</v>
      </c>
      <c r="AE3">
        <v>0.1</v>
      </c>
    </row>
    <row r="4" s="3" customFormat="1" spans="1:31">
      <c r="A4" s="7">
        <v>68</v>
      </c>
      <c r="B4" s="3">
        <v>20</v>
      </c>
      <c r="C4" s="3">
        <v>0</v>
      </c>
      <c r="D4" s="3">
        <v>10</v>
      </c>
      <c r="E4" s="3">
        <v>10</v>
      </c>
      <c r="F4" s="3">
        <v>10</v>
      </c>
      <c r="G4" s="3">
        <v>0</v>
      </c>
      <c r="H4" s="3">
        <v>10</v>
      </c>
      <c r="I4" s="3">
        <v>0</v>
      </c>
      <c r="J4" s="3">
        <v>1</v>
      </c>
      <c r="K4" s="11">
        <v>9999</v>
      </c>
      <c r="L4" s="11">
        <v>0.482078552246094</v>
      </c>
      <c r="M4" s="3">
        <v>9999</v>
      </c>
      <c r="N4" s="3">
        <v>9999</v>
      </c>
      <c r="O4" s="3">
        <v>10</v>
      </c>
      <c r="P4" s="3">
        <v>10</v>
      </c>
      <c r="Q4" s="3">
        <v>20</v>
      </c>
      <c r="R4" s="17">
        <v>0.5</v>
      </c>
      <c r="S4" s="17">
        <f t="shared" si="0"/>
        <v>1</v>
      </c>
      <c r="T4" s="3">
        <v>5.22106170654297</v>
      </c>
      <c r="U4" s="3">
        <v>4.79129123687744</v>
      </c>
      <c r="V4" s="3">
        <v>4.7376275062561</v>
      </c>
      <c r="W4" s="11">
        <v>0.0536637306213379</v>
      </c>
      <c r="X4" s="3">
        <v>0.483434200286865</v>
      </c>
      <c r="Y4" s="3">
        <v>0.483434200286865</v>
      </c>
      <c r="Z4" s="3">
        <v>1</v>
      </c>
      <c r="AA4" s="3">
        <v>1</v>
      </c>
      <c r="AB4" s="3">
        <v>0.5</v>
      </c>
      <c r="AC4" s="3">
        <v>0.666666666666667</v>
      </c>
      <c r="AD4" s="3">
        <v>0</v>
      </c>
      <c r="AE4" s="3">
        <v>0</v>
      </c>
    </row>
    <row r="5" spans="1:31">
      <c r="A5" s="5">
        <v>112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10.0738563537598</v>
      </c>
      <c r="L5" s="9">
        <v>0.529277801513672</v>
      </c>
      <c r="M5">
        <v>0.522300720214844</v>
      </c>
      <c r="N5">
        <v>10.5352840423584</v>
      </c>
      <c r="O5">
        <v>9</v>
      </c>
      <c r="P5">
        <v>9</v>
      </c>
      <c r="Q5">
        <v>19</v>
      </c>
      <c r="R5" s="15">
        <v>0.4737</v>
      </c>
      <c r="S5" s="15">
        <f t="shared" si="0"/>
        <v>0.9</v>
      </c>
      <c r="T5">
        <v>4.54323959350586</v>
      </c>
      <c r="U5">
        <v>4.0840015411377</v>
      </c>
      <c r="V5">
        <v>4.12385272979736</v>
      </c>
      <c r="W5" s="11">
        <v>0.039851188659668</v>
      </c>
      <c r="X5">
        <v>0.419386863708496</v>
      </c>
      <c r="Y5">
        <v>0.419386863708496</v>
      </c>
      <c r="Z5">
        <v>0.9</v>
      </c>
      <c r="AA5">
        <v>1</v>
      </c>
      <c r="AB5">
        <v>0.526315789473684</v>
      </c>
      <c r="AC5">
        <v>0.689655172413793</v>
      </c>
      <c r="AD5">
        <v>0</v>
      </c>
      <c r="AE5">
        <v>0.1</v>
      </c>
    </row>
    <row r="6" spans="1:31">
      <c r="A6" s="5">
        <v>229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9.84768295288086</v>
      </c>
      <c r="L6" s="9">
        <v>0.546676635742187</v>
      </c>
      <c r="M6">
        <v>0.46795654296875</v>
      </c>
      <c r="N6">
        <v>9.54726791381836</v>
      </c>
      <c r="O6">
        <v>8</v>
      </c>
      <c r="P6">
        <v>8</v>
      </c>
      <c r="Q6">
        <v>18</v>
      </c>
      <c r="R6" s="15">
        <v>0.4444</v>
      </c>
      <c r="S6" s="15">
        <f t="shared" si="0"/>
        <v>0.8</v>
      </c>
      <c r="T6">
        <v>4.21918487548828</v>
      </c>
      <c r="U6">
        <v>3.84386992454529</v>
      </c>
      <c r="V6">
        <v>3.82370638847351</v>
      </c>
      <c r="W6" s="11">
        <v>0.0201635360717773</v>
      </c>
      <c r="X6">
        <v>0.395478487014771</v>
      </c>
      <c r="Y6">
        <v>0.395478487014771</v>
      </c>
      <c r="Z6">
        <v>0.8</v>
      </c>
      <c r="AA6">
        <v>1</v>
      </c>
      <c r="AB6">
        <v>0.555555555555556</v>
      </c>
      <c r="AC6">
        <v>0.714285714285714</v>
      </c>
      <c r="AD6">
        <v>0</v>
      </c>
      <c r="AE6">
        <v>0.2</v>
      </c>
    </row>
    <row r="7" s="3" customFormat="1" spans="1:31">
      <c r="A7" s="7">
        <v>90</v>
      </c>
      <c r="B7" s="3">
        <v>19</v>
      </c>
      <c r="C7" s="3">
        <v>1</v>
      </c>
      <c r="D7" s="3">
        <v>10</v>
      </c>
      <c r="E7" s="3">
        <v>10</v>
      </c>
      <c r="F7" s="3">
        <v>10</v>
      </c>
      <c r="G7" s="3">
        <v>0</v>
      </c>
      <c r="H7" s="3">
        <v>9</v>
      </c>
      <c r="I7" s="3">
        <v>1</v>
      </c>
      <c r="J7" s="3">
        <v>0.95</v>
      </c>
      <c r="K7" s="11">
        <v>10.1075839996338</v>
      </c>
      <c r="L7" s="11">
        <v>0.614130020141602</v>
      </c>
      <c r="M7" s="3">
        <v>0.511381149291992</v>
      </c>
      <c r="N7" s="3">
        <v>9.52082443237305</v>
      </c>
      <c r="O7" s="3">
        <v>8</v>
      </c>
      <c r="P7" s="3">
        <v>8</v>
      </c>
      <c r="Q7" s="3">
        <v>17</v>
      </c>
      <c r="R7" s="17">
        <v>0.4706</v>
      </c>
      <c r="S7" s="17">
        <f t="shared" si="0"/>
        <v>0.8</v>
      </c>
      <c r="T7" s="3">
        <v>4.15169715881348</v>
      </c>
      <c r="U7" s="3">
        <v>3.7891092300415</v>
      </c>
      <c r="V7" s="3">
        <v>3.73117065429687</v>
      </c>
      <c r="W7" s="11">
        <v>0.0579385757446289</v>
      </c>
      <c r="X7" s="3">
        <v>0.420526504516602</v>
      </c>
      <c r="Y7" s="3">
        <v>0.420526504516602</v>
      </c>
      <c r="Z7" s="3">
        <v>0.8</v>
      </c>
      <c r="AA7" s="3">
        <v>0.9</v>
      </c>
      <c r="AB7" s="3">
        <v>0.529411764705882</v>
      </c>
      <c r="AC7" s="3">
        <v>0.666666666666667</v>
      </c>
      <c r="AD7" s="3">
        <v>0.1</v>
      </c>
      <c r="AE7" s="3">
        <v>0.1</v>
      </c>
    </row>
    <row r="8" s="2" customFormat="1" spans="1:31">
      <c r="A8" s="6">
        <v>138</v>
      </c>
      <c r="B8" s="2">
        <v>18</v>
      </c>
      <c r="C8" s="2">
        <v>2</v>
      </c>
      <c r="D8" s="2">
        <v>10</v>
      </c>
      <c r="E8" s="2">
        <v>10</v>
      </c>
      <c r="F8" s="2">
        <v>9</v>
      </c>
      <c r="G8" s="2">
        <v>1</v>
      </c>
      <c r="H8" s="2">
        <v>9</v>
      </c>
      <c r="I8" s="2">
        <v>1</v>
      </c>
      <c r="J8" s="2">
        <v>0.9</v>
      </c>
      <c r="K8" s="10">
        <v>9.2657299041748</v>
      </c>
      <c r="L8" s="10">
        <v>0.671237945556641</v>
      </c>
      <c r="M8" s="2">
        <v>0.846797943115234</v>
      </c>
      <c r="N8" s="2">
        <v>11.3050632476807</v>
      </c>
      <c r="O8" s="2">
        <v>9</v>
      </c>
      <c r="P8" s="2">
        <v>9</v>
      </c>
      <c r="Q8" s="2">
        <v>16</v>
      </c>
      <c r="R8" s="16">
        <v>0.5625</v>
      </c>
      <c r="S8" s="16">
        <f t="shared" si="0"/>
        <v>0.9</v>
      </c>
      <c r="T8" s="2">
        <v>4.41386222839355</v>
      </c>
      <c r="U8" s="2">
        <v>3.87005400657654</v>
      </c>
      <c r="V8" s="2">
        <v>4.11690664291382</v>
      </c>
      <c r="W8" s="10">
        <v>0.24685263633728</v>
      </c>
      <c r="X8" s="2">
        <v>0.296955585479736</v>
      </c>
      <c r="Y8" s="2">
        <v>0.296955585479736</v>
      </c>
      <c r="Z8" s="2">
        <v>0.9</v>
      </c>
      <c r="AA8" s="2">
        <v>0.7</v>
      </c>
      <c r="AB8" s="2">
        <v>0.4375</v>
      </c>
      <c r="AC8" s="2">
        <v>0.538461538461539</v>
      </c>
      <c r="AD8" s="2">
        <v>0.3</v>
      </c>
      <c r="AE8" s="2">
        <v>-0.2</v>
      </c>
    </row>
    <row r="9" spans="1:31">
      <c r="A9" s="5">
        <v>56</v>
      </c>
      <c r="B9">
        <v>19</v>
      </c>
      <c r="C9">
        <v>1</v>
      </c>
      <c r="D9">
        <v>10</v>
      </c>
      <c r="E9">
        <v>10</v>
      </c>
      <c r="F9">
        <v>10</v>
      </c>
      <c r="G9">
        <v>0</v>
      </c>
      <c r="H9">
        <v>9</v>
      </c>
      <c r="I9">
        <v>1</v>
      </c>
      <c r="J9">
        <v>0.95</v>
      </c>
      <c r="K9" s="4">
        <v>11.0079898834228</v>
      </c>
      <c r="L9" s="9">
        <v>2.46775436401367</v>
      </c>
      <c r="M9">
        <v>2.29214859008789</v>
      </c>
      <c r="N9">
        <v>7.73306846618652</v>
      </c>
      <c r="O9">
        <v>3</v>
      </c>
      <c r="P9">
        <v>3</v>
      </c>
      <c r="Q9">
        <v>13</v>
      </c>
      <c r="R9" s="15">
        <v>0.2308</v>
      </c>
      <c r="S9" s="15">
        <f t="shared" si="0"/>
        <v>0.3</v>
      </c>
      <c r="T9">
        <v>3.90030670166016</v>
      </c>
      <c r="U9">
        <v>3.69257616996765</v>
      </c>
      <c r="V9">
        <v>3.42653846740723</v>
      </c>
      <c r="W9" s="11">
        <v>0.266037702560425</v>
      </c>
      <c r="X9">
        <v>0.47376823425293</v>
      </c>
      <c r="Y9">
        <v>0.47376823425293</v>
      </c>
      <c r="Z9">
        <v>0.3</v>
      </c>
      <c r="AA9">
        <v>1</v>
      </c>
      <c r="AB9">
        <v>0.769230769230769</v>
      </c>
      <c r="AC9">
        <v>0.869565217391304</v>
      </c>
      <c r="AD9">
        <v>0</v>
      </c>
      <c r="AE9">
        <v>0.7</v>
      </c>
    </row>
    <row r="10" customFormat="1" spans="1:31">
      <c r="A10" s="5">
        <v>84</v>
      </c>
      <c r="B10">
        <v>17</v>
      </c>
      <c r="C10">
        <v>3</v>
      </c>
      <c r="D10">
        <v>10</v>
      </c>
      <c r="E10">
        <v>10</v>
      </c>
      <c r="F10">
        <v>10</v>
      </c>
      <c r="G10">
        <v>0</v>
      </c>
      <c r="H10">
        <v>7</v>
      </c>
      <c r="I10">
        <v>3</v>
      </c>
      <c r="J10">
        <v>0.85</v>
      </c>
      <c r="K10" s="4">
        <v>7.79148483276367</v>
      </c>
      <c r="L10" s="9">
        <v>2.34443283081055</v>
      </c>
      <c r="M10">
        <v>1.53893280029297</v>
      </c>
      <c r="N10">
        <v>5.09651374816895</v>
      </c>
      <c r="O10">
        <v>3</v>
      </c>
      <c r="P10">
        <v>3</v>
      </c>
      <c r="Q10">
        <v>12</v>
      </c>
      <c r="R10" s="15">
        <v>0.25</v>
      </c>
      <c r="S10" s="15">
        <f t="shared" si="0"/>
        <v>0.3</v>
      </c>
      <c r="T10">
        <v>3.77038764953613</v>
      </c>
      <c r="U10">
        <v>3.48172307014465</v>
      </c>
      <c r="V10">
        <v>3.24515295028686</v>
      </c>
      <c r="W10" s="11">
        <v>0.236570119857788</v>
      </c>
      <c r="X10">
        <v>0.525234699249268</v>
      </c>
      <c r="Y10">
        <v>0.525234699249268</v>
      </c>
      <c r="Z10">
        <v>0.3</v>
      </c>
      <c r="AA10">
        <v>0.9</v>
      </c>
      <c r="AB10">
        <v>0.75</v>
      </c>
      <c r="AC10">
        <v>0.818181818181818</v>
      </c>
      <c r="AD10">
        <v>0.1</v>
      </c>
      <c r="AE10">
        <v>0.6</v>
      </c>
    </row>
    <row r="11" spans="1:31">
      <c r="A11" s="5">
        <v>93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10.4066944122315</v>
      </c>
      <c r="L11" s="9">
        <v>1.28925704956055</v>
      </c>
      <c r="M11">
        <v>1.12779426574707</v>
      </c>
      <c r="N11">
        <v>8.51591873168945</v>
      </c>
      <c r="O11">
        <v>6</v>
      </c>
      <c r="P11">
        <v>6</v>
      </c>
      <c r="Q11">
        <v>16</v>
      </c>
      <c r="R11" s="15">
        <v>0.375</v>
      </c>
      <c r="S11" s="15">
        <f t="shared" si="0"/>
        <v>0.6</v>
      </c>
      <c r="T11">
        <v>3.78498268127441</v>
      </c>
      <c r="U11">
        <v>3.53165054321289</v>
      </c>
      <c r="V11">
        <v>3.34699487686157</v>
      </c>
      <c r="W11" s="11">
        <v>0.184655666351318</v>
      </c>
      <c r="X11">
        <v>0.437987804412842</v>
      </c>
      <c r="Y11">
        <v>0.437987804412842</v>
      </c>
      <c r="Z11">
        <v>0.6</v>
      </c>
      <c r="AA11">
        <v>1</v>
      </c>
      <c r="AB11">
        <v>0.625</v>
      </c>
      <c r="AC11">
        <v>0.769230769230769</v>
      </c>
      <c r="AD11">
        <v>0</v>
      </c>
      <c r="AE11">
        <v>0.4</v>
      </c>
    </row>
    <row r="12" spans="1:31">
      <c r="A12" s="5">
        <v>8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8.4647102355957</v>
      </c>
      <c r="L12" s="9">
        <v>2.99497032165527</v>
      </c>
      <c r="M12">
        <v>2.69119644165039</v>
      </c>
      <c r="N12">
        <v>5.31829261779785</v>
      </c>
      <c r="O12">
        <v>3</v>
      </c>
      <c r="P12">
        <v>3</v>
      </c>
      <c r="Q12">
        <v>13</v>
      </c>
      <c r="R12" s="15">
        <v>0.2308</v>
      </c>
      <c r="S12" s="15">
        <f t="shared" si="0"/>
        <v>0.3</v>
      </c>
      <c r="T12">
        <v>3.73464393615723</v>
      </c>
      <c r="U12">
        <v>3.51974487304687</v>
      </c>
      <c r="V12">
        <v>3.25290822982788</v>
      </c>
      <c r="W12" s="11">
        <v>0.266836643218994</v>
      </c>
      <c r="X12">
        <v>0.481735706329346</v>
      </c>
      <c r="Y12">
        <v>0.481735706329346</v>
      </c>
      <c r="Z12">
        <v>0.3</v>
      </c>
      <c r="AA12">
        <v>1</v>
      </c>
      <c r="AB12">
        <v>0.769230769230769</v>
      </c>
      <c r="AC12">
        <v>0.869565217391304</v>
      </c>
      <c r="AD12">
        <v>0</v>
      </c>
      <c r="AE12">
        <v>0.7</v>
      </c>
    </row>
    <row r="13" spans="1:31">
      <c r="A13" s="5">
        <v>75</v>
      </c>
      <c r="B13">
        <v>18</v>
      </c>
      <c r="C13">
        <v>2</v>
      </c>
      <c r="D13">
        <v>10</v>
      </c>
      <c r="E13">
        <v>10</v>
      </c>
      <c r="F13">
        <v>10</v>
      </c>
      <c r="G13">
        <v>0</v>
      </c>
      <c r="H13">
        <v>8</v>
      </c>
      <c r="I13">
        <v>2</v>
      </c>
      <c r="J13">
        <v>0.9</v>
      </c>
      <c r="K13" s="4">
        <v>7.85711288452148</v>
      </c>
      <c r="L13" s="9">
        <v>1.95977401733398</v>
      </c>
      <c r="M13">
        <v>1.5081729888916</v>
      </c>
      <c r="N13">
        <v>5.1136531829834</v>
      </c>
      <c r="O13">
        <v>5</v>
      </c>
      <c r="P13">
        <v>5</v>
      </c>
      <c r="Q13">
        <v>15</v>
      </c>
      <c r="R13" s="15">
        <v>0.3333</v>
      </c>
      <c r="S13" s="15">
        <f t="shared" si="0"/>
        <v>0.5</v>
      </c>
      <c r="T13">
        <v>3.73113059997559</v>
      </c>
      <c r="U13">
        <v>3.49054074287415</v>
      </c>
      <c r="V13">
        <v>3.28769683837891</v>
      </c>
      <c r="W13" s="11">
        <v>0.202843904495239</v>
      </c>
      <c r="X13">
        <v>0.44343376159668</v>
      </c>
      <c r="Y13">
        <v>0.44343376159668</v>
      </c>
      <c r="Z13">
        <v>0.5</v>
      </c>
      <c r="AA13">
        <v>1</v>
      </c>
      <c r="AB13">
        <v>0.666666666666667</v>
      </c>
      <c r="AC13">
        <v>0.8</v>
      </c>
      <c r="AD13">
        <v>0</v>
      </c>
      <c r="AE13">
        <v>0.5</v>
      </c>
    </row>
    <row r="14" spans="1:31">
      <c r="A14" s="5">
        <v>111</v>
      </c>
      <c r="B14">
        <v>16</v>
      </c>
      <c r="C14">
        <v>4</v>
      </c>
      <c r="D14">
        <v>10</v>
      </c>
      <c r="E14">
        <v>10</v>
      </c>
      <c r="F14">
        <v>9</v>
      </c>
      <c r="G14">
        <v>1</v>
      </c>
      <c r="H14">
        <v>7</v>
      </c>
      <c r="I14">
        <v>3</v>
      </c>
      <c r="J14">
        <v>0.8</v>
      </c>
      <c r="K14" s="4">
        <v>5.90119934082031</v>
      </c>
      <c r="L14" s="9">
        <v>1.46022987365723</v>
      </c>
      <c r="M14">
        <v>1.03746795654297</v>
      </c>
      <c r="N14">
        <v>4.93503952026367</v>
      </c>
      <c r="O14">
        <v>5</v>
      </c>
      <c r="P14">
        <v>5</v>
      </c>
      <c r="Q14">
        <v>13</v>
      </c>
      <c r="R14" s="15">
        <v>0.3846</v>
      </c>
      <c r="S14" s="15">
        <f t="shared" si="0"/>
        <v>0.5</v>
      </c>
      <c r="T14">
        <v>2.83156013488769</v>
      </c>
      <c r="U14">
        <v>2.55749702453613</v>
      </c>
      <c r="V14">
        <v>2.5282130241394</v>
      </c>
      <c r="W14" s="11">
        <v>0.0292840003967285</v>
      </c>
      <c r="X14">
        <v>0.303347110748291</v>
      </c>
      <c r="Y14">
        <v>0.303347110748291</v>
      </c>
      <c r="Z14">
        <v>0.5</v>
      </c>
      <c r="AA14">
        <v>0.8</v>
      </c>
      <c r="AB14">
        <v>0.615384615384615</v>
      </c>
      <c r="AC14">
        <v>0.695652173913043</v>
      </c>
      <c r="AD14">
        <v>0.2</v>
      </c>
      <c r="AE14">
        <v>0.3</v>
      </c>
    </row>
    <row r="15" spans="1:31">
      <c r="A15" s="5">
        <v>145</v>
      </c>
      <c r="B15">
        <v>18</v>
      </c>
      <c r="C15">
        <v>2</v>
      </c>
      <c r="D15">
        <v>10</v>
      </c>
      <c r="E15">
        <v>10</v>
      </c>
      <c r="F15">
        <v>9</v>
      </c>
      <c r="G15">
        <v>1</v>
      </c>
      <c r="H15">
        <v>9</v>
      </c>
      <c r="I15">
        <v>1</v>
      </c>
      <c r="J15">
        <v>0.9</v>
      </c>
      <c r="K15" s="4">
        <v>10.6385040283203</v>
      </c>
      <c r="L15" s="9">
        <v>1.46340179443359</v>
      </c>
      <c r="M15">
        <v>1.31208801269531</v>
      </c>
      <c r="N15">
        <v>8.68145370483398</v>
      </c>
      <c r="O15">
        <v>5</v>
      </c>
      <c r="P15">
        <v>5</v>
      </c>
      <c r="Q15">
        <v>13</v>
      </c>
      <c r="R15" s="15">
        <v>0.3846</v>
      </c>
      <c r="S15" s="15">
        <f t="shared" si="0"/>
        <v>0.5</v>
      </c>
      <c r="T15">
        <v>3.67697906494141</v>
      </c>
      <c r="U15">
        <v>3.40024971961975</v>
      </c>
      <c r="V15">
        <v>3.30141448974609</v>
      </c>
      <c r="W15" s="11">
        <v>0.0988352298736572</v>
      </c>
      <c r="X15">
        <v>0.375564575195312</v>
      </c>
      <c r="Y15">
        <v>0.375564575195312</v>
      </c>
      <c r="Z15">
        <v>0.5</v>
      </c>
      <c r="AA15">
        <v>0.8</v>
      </c>
      <c r="AB15">
        <v>0.615384615384615</v>
      </c>
      <c r="AC15">
        <v>0.695652173913043</v>
      </c>
      <c r="AD15">
        <v>0.2</v>
      </c>
      <c r="AE15">
        <v>0.3</v>
      </c>
    </row>
    <row r="16" spans="1:31">
      <c r="A16" s="5">
        <v>248</v>
      </c>
      <c r="B16">
        <v>19</v>
      </c>
      <c r="C16">
        <v>1</v>
      </c>
      <c r="D16">
        <v>10</v>
      </c>
      <c r="E16">
        <v>10</v>
      </c>
      <c r="F16">
        <v>10</v>
      </c>
      <c r="G16">
        <v>0</v>
      </c>
      <c r="H16">
        <v>9</v>
      </c>
      <c r="I16">
        <v>1</v>
      </c>
      <c r="J16">
        <v>0.95</v>
      </c>
      <c r="K16" s="4">
        <v>9.82092666625977</v>
      </c>
      <c r="L16" s="9">
        <v>1.48200607299805</v>
      </c>
      <c r="M16">
        <v>1.40103530883789</v>
      </c>
      <c r="N16">
        <v>8.45578384399414</v>
      </c>
      <c r="O16">
        <v>8</v>
      </c>
      <c r="P16">
        <v>8</v>
      </c>
      <c r="Q16">
        <v>18</v>
      </c>
      <c r="R16" s="15">
        <v>0.4444</v>
      </c>
      <c r="S16" s="15">
        <f t="shared" si="0"/>
        <v>0.8</v>
      </c>
      <c r="T16">
        <v>4.06353569030762</v>
      </c>
      <c r="U16">
        <v>3.75528621673584</v>
      </c>
      <c r="V16">
        <v>3.65086984634399</v>
      </c>
      <c r="W16" s="11">
        <v>0.104416370391846</v>
      </c>
      <c r="X16">
        <v>0.412665843963623</v>
      </c>
      <c r="Y16">
        <v>0.412665843963623</v>
      </c>
      <c r="Z16">
        <v>0.8</v>
      </c>
      <c r="AA16">
        <v>1</v>
      </c>
      <c r="AB16">
        <v>0.555555555555556</v>
      </c>
      <c r="AC16">
        <v>0.714285714285714</v>
      </c>
      <c r="AD16">
        <v>0</v>
      </c>
      <c r="AE16">
        <v>0.2</v>
      </c>
    </row>
    <row r="17" spans="1:31">
      <c r="A17" s="5">
        <v>63</v>
      </c>
      <c r="B17">
        <v>17</v>
      </c>
      <c r="C17">
        <v>3</v>
      </c>
      <c r="D17">
        <v>10</v>
      </c>
      <c r="E17">
        <v>10</v>
      </c>
      <c r="F17">
        <v>10</v>
      </c>
      <c r="G17">
        <v>0</v>
      </c>
      <c r="H17">
        <v>7</v>
      </c>
      <c r="I17">
        <v>3</v>
      </c>
      <c r="J17">
        <v>0.85</v>
      </c>
      <c r="K17" s="4">
        <v>7.43708038330078</v>
      </c>
      <c r="L17" s="9">
        <v>1.48202133178711</v>
      </c>
      <c r="M17">
        <v>0.755367279052734</v>
      </c>
      <c r="N17">
        <v>6.08505249023437</v>
      </c>
      <c r="O17">
        <v>6</v>
      </c>
      <c r="P17">
        <v>6</v>
      </c>
      <c r="Q17">
        <v>16</v>
      </c>
      <c r="R17" s="15">
        <v>0.375</v>
      </c>
      <c r="S17" s="15">
        <f t="shared" si="0"/>
        <v>0.6</v>
      </c>
      <c r="T17">
        <v>3.68939018249512</v>
      </c>
      <c r="U17">
        <v>3.33024024963379</v>
      </c>
      <c r="V17">
        <v>3.20700597763061</v>
      </c>
      <c r="W17" s="11">
        <v>0.123234272003174</v>
      </c>
      <c r="X17">
        <v>0.482384204864502</v>
      </c>
      <c r="Y17">
        <v>0.482384204864502</v>
      </c>
      <c r="Z17">
        <v>0.6</v>
      </c>
      <c r="AA17">
        <v>1</v>
      </c>
      <c r="AB17">
        <v>0.625</v>
      </c>
      <c r="AC17">
        <v>0.769230769230769</v>
      </c>
      <c r="AD17">
        <v>0</v>
      </c>
      <c r="AE17">
        <v>0.4</v>
      </c>
    </row>
    <row r="18" spans="1:31">
      <c r="A18" s="5">
        <v>115</v>
      </c>
      <c r="B18">
        <v>16</v>
      </c>
      <c r="C18">
        <v>4</v>
      </c>
      <c r="D18">
        <v>10</v>
      </c>
      <c r="E18">
        <v>10</v>
      </c>
      <c r="F18">
        <v>10</v>
      </c>
      <c r="G18">
        <v>0</v>
      </c>
      <c r="H18">
        <v>6</v>
      </c>
      <c r="I18">
        <v>4</v>
      </c>
      <c r="J18">
        <v>0.8</v>
      </c>
      <c r="K18" s="4">
        <v>6.71426963806152</v>
      </c>
      <c r="L18" s="9">
        <v>1.49112319946289</v>
      </c>
      <c r="M18">
        <v>0.618156433105469</v>
      </c>
      <c r="N18">
        <v>6.52282333374023</v>
      </c>
      <c r="O18">
        <v>6</v>
      </c>
      <c r="P18">
        <v>6</v>
      </c>
      <c r="Q18">
        <v>16</v>
      </c>
      <c r="R18" s="15">
        <v>0.375</v>
      </c>
      <c r="S18" s="15">
        <f t="shared" si="0"/>
        <v>0.6</v>
      </c>
      <c r="T18">
        <v>2.93527793884277</v>
      </c>
      <c r="U18">
        <v>2.57135272026062</v>
      </c>
      <c r="V18">
        <v>2.54566478729248</v>
      </c>
      <c r="W18" s="11">
        <v>0.0256879329681396</v>
      </c>
      <c r="X18">
        <v>0.389613151550293</v>
      </c>
      <c r="Y18">
        <v>0.389613151550293</v>
      </c>
      <c r="Z18">
        <v>0.6</v>
      </c>
      <c r="AA18">
        <v>1</v>
      </c>
      <c r="AB18">
        <v>0.625</v>
      </c>
      <c r="AC18">
        <v>0.769230769230769</v>
      </c>
      <c r="AD18">
        <v>0</v>
      </c>
      <c r="AE18">
        <v>0.4</v>
      </c>
    </row>
    <row r="19" spans="1:31">
      <c r="A19" s="5">
        <v>121</v>
      </c>
      <c r="B19">
        <v>17</v>
      </c>
      <c r="C19">
        <v>3</v>
      </c>
      <c r="D19">
        <v>10</v>
      </c>
      <c r="E19">
        <v>10</v>
      </c>
      <c r="F19">
        <v>9</v>
      </c>
      <c r="G19">
        <v>1</v>
      </c>
      <c r="H19">
        <v>8</v>
      </c>
      <c r="I19">
        <v>2</v>
      </c>
      <c r="J19">
        <v>0.85</v>
      </c>
      <c r="K19" s="4">
        <v>7.45661926269531</v>
      </c>
      <c r="L19" s="9">
        <v>1.49939155578613</v>
      </c>
      <c r="M19">
        <v>1.15605163574219</v>
      </c>
      <c r="N19">
        <v>5.72982215881348</v>
      </c>
      <c r="O19">
        <v>4</v>
      </c>
      <c r="P19">
        <v>4</v>
      </c>
      <c r="Q19">
        <v>13</v>
      </c>
      <c r="R19" s="15">
        <v>0.3077</v>
      </c>
      <c r="S19" s="15">
        <f t="shared" si="0"/>
        <v>0.4</v>
      </c>
      <c r="T19">
        <v>3.44992828369141</v>
      </c>
      <c r="U19">
        <v>3.14979958534241</v>
      </c>
      <c r="V19">
        <v>3.08476877212524</v>
      </c>
      <c r="W19" s="11">
        <v>0.0650308132171631</v>
      </c>
      <c r="X19">
        <v>0.365159511566162</v>
      </c>
      <c r="Y19">
        <v>0.365159511566162</v>
      </c>
      <c r="Z19">
        <v>0.4</v>
      </c>
      <c r="AA19">
        <v>0.9</v>
      </c>
      <c r="AB19">
        <v>0.692307692307692</v>
      </c>
      <c r="AC19">
        <v>0.782608695652174</v>
      </c>
      <c r="AD19">
        <v>0.1</v>
      </c>
      <c r="AE19">
        <v>0.5</v>
      </c>
    </row>
    <row r="20" spans="1:31">
      <c r="A20" s="5">
        <v>212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9.30351257324219</v>
      </c>
      <c r="L20" s="9">
        <v>1.56141471862793</v>
      </c>
      <c r="M20">
        <v>1.46649742126465</v>
      </c>
      <c r="N20">
        <v>7.65316009521484</v>
      </c>
      <c r="O20">
        <v>4</v>
      </c>
      <c r="P20">
        <v>4</v>
      </c>
      <c r="Q20">
        <v>12</v>
      </c>
      <c r="R20" s="15">
        <v>0.3333</v>
      </c>
      <c r="S20" s="15">
        <f t="shared" si="0"/>
        <v>0.4</v>
      </c>
      <c r="T20">
        <v>3.60354804992676</v>
      </c>
      <c r="U20">
        <v>3.36167764663696</v>
      </c>
      <c r="V20">
        <v>3.22679138183594</v>
      </c>
      <c r="W20" s="11">
        <v>0.134886264801025</v>
      </c>
      <c r="X20">
        <v>0.37675666809082</v>
      </c>
      <c r="Y20">
        <v>0.37675666809082</v>
      </c>
      <c r="Z20">
        <v>0.4</v>
      </c>
      <c r="AA20">
        <v>0.8</v>
      </c>
      <c r="AB20">
        <v>0.666666666666667</v>
      </c>
      <c r="AC20">
        <v>0.727272727272727</v>
      </c>
      <c r="AD20">
        <v>0.2</v>
      </c>
      <c r="AE20">
        <v>0.4</v>
      </c>
    </row>
    <row r="21" spans="1:31">
      <c r="A21" s="5">
        <v>147</v>
      </c>
      <c r="B21">
        <v>18</v>
      </c>
      <c r="C21">
        <v>2</v>
      </c>
      <c r="D21">
        <v>10</v>
      </c>
      <c r="E21">
        <v>10</v>
      </c>
      <c r="F21">
        <v>10</v>
      </c>
      <c r="G21">
        <v>0</v>
      </c>
      <c r="H21">
        <v>8</v>
      </c>
      <c r="I21">
        <v>2</v>
      </c>
      <c r="J21">
        <v>0.9</v>
      </c>
      <c r="K21" s="4">
        <v>6.612060546875</v>
      </c>
      <c r="L21" s="9">
        <v>1.60484886169434</v>
      </c>
      <c r="M21">
        <v>1.57463836669922</v>
      </c>
      <c r="N21">
        <v>6.10797309875488</v>
      </c>
      <c r="O21">
        <v>8</v>
      </c>
      <c r="P21">
        <v>8</v>
      </c>
      <c r="Q21">
        <v>17</v>
      </c>
      <c r="R21" s="15">
        <v>0.4706</v>
      </c>
      <c r="S21" s="15">
        <f t="shared" si="0"/>
        <v>0.8</v>
      </c>
      <c r="T21">
        <v>3.09134292602539</v>
      </c>
      <c r="U21">
        <v>2.82251119613647</v>
      </c>
      <c r="V21">
        <v>2.7755024433136</v>
      </c>
      <c r="W21" s="11">
        <v>0.047008752822876</v>
      </c>
      <c r="X21">
        <v>0.315840482711792</v>
      </c>
      <c r="Y21">
        <v>0.315840482711792</v>
      </c>
      <c r="Z21">
        <v>0.8</v>
      </c>
      <c r="AA21">
        <v>0.9</v>
      </c>
      <c r="AB21">
        <v>0.529411764705882</v>
      </c>
      <c r="AC21">
        <v>0.666666666666667</v>
      </c>
      <c r="AD21">
        <v>0.1</v>
      </c>
      <c r="AE21">
        <v>0.1</v>
      </c>
    </row>
    <row r="22" spans="1:31">
      <c r="A22" s="5">
        <v>88</v>
      </c>
      <c r="B22">
        <v>16</v>
      </c>
      <c r="C22">
        <v>4</v>
      </c>
      <c r="D22">
        <v>10</v>
      </c>
      <c r="E22">
        <v>10</v>
      </c>
      <c r="F22">
        <v>9</v>
      </c>
      <c r="G22">
        <v>1</v>
      </c>
      <c r="H22">
        <v>7</v>
      </c>
      <c r="I22">
        <v>3</v>
      </c>
      <c r="J22">
        <v>0.8</v>
      </c>
      <c r="K22" s="4">
        <v>6.7324047088623</v>
      </c>
      <c r="L22" s="9">
        <v>1.61456680297852</v>
      </c>
      <c r="M22">
        <v>1.08119773864746</v>
      </c>
      <c r="N22">
        <v>5.53327941894531</v>
      </c>
      <c r="O22">
        <v>5</v>
      </c>
      <c r="P22">
        <v>5</v>
      </c>
      <c r="Q22">
        <v>13</v>
      </c>
      <c r="R22" s="15">
        <v>0.3846</v>
      </c>
      <c r="S22" s="15">
        <f t="shared" si="0"/>
        <v>0.5</v>
      </c>
      <c r="T22">
        <v>3.23104858398437</v>
      </c>
      <c r="U22">
        <v>2.92253375053406</v>
      </c>
      <c r="V22">
        <v>2.8886866569519</v>
      </c>
      <c r="W22" s="11">
        <v>0.0338470935821533</v>
      </c>
      <c r="X22">
        <v>0.342361927032471</v>
      </c>
      <c r="Y22">
        <v>0.342361927032471</v>
      </c>
      <c r="Z22">
        <v>0.5</v>
      </c>
      <c r="AA22">
        <v>0.8</v>
      </c>
      <c r="AB22">
        <v>0.615384615384615</v>
      </c>
      <c r="AC22">
        <v>0.695652173913043</v>
      </c>
      <c r="AD22">
        <v>0.2</v>
      </c>
      <c r="AE22">
        <v>0.3</v>
      </c>
    </row>
    <row r="23" s="4" customFormat="1" spans="11:31">
      <c r="K23" s="12" t="s">
        <v>29</v>
      </c>
      <c r="L23" s="9">
        <f>AVERAGE(L2:L22)</f>
        <v>1.35381171816871</v>
      </c>
      <c r="W23" s="11">
        <f t="shared" ref="W23:AE23" si="1">AVERAGE(W2:W22)</f>
        <v>0.108011211667742</v>
      </c>
      <c r="Z23" s="4">
        <f t="shared" si="1"/>
        <v>0.633333333333333</v>
      </c>
      <c r="AA23" s="4">
        <f t="shared" si="1"/>
        <v>0.928571428571429</v>
      </c>
      <c r="AB23" s="4">
        <f t="shared" si="1"/>
        <v>0.605792305676206</v>
      </c>
      <c r="AC23" s="4">
        <f t="shared" si="1"/>
        <v>0.728468618552148</v>
      </c>
      <c r="AD23" s="4">
        <f t="shared" si="1"/>
        <v>0.0714285714285714</v>
      </c>
      <c r="AE23" s="4">
        <f t="shared" si="1"/>
        <v>0.295238095238095</v>
      </c>
    </row>
    <row r="24" s="4" customFormat="1" spans="11:31">
      <c r="K24" s="13" t="s">
        <v>30</v>
      </c>
      <c r="L24" s="9">
        <f>MAX(L2:L22)</f>
        <v>2.99497032165527</v>
      </c>
      <c r="W24" s="11">
        <f t="shared" ref="W24:AE24" si="2">MAX(W2:W22)</f>
        <v>0.266836643218994</v>
      </c>
      <c r="Z24" s="4">
        <f t="shared" si="2"/>
        <v>1</v>
      </c>
      <c r="AA24" s="4">
        <f t="shared" si="2"/>
        <v>1</v>
      </c>
      <c r="AB24" s="4">
        <f t="shared" si="2"/>
        <v>0.769230769230769</v>
      </c>
      <c r="AC24" s="4">
        <f t="shared" si="2"/>
        <v>0.869565217391304</v>
      </c>
      <c r="AD24" s="4">
        <f t="shared" si="2"/>
        <v>0.3</v>
      </c>
      <c r="AE24" s="4">
        <f t="shared" si="2"/>
        <v>0.7</v>
      </c>
    </row>
    <row r="25" s="4" customFormat="1" spans="12:31">
      <c r="L25" s="9">
        <f>MIN(L2:L22)</f>
        <v>0.40911865234375</v>
      </c>
      <c r="Q25" s="4" t="s">
        <v>70</v>
      </c>
      <c r="W25" s="11">
        <f t="shared" ref="W25:AE25" si="3">MIN(W2:W22)</f>
        <v>0.000504970550537109</v>
      </c>
      <c r="Z25" s="4">
        <f t="shared" si="3"/>
        <v>0.3</v>
      </c>
      <c r="AA25" s="4">
        <f t="shared" si="3"/>
        <v>0.7</v>
      </c>
      <c r="AB25" s="4">
        <f t="shared" si="3"/>
        <v>0.4375</v>
      </c>
      <c r="AC25" s="4">
        <f t="shared" si="3"/>
        <v>0.538461538461539</v>
      </c>
      <c r="AD25" s="4">
        <f t="shared" si="3"/>
        <v>0</v>
      </c>
      <c r="AE25" s="4">
        <f t="shared" si="3"/>
        <v>-0.2</v>
      </c>
    </row>
    <row r="26" spans="11:23">
      <c r="K26" s="4"/>
      <c r="L26" s="9"/>
      <c r="M26">
        <v>0.194</v>
      </c>
      <c r="Q26" s="4">
        <v>0.2</v>
      </c>
      <c r="R26" s="4">
        <v>-160</v>
      </c>
      <c r="S26" s="4">
        <v>640</v>
      </c>
      <c r="T26" s="4">
        <v>32</v>
      </c>
      <c r="W26" s="11"/>
    </row>
    <row r="27" spans="11:23">
      <c r="K27" s="4"/>
      <c r="L27" s="9"/>
      <c r="M27">
        <v>0.129</v>
      </c>
      <c r="Q27" s="4">
        <v>0.4</v>
      </c>
      <c r="R27" s="4">
        <v>-320</v>
      </c>
      <c r="S27" s="4">
        <v>480</v>
      </c>
      <c r="T27" s="4">
        <v>24</v>
      </c>
      <c r="W27" s="11"/>
    </row>
    <row r="28" spans="11:23">
      <c r="K28" s="4"/>
      <c r="L28" s="9"/>
      <c r="Q28" s="4">
        <v>0.45</v>
      </c>
      <c r="R28" s="4">
        <v>-360</v>
      </c>
      <c r="S28" s="4">
        <v>440</v>
      </c>
      <c r="T28" s="4">
        <v>22</v>
      </c>
      <c r="W28" s="11"/>
    </row>
    <row r="29" spans="11:23">
      <c r="K29" s="4" t="s">
        <v>31</v>
      </c>
      <c r="L29" s="4" t="s">
        <v>32</v>
      </c>
      <c r="M29" t="s">
        <v>98</v>
      </c>
      <c r="N29" t="s">
        <v>99</v>
      </c>
      <c r="Q29" s="4">
        <v>0.49</v>
      </c>
      <c r="R29" s="4">
        <v>-392</v>
      </c>
      <c r="S29" s="4">
        <v>408</v>
      </c>
      <c r="T29" s="4">
        <v>20.4</v>
      </c>
      <c r="W29" s="11"/>
    </row>
    <row r="30" spans="11:23">
      <c r="K30" s="4"/>
      <c r="L30" s="4"/>
      <c r="Q30" s="1"/>
      <c r="R30" s="14">
        <v>-380</v>
      </c>
      <c r="S30" s="14">
        <v>420</v>
      </c>
      <c r="T30" s="14">
        <v>21</v>
      </c>
      <c r="W30" s="11"/>
    </row>
    <row r="31" s="1" customFormat="1" spans="11:23">
      <c r="K31" s="14" t="s">
        <v>49</v>
      </c>
      <c r="L31" s="14">
        <f>COUNTIF(L2:L22,"&lt;0.507")-COUNTIF(L2:L22,"&lt;0.378")</f>
        <v>3</v>
      </c>
      <c r="W31" s="14"/>
    </row>
    <row r="32" s="1" customFormat="1" spans="11:23">
      <c r="K32" s="14" t="s">
        <v>50</v>
      </c>
      <c r="L32" s="14">
        <f>COUNTIF(L2:L22,"&lt;0.636")-COUNTIF(L2:L22,"&lt;0.507")</f>
        <v>3</v>
      </c>
      <c r="P32" s="1">
        <v>12</v>
      </c>
      <c r="W32" s="14"/>
    </row>
    <row r="33" s="2" customFormat="1" spans="11:23">
      <c r="K33" s="10" t="s">
        <v>51</v>
      </c>
      <c r="L33" s="10">
        <f>COUNTIF(L2:L22,"&lt;0.765")-COUNTIF(L2:L22,"&lt;0.636")</f>
        <v>1</v>
      </c>
      <c r="W33" s="10"/>
    </row>
    <row r="34" s="1" customFormat="1" spans="11:23">
      <c r="K34" s="14" t="s">
        <v>52</v>
      </c>
      <c r="L34" s="14">
        <f>COUNTIF(L2:L22,"&lt;0.894")-COUNTIF(L2:L22,"&lt;0.765")</f>
        <v>0</v>
      </c>
      <c r="P34" s="1">
        <v>28</v>
      </c>
      <c r="W34" s="14"/>
    </row>
    <row r="35" s="1" customFormat="1" spans="11:23">
      <c r="K35" s="14" t="s">
        <v>53</v>
      </c>
      <c r="L35" s="14">
        <f>COUNTIF(L2:L22,"&lt;1.023")-COUNTIF(L2:L22,"&lt;0.894")</f>
        <v>0</v>
      </c>
      <c r="W35" s="14"/>
    </row>
    <row r="36" s="1" customFormat="1" spans="11:23">
      <c r="K36" s="14" t="s">
        <v>54</v>
      </c>
      <c r="L36" s="14">
        <f>COUNTIF(L2:L22,"&lt;1.152")-COUNTIF(L2:L22,"&lt;1.023")</f>
        <v>0</v>
      </c>
      <c r="W36" s="14"/>
    </row>
    <row r="37" s="1" customFormat="1" spans="11:23">
      <c r="K37" s="14" t="s">
        <v>55</v>
      </c>
      <c r="L37" s="14">
        <f>COUNTIF(L2:L22,"&lt;1.281")-COUNTIF(L2:L22,"&lt;1.152")</f>
        <v>0</v>
      </c>
      <c r="W37" s="14"/>
    </row>
    <row r="38" s="1" customFormat="1" spans="11:23">
      <c r="K38" s="14" t="s">
        <v>56</v>
      </c>
      <c r="L38" s="14">
        <f>COUNTIF(L2:L22,"&lt;1.41")-COUNTIF(L2:L22,"&lt;1.281")</f>
        <v>1</v>
      </c>
      <c r="W38" s="14"/>
    </row>
    <row r="39" s="1" customFormat="1" spans="11:23">
      <c r="K39" s="14" t="s">
        <v>57</v>
      </c>
      <c r="L39" s="14">
        <f>COUNTIF(L2:L22,"&lt;1.539")-COUNTIF(L2:L22,"&lt;1.41")</f>
        <v>6</v>
      </c>
      <c r="M39" s="14">
        <v>2</v>
      </c>
      <c r="W39" s="14"/>
    </row>
    <row r="40" s="1" customFormat="1" spans="11:23">
      <c r="K40" s="14" t="s">
        <v>58</v>
      </c>
      <c r="L40" s="14">
        <f>COUNTIF(L2:L22,"&lt;1.668")-COUNTIF(L2:L22,"&lt;1.539")</f>
        <v>3</v>
      </c>
      <c r="M40" s="14">
        <v>3</v>
      </c>
      <c r="W40" s="14"/>
    </row>
    <row r="41" s="1" customFormat="1" spans="11:23">
      <c r="K41" s="14" t="s">
        <v>59</v>
      </c>
      <c r="L41" s="14">
        <f>COUNTIF(L2:L22,"&lt;1.797")-COUNTIF(L2:L22,"&lt;1.668")</f>
        <v>0</v>
      </c>
      <c r="M41" s="14">
        <v>4</v>
      </c>
      <c r="W41" s="14"/>
    </row>
    <row r="42" s="1" customFormat="1" spans="11:23">
      <c r="K42" s="14" t="s">
        <v>60</v>
      </c>
      <c r="L42" s="14">
        <f>COUNTIF(L2:L22,"&lt;1.926")-COUNTIF(L2:L22,"&lt;1.797")</f>
        <v>0</v>
      </c>
      <c r="M42" s="14">
        <v>7</v>
      </c>
      <c r="W42" s="14"/>
    </row>
    <row r="43" s="1" customFormat="1" spans="11:23">
      <c r="K43" s="14" t="s">
        <v>61</v>
      </c>
      <c r="L43" s="14">
        <f>COUNTIF(L2:L22,"&lt;2.055")-COUNTIF(L2:L22,"&lt;1.926")</f>
        <v>1</v>
      </c>
      <c r="M43" s="14">
        <v>8</v>
      </c>
      <c r="W43" s="14"/>
    </row>
    <row r="44" s="1" customFormat="1" spans="11:23">
      <c r="K44" s="14" t="s">
        <v>62</v>
      </c>
      <c r="L44" s="14">
        <f>COUNTIF(L2:L22,"&lt;2.184")-COUNTIF(L2:L22,"&lt;2.055")</f>
        <v>0</v>
      </c>
      <c r="M44" s="14">
        <v>7</v>
      </c>
      <c r="W44" s="14"/>
    </row>
    <row r="45" s="1" customFormat="1" spans="11:23">
      <c r="K45" s="14" t="s">
        <v>63</v>
      </c>
      <c r="L45" s="14">
        <f>COUNTIF(L2:L22,"&lt;2.313")-COUNTIF(L2:L22,"&lt;2.184")</f>
        <v>0</v>
      </c>
      <c r="M45" s="14">
        <v>4</v>
      </c>
      <c r="W45" s="14"/>
    </row>
    <row r="46" s="1" customFormat="1" spans="11:23">
      <c r="K46" s="14" t="s">
        <v>64</v>
      </c>
      <c r="L46" s="14">
        <f>COUNTIF(L2:L22,"&lt;2.442")-COUNTIF(L2:L22,"&lt;2.313")</f>
        <v>1</v>
      </c>
      <c r="M46" s="14">
        <v>3</v>
      </c>
      <c r="W46" s="14"/>
    </row>
    <row r="47" s="1" customFormat="1" spans="11:13">
      <c r="K47" s="14" t="s">
        <v>65</v>
      </c>
      <c r="L47" s="14">
        <f>COUNTIF(L2:L22,"&lt;2.571")-COUNTIF(L2:L22,"&lt;2.442")</f>
        <v>1</v>
      </c>
      <c r="M47" s="14">
        <v>2</v>
      </c>
    </row>
    <row r="48" s="1" customFormat="1" spans="11:13">
      <c r="K48" s="14" t="s">
        <v>66</v>
      </c>
      <c r="L48" s="14">
        <f>COUNTIF(L2:L22,"&lt;2.7")-COUNTIF(L2:L22,"&lt;2.571")</f>
        <v>0</v>
      </c>
      <c r="M48" s="14"/>
    </row>
    <row r="49" s="1" customFormat="1" spans="11:15">
      <c r="K49" s="14" t="s">
        <v>67</v>
      </c>
      <c r="L49" s="14">
        <f>COUNTIF(L2:L22,"&lt;2.829")-COUNTIF(L2:L22,"&lt;2.7")</f>
        <v>0</v>
      </c>
      <c r="N49" s="1">
        <v>0.378</v>
      </c>
      <c r="O49" s="1">
        <v>3.094</v>
      </c>
    </row>
    <row r="50" s="1" customFormat="1" spans="11:15">
      <c r="K50" s="14" t="s">
        <v>68</v>
      </c>
      <c r="L50" s="14">
        <f>COUNTIF(L2:L22,"&lt;2.958")-COUNTIF(L2:L22,"&lt;2.829")</f>
        <v>0</v>
      </c>
      <c r="N50" s="1">
        <v>21</v>
      </c>
      <c r="O50" s="1">
        <v>0.129</v>
      </c>
    </row>
    <row r="51" s="1" customFormat="1" spans="11:12">
      <c r="K51" s="14" t="s">
        <v>69</v>
      </c>
      <c r="L51" s="14">
        <f>COUNTIF(L2:L22,"&lt;3.087")-COUNTIF(L2:L22,"&lt;2.958")</f>
        <v>1</v>
      </c>
    </row>
    <row r="52" s="1" customFormat="1" spans="14:15">
      <c r="N52" s="1">
        <v>0.954</v>
      </c>
      <c r="O52" s="1">
        <v>0.133</v>
      </c>
    </row>
    <row r="53" s="1" customFormat="1" spans="14:15">
      <c r="N53" s="1">
        <v>1.355</v>
      </c>
      <c r="O53" s="1">
        <v>0.108</v>
      </c>
    </row>
    <row r="54" spans="14:15">
      <c r="N54" s="1">
        <v>1.72</v>
      </c>
      <c r="O54" s="1">
        <v>0.083</v>
      </c>
    </row>
  </sheetData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5"/>
  <sheetViews>
    <sheetView topLeftCell="H58" workbookViewId="0">
      <selection activeCell="H1" sqref="$A1:$XFD70"/>
    </sheetView>
  </sheetViews>
  <sheetFormatPr defaultColWidth="8.88888888888889" defaultRowHeight="14.4"/>
  <cols>
    <col min="11" max="12" width="19.7777777777778" customWidth="1"/>
    <col min="13" max="14" width="12.8888888888889"/>
    <col min="20" max="22" width="12.8888888888889"/>
    <col min="23" max="23" width="22.3333333333333" customWidth="1"/>
    <col min="24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130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10.5104732513428</v>
      </c>
      <c r="L2" s="9">
        <v>0.40911865234375</v>
      </c>
      <c r="M2">
        <v>0.336616516113281</v>
      </c>
      <c r="N2">
        <v>10.49875831604</v>
      </c>
      <c r="O2">
        <v>9</v>
      </c>
      <c r="P2">
        <v>9</v>
      </c>
      <c r="Q2">
        <v>19</v>
      </c>
      <c r="R2" s="15">
        <v>0.4737</v>
      </c>
      <c r="S2" s="15">
        <f t="shared" ref="S2:S25" si="0">O2/E2</f>
        <v>0.9</v>
      </c>
      <c r="T2">
        <v>4.85090065002441</v>
      </c>
      <c r="U2">
        <v>4.38053035736084</v>
      </c>
      <c r="V2">
        <v>4.3800253868103</v>
      </c>
      <c r="W2" s="11">
        <v>0.000504970550537109</v>
      </c>
      <c r="X2">
        <v>0.470875263214111</v>
      </c>
      <c r="Y2">
        <v>0.470875263214111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pans="1:31">
      <c r="A3" s="5">
        <v>232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9.98714828491211</v>
      </c>
      <c r="L3" s="9">
        <v>0.462333679199219</v>
      </c>
      <c r="M3">
        <v>0.440597534179687</v>
      </c>
      <c r="N3">
        <v>10.3657836914062</v>
      </c>
      <c r="O3">
        <v>9</v>
      </c>
      <c r="P3">
        <v>9</v>
      </c>
      <c r="Q3">
        <v>19</v>
      </c>
      <c r="R3" s="15">
        <v>0.4737</v>
      </c>
      <c r="S3" s="15">
        <f t="shared" si="0"/>
        <v>0.9</v>
      </c>
      <c r="T3">
        <v>4.47909736633301</v>
      </c>
      <c r="U3">
        <v>4.03401613235474</v>
      </c>
      <c r="V3">
        <v>4.06410217285156</v>
      </c>
      <c r="W3" s="11">
        <v>0.0300860404968262</v>
      </c>
      <c r="X3">
        <v>0.414995193481445</v>
      </c>
      <c r="Y3">
        <v>0.414995193481445</v>
      </c>
      <c r="Z3">
        <v>0.9</v>
      </c>
      <c r="AA3">
        <v>1</v>
      </c>
      <c r="AB3">
        <v>0.526315789473684</v>
      </c>
      <c r="AC3">
        <v>0.689655172413793</v>
      </c>
      <c r="AD3">
        <v>0</v>
      </c>
      <c r="AE3">
        <v>0.1</v>
      </c>
    </row>
    <row r="4" spans="1:31">
      <c r="A4" s="5">
        <v>230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9.30318069458008</v>
      </c>
      <c r="L4" s="9">
        <v>0.476203918457031</v>
      </c>
      <c r="M4">
        <v>0.422689437866211</v>
      </c>
      <c r="N4">
        <v>9.27261924743652</v>
      </c>
      <c r="O4">
        <v>8</v>
      </c>
      <c r="P4">
        <v>8</v>
      </c>
      <c r="Q4">
        <v>17</v>
      </c>
      <c r="R4" s="15">
        <v>0.4706</v>
      </c>
      <c r="S4" s="15">
        <f t="shared" si="0"/>
        <v>0.8</v>
      </c>
      <c r="T4">
        <v>3.91389274597168</v>
      </c>
      <c r="U4">
        <v>3.55402135848999</v>
      </c>
      <c r="V4">
        <v>3.55066561698914</v>
      </c>
      <c r="W4" s="11">
        <v>0.00335574150085449</v>
      </c>
      <c r="X4">
        <v>0.363227128982544</v>
      </c>
      <c r="Y4">
        <v>0.363227128982544</v>
      </c>
      <c r="Z4">
        <v>0.8</v>
      </c>
      <c r="AA4">
        <v>0.9</v>
      </c>
      <c r="AB4">
        <v>0.529411764705882</v>
      </c>
      <c r="AC4">
        <v>0.666666666666667</v>
      </c>
      <c r="AD4">
        <v>0.1</v>
      </c>
      <c r="AE4">
        <v>0.1</v>
      </c>
    </row>
    <row r="5" s="3" customFormat="1" spans="1:31">
      <c r="A5" s="7">
        <v>68</v>
      </c>
      <c r="B5" s="3">
        <v>20</v>
      </c>
      <c r="C5" s="3">
        <v>0</v>
      </c>
      <c r="D5" s="3">
        <v>10</v>
      </c>
      <c r="E5" s="3">
        <v>10</v>
      </c>
      <c r="F5" s="3">
        <v>10</v>
      </c>
      <c r="G5" s="3">
        <v>0</v>
      </c>
      <c r="H5" s="3">
        <v>10</v>
      </c>
      <c r="I5" s="3">
        <v>0</v>
      </c>
      <c r="J5" s="3">
        <v>1</v>
      </c>
      <c r="K5" s="11">
        <v>9999</v>
      </c>
      <c r="L5" s="11">
        <v>0.482078552246094</v>
      </c>
      <c r="M5" s="3">
        <v>9999</v>
      </c>
      <c r="N5" s="3">
        <v>9999</v>
      </c>
      <c r="O5" s="3">
        <v>10</v>
      </c>
      <c r="P5" s="3">
        <v>10</v>
      </c>
      <c r="Q5" s="3">
        <v>20</v>
      </c>
      <c r="R5" s="17">
        <v>0.5</v>
      </c>
      <c r="S5" s="17">
        <f t="shared" si="0"/>
        <v>1</v>
      </c>
      <c r="T5" s="3">
        <v>5.22106170654297</v>
      </c>
      <c r="U5" s="3">
        <v>4.79129123687744</v>
      </c>
      <c r="V5" s="3">
        <v>4.7376275062561</v>
      </c>
      <c r="W5" s="11">
        <v>0.0536637306213379</v>
      </c>
      <c r="X5" s="3">
        <v>0.483434200286865</v>
      </c>
      <c r="Y5" s="3">
        <v>0.483434200286865</v>
      </c>
      <c r="Z5" s="3">
        <v>1</v>
      </c>
      <c r="AA5" s="3">
        <v>1</v>
      </c>
      <c r="AB5" s="3">
        <v>0.5</v>
      </c>
      <c r="AC5" s="3">
        <v>0.666666666666667</v>
      </c>
      <c r="AD5" s="3">
        <v>0</v>
      </c>
      <c r="AE5" s="3">
        <v>0</v>
      </c>
    </row>
    <row r="6" spans="1:31">
      <c r="A6" s="5">
        <v>112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10.0738563537598</v>
      </c>
      <c r="L6" s="9">
        <v>0.529277801513672</v>
      </c>
      <c r="M6">
        <v>0.522300720214844</v>
      </c>
      <c r="N6">
        <v>10.5352840423584</v>
      </c>
      <c r="O6">
        <v>9</v>
      </c>
      <c r="P6">
        <v>9</v>
      </c>
      <c r="Q6">
        <v>19</v>
      </c>
      <c r="R6" s="15">
        <v>0.4737</v>
      </c>
      <c r="S6" s="15">
        <f t="shared" si="0"/>
        <v>0.9</v>
      </c>
      <c r="T6">
        <v>4.54323959350586</v>
      </c>
      <c r="U6">
        <v>4.0840015411377</v>
      </c>
      <c r="V6">
        <v>4.12385272979736</v>
      </c>
      <c r="W6" s="11">
        <v>0.039851188659668</v>
      </c>
      <c r="X6">
        <v>0.419386863708496</v>
      </c>
      <c r="Y6">
        <v>0.419386863708496</v>
      </c>
      <c r="Z6">
        <v>0.9</v>
      </c>
      <c r="AA6">
        <v>1</v>
      </c>
      <c r="AB6">
        <v>0.526315789473684</v>
      </c>
      <c r="AC6">
        <v>0.689655172413793</v>
      </c>
      <c r="AD6">
        <v>0</v>
      </c>
      <c r="AE6">
        <v>0.1</v>
      </c>
    </row>
    <row r="7" spans="1:31">
      <c r="A7" s="5">
        <v>229</v>
      </c>
      <c r="B7">
        <v>19</v>
      </c>
      <c r="C7">
        <v>1</v>
      </c>
      <c r="D7">
        <v>10</v>
      </c>
      <c r="E7">
        <v>10</v>
      </c>
      <c r="F7">
        <v>10</v>
      </c>
      <c r="G7">
        <v>0</v>
      </c>
      <c r="H7">
        <v>9</v>
      </c>
      <c r="I7">
        <v>1</v>
      </c>
      <c r="J7">
        <v>0.95</v>
      </c>
      <c r="K7" s="4">
        <v>9.84768295288086</v>
      </c>
      <c r="L7" s="9">
        <v>0.546676635742187</v>
      </c>
      <c r="M7">
        <v>0.46795654296875</v>
      </c>
      <c r="N7">
        <v>9.54726791381836</v>
      </c>
      <c r="O7">
        <v>8</v>
      </c>
      <c r="P7">
        <v>8</v>
      </c>
      <c r="Q7">
        <v>18</v>
      </c>
      <c r="R7" s="15">
        <v>0.4444</v>
      </c>
      <c r="S7" s="15">
        <f t="shared" si="0"/>
        <v>0.8</v>
      </c>
      <c r="T7">
        <v>4.21918487548828</v>
      </c>
      <c r="U7">
        <v>3.84386992454529</v>
      </c>
      <c r="V7">
        <v>3.82370638847351</v>
      </c>
      <c r="W7" s="11">
        <v>0.0201635360717773</v>
      </c>
      <c r="X7">
        <v>0.395478487014771</v>
      </c>
      <c r="Y7">
        <v>0.395478487014771</v>
      </c>
      <c r="Z7">
        <v>0.8</v>
      </c>
      <c r="AA7">
        <v>1</v>
      </c>
      <c r="AB7">
        <v>0.555555555555556</v>
      </c>
      <c r="AC7">
        <v>0.714285714285714</v>
      </c>
      <c r="AD7">
        <v>0</v>
      </c>
      <c r="AE7">
        <v>0.2</v>
      </c>
    </row>
    <row r="8" spans="1:31">
      <c r="A8" s="5">
        <v>117</v>
      </c>
      <c r="B8">
        <v>19</v>
      </c>
      <c r="C8">
        <v>1</v>
      </c>
      <c r="D8">
        <v>10</v>
      </c>
      <c r="E8">
        <v>10</v>
      </c>
      <c r="F8">
        <v>9</v>
      </c>
      <c r="G8">
        <v>1</v>
      </c>
      <c r="H8">
        <v>10</v>
      </c>
      <c r="I8">
        <v>0</v>
      </c>
      <c r="J8">
        <v>0.95</v>
      </c>
      <c r="K8" s="4">
        <v>9999</v>
      </c>
      <c r="L8" s="9">
        <v>0.595869064331055</v>
      </c>
      <c r="M8">
        <v>9999</v>
      </c>
      <c r="N8">
        <v>9999</v>
      </c>
      <c r="O8">
        <v>10</v>
      </c>
      <c r="P8">
        <v>10</v>
      </c>
      <c r="Q8">
        <v>19</v>
      </c>
      <c r="R8" s="15">
        <v>0.5263</v>
      </c>
      <c r="S8" s="15">
        <f t="shared" si="0"/>
        <v>1</v>
      </c>
      <c r="T8">
        <v>3.91636276245117</v>
      </c>
      <c r="U8">
        <v>3.59290814399719</v>
      </c>
      <c r="V8">
        <v>3.59341955184936</v>
      </c>
      <c r="W8" s="11">
        <v>0.000511407852172852</v>
      </c>
      <c r="X8">
        <v>0.322943210601807</v>
      </c>
      <c r="Y8">
        <v>0.322943210601807</v>
      </c>
      <c r="Z8">
        <v>1</v>
      </c>
      <c r="AA8">
        <v>0.9</v>
      </c>
      <c r="AB8">
        <v>0.473684210526316</v>
      </c>
      <c r="AC8">
        <v>0.620689655172414</v>
      </c>
      <c r="AD8">
        <v>0.1</v>
      </c>
      <c r="AE8">
        <v>-0.1</v>
      </c>
    </row>
    <row r="9" spans="1:31">
      <c r="A9" s="5">
        <v>191</v>
      </c>
      <c r="B9">
        <v>20</v>
      </c>
      <c r="C9">
        <v>0</v>
      </c>
      <c r="D9">
        <v>10</v>
      </c>
      <c r="E9">
        <v>10</v>
      </c>
      <c r="F9">
        <v>10</v>
      </c>
      <c r="G9">
        <v>0</v>
      </c>
      <c r="H9">
        <v>10</v>
      </c>
      <c r="I9">
        <v>0</v>
      </c>
      <c r="J9">
        <v>1</v>
      </c>
      <c r="K9" s="4">
        <v>9999</v>
      </c>
      <c r="L9" s="9">
        <v>0.610622406005859</v>
      </c>
      <c r="M9">
        <v>9999</v>
      </c>
      <c r="N9">
        <v>9999</v>
      </c>
      <c r="O9">
        <v>7</v>
      </c>
      <c r="P9">
        <v>7</v>
      </c>
      <c r="Q9">
        <v>14</v>
      </c>
      <c r="R9" s="15">
        <v>0.5</v>
      </c>
      <c r="S9" s="15">
        <f t="shared" si="0"/>
        <v>0.7</v>
      </c>
      <c r="T9">
        <v>4.3649845123291</v>
      </c>
      <c r="U9">
        <v>3.99369430541992</v>
      </c>
      <c r="V9">
        <v>3.99735951423645</v>
      </c>
      <c r="W9" s="11">
        <v>0.00366520881652832</v>
      </c>
      <c r="X9">
        <v>0.367624998092651</v>
      </c>
      <c r="Y9">
        <v>0.367624998092651</v>
      </c>
      <c r="Z9">
        <v>0.7</v>
      </c>
      <c r="AA9">
        <v>0.7</v>
      </c>
      <c r="AB9">
        <v>0.5</v>
      </c>
      <c r="AC9">
        <v>0.583333333333333</v>
      </c>
      <c r="AD9">
        <v>0.3</v>
      </c>
      <c r="AE9">
        <v>0</v>
      </c>
    </row>
    <row r="10" spans="1:31">
      <c r="A10" s="5">
        <v>39</v>
      </c>
      <c r="B10">
        <v>18</v>
      </c>
      <c r="C10">
        <v>2</v>
      </c>
      <c r="D10">
        <v>10</v>
      </c>
      <c r="E10">
        <v>10</v>
      </c>
      <c r="F10">
        <v>10</v>
      </c>
      <c r="G10">
        <v>0</v>
      </c>
      <c r="H10">
        <v>8</v>
      </c>
      <c r="I10">
        <v>2</v>
      </c>
      <c r="J10">
        <v>0.9</v>
      </c>
      <c r="K10" s="4">
        <v>6.08477973937988</v>
      </c>
      <c r="L10" s="9">
        <v>0.643947601318359</v>
      </c>
      <c r="M10">
        <v>0.714527130126953</v>
      </c>
      <c r="N10">
        <v>7.1539421081543</v>
      </c>
      <c r="O10">
        <v>7</v>
      </c>
      <c r="P10">
        <v>7</v>
      </c>
      <c r="Q10">
        <v>15</v>
      </c>
      <c r="R10" s="15">
        <v>0.4667</v>
      </c>
      <c r="S10" s="15">
        <f t="shared" si="0"/>
        <v>0.7</v>
      </c>
      <c r="T10">
        <v>3.60898399353027</v>
      </c>
      <c r="U10">
        <v>3.21957755088806</v>
      </c>
      <c r="V10">
        <v>3.29354786872864</v>
      </c>
      <c r="W10" s="11">
        <v>0.0739703178405762</v>
      </c>
      <c r="X10">
        <v>0.315436124801636</v>
      </c>
      <c r="Y10">
        <v>0.315436124801636</v>
      </c>
      <c r="Z10">
        <v>0.7</v>
      </c>
      <c r="AA10">
        <v>0.8</v>
      </c>
      <c r="AB10">
        <v>0.533333333333333</v>
      </c>
      <c r="AC10">
        <v>0.64</v>
      </c>
      <c r="AD10">
        <v>0.2</v>
      </c>
      <c r="AE10">
        <v>0.1</v>
      </c>
    </row>
    <row r="11" s="20" customFormat="1" spans="1:31">
      <c r="A11" s="21">
        <v>101</v>
      </c>
      <c r="B11" s="20">
        <v>19</v>
      </c>
      <c r="C11" s="20">
        <v>1</v>
      </c>
      <c r="D11" s="20">
        <v>10</v>
      </c>
      <c r="E11" s="20">
        <v>10</v>
      </c>
      <c r="F11" s="20">
        <v>10</v>
      </c>
      <c r="G11" s="20">
        <v>0</v>
      </c>
      <c r="H11" s="20">
        <v>9</v>
      </c>
      <c r="I11" s="20">
        <v>1</v>
      </c>
      <c r="J11" s="20">
        <v>0.95</v>
      </c>
      <c r="K11" s="22">
        <v>10.2330207824707</v>
      </c>
      <c r="L11" s="22">
        <v>0.646524429321289</v>
      </c>
      <c r="M11" s="20">
        <v>0.623281478881836</v>
      </c>
      <c r="N11" s="20">
        <v>10.4192333221435</v>
      </c>
      <c r="O11" s="20">
        <v>8</v>
      </c>
      <c r="P11" s="20">
        <v>8</v>
      </c>
      <c r="Q11" s="20">
        <v>18</v>
      </c>
      <c r="R11" s="23">
        <v>0.4444</v>
      </c>
      <c r="S11" s="23">
        <f t="shared" si="0"/>
        <v>0.8</v>
      </c>
      <c r="T11" s="20">
        <v>4.52705955505371</v>
      </c>
      <c r="U11" s="20">
        <v>4.0852313041687</v>
      </c>
      <c r="V11" s="20">
        <v>4.09425210952759</v>
      </c>
      <c r="W11" s="22">
        <v>0.00902080535888672</v>
      </c>
      <c r="X11" s="20">
        <v>0.432807445526123</v>
      </c>
      <c r="Y11" s="20">
        <v>0.432807445526123</v>
      </c>
      <c r="Z11" s="20">
        <v>0.8</v>
      </c>
      <c r="AA11" s="20">
        <v>1</v>
      </c>
      <c r="AB11" s="20">
        <v>0.555555555555556</v>
      </c>
      <c r="AC11" s="20">
        <v>0.714285714285714</v>
      </c>
      <c r="AD11" s="20">
        <v>0</v>
      </c>
      <c r="AE11" s="20">
        <v>0.2</v>
      </c>
    </row>
    <row r="12" spans="1:31">
      <c r="A12" s="5">
        <v>211</v>
      </c>
      <c r="B12">
        <v>18</v>
      </c>
      <c r="C12">
        <v>2</v>
      </c>
      <c r="D12">
        <v>10</v>
      </c>
      <c r="E12">
        <v>10</v>
      </c>
      <c r="F12">
        <v>10</v>
      </c>
      <c r="G12">
        <v>0</v>
      </c>
      <c r="H12">
        <v>8</v>
      </c>
      <c r="I12">
        <v>2</v>
      </c>
      <c r="J12">
        <v>0.9</v>
      </c>
      <c r="K12" s="4">
        <v>7.68403053283691</v>
      </c>
      <c r="L12" s="9">
        <v>2.21537208557129</v>
      </c>
      <c r="M12">
        <v>1.90961265563965</v>
      </c>
      <c r="N12">
        <v>5.30702590942383</v>
      </c>
      <c r="O12">
        <v>5</v>
      </c>
      <c r="P12">
        <v>5</v>
      </c>
      <c r="Q12">
        <v>15</v>
      </c>
      <c r="R12" s="15">
        <v>0.3333</v>
      </c>
      <c r="S12" s="15">
        <f t="shared" si="0"/>
        <v>0.5</v>
      </c>
      <c r="T12">
        <v>3.52238845825195</v>
      </c>
      <c r="U12">
        <v>3.29049468040466</v>
      </c>
      <c r="V12">
        <v>3.07876801490784</v>
      </c>
      <c r="W12" s="11">
        <v>0.211726665496826</v>
      </c>
      <c r="X12">
        <v>0.443620443344116</v>
      </c>
      <c r="Y12">
        <v>0.443620443344116</v>
      </c>
      <c r="Z12">
        <v>0.5</v>
      </c>
      <c r="AA12">
        <v>1</v>
      </c>
      <c r="AB12">
        <v>0.666666666666667</v>
      </c>
      <c r="AC12">
        <v>0.8</v>
      </c>
      <c r="AD12">
        <v>0</v>
      </c>
      <c r="AE12">
        <v>0.5</v>
      </c>
    </row>
    <row r="13" spans="1:31">
      <c r="A13" s="5">
        <v>56</v>
      </c>
      <c r="B13">
        <v>19</v>
      </c>
      <c r="C13">
        <v>1</v>
      </c>
      <c r="D13">
        <v>10</v>
      </c>
      <c r="E13">
        <v>10</v>
      </c>
      <c r="F13">
        <v>10</v>
      </c>
      <c r="G13">
        <v>0</v>
      </c>
      <c r="H13">
        <v>9</v>
      </c>
      <c r="I13">
        <v>1</v>
      </c>
      <c r="J13">
        <v>0.95</v>
      </c>
      <c r="K13" s="4">
        <v>11.0079898834228</v>
      </c>
      <c r="L13" s="9">
        <v>2.46775436401367</v>
      </c>
      <c r="M13">
        <v>2.29214859008789</v>
      </c>
      <c r="N13">
        <v>7.73306846618652</v>
      </c>
      <c r="O13">
        <v>3</v>
      </c>
      <c r="P13">
        <v>3</v>
      </c>
      <c r="Q13">
        <v>13</v>
      </c>
      <c r="R13" s="15">
        <v>0.2308</v>
      </c>
      <c r="S13" s="15">
        <f t="shared" si="0"/>
        <v>0.3</v>
      </c>
      <c r="T13">
        <v>3.90030670166016</v>
      </c>
      <c r="U13">
        <v>3.69257616996765</v>
      </c>
      <c r="V13">
        <v>3.42653846740723</v>
      </c>
      <c r="W13" s="11">
        <v>0.266037702560425</v>
      </c>
      <c r="X13">
        <v>0.47376823425293</v>
      </c>
      <c r="Y13">
        <v>0.47376823425293</v>
      </c>
      <c r="Z13">
        <v>0.3</v>
      </c>
      <c r="AA13">
        <v>1</v>
      </c>
      <c r="AB13">
        <v>0.769230769230769</v>
      </c>
      <c r="AC13">
        <v>0.869565217391304</v>
      </c>
      <c r="AD13">
        <v>0</v>
      </c>
      <c r="AE13">
        <v>0.7</v>
      </c>
    </row>
    <row r="14" customFormat="1" spans="1:31">
      <c r="A14" s="5">
        <v>84</v>
      </c>
      <c r="B14">
        <v>17</v>
      </c>
      <c r="C14">
        <v>3</v>
      </c>
      <c r="D14">
        <v>10</v>
      </c>
      <c r="E14">
        <v>10</v>
      </c>
      <c r="F14">
        <v>10</v>
      </c>
      <c r="G14">
        <v>0</v>
      </c>
      <c r="H14">
        <v>7</v>
      </c>
      <c r="I14">
        <v>3</v>
      </c>
      <c r="J14">
        <v>0.85</v>
      </c>
      <c r="K14" s="4">
        <v>7.79148483276367</v>
      </c>
      <c r="L14" s="9">
        <v>2.34443283081055</v>
      </c>
      <c r="M14">
        <v>1.53893280029297</v>
      </c>
      <c r="N14">
        <v>5.09651374816895</v>
      </c>
      <c r="O14">
        <v>3</v>
      </c>
      <c r="P14">
        <v>3</v>
      </c>
      <c r="Q14">
        <v>12</v>
      </c>
      <c r="R14" s="15">
        <v>0.25</v>
      </c>
      <c r="S14" s="15">
        <f t="shared" si="0"/>
        <v>0.3</v>
      </c>
      <c r="T14">
        <v>3.77038764953613</v>
      </c>
      <c r="U14">
        <v>3.48172307014465</v>
      </c>
      <c r="V14">
        <v>3.24515295028686</v>
      </c>
      <c r="W14" s="11">
        <v>0.236570119857788</v>
      </c>
      <c r="X14">
        <v>0.525234699249268</v>
      </c>
      <c r="Y14">
        <v>0.525234699249268</v>
      </c>
      <c r="Z14">
        <v>0.3</v>
      </c>
      <c r="AA14">
        <v>0.9</v>
      </c>
      <c r="AB14">
        <v>0.75</v>
      </c>
      <c r="AC14">
        <v>0.818181818181818</v>
      </c>
      <c r="AD14">
        <v>0.1</v>
      </c>
      <c r="AE14">
        <v>0.6</v>
      </c>
    </row>
    <row r="15" spans="1:31">
      <c r="A15" s="5">
        <v>93</v>
      </c>
      <c r="B15">
        <v>19</v>
      </c>
      <c r="C15">
        <v>1</v>
      </c>
      <c r="D15">
        <v>10</v>
      </c>
      <c r="E15">
        <v>10</v>
      </c>
      <c r="F15">
        <v>10</v>
      </c>
      <c r="G15">
        <v>0</v>
      </c>
      <c r="H15">
        <v>9</v>
      </c>
      <c r="I15">
        <v>1</v>
      </c>
      <c r="J15">
        <v>0.95</v>
      </c>
      <c r="K15" s="4">
        <v>10.4066944122315</v>
      </c>
      <c r="L15" s="9">
        <v>1.28925704956055</v>
      </c>
      <c r="M15">
        <v>1.12779426574707</v>
      </c>
      <c r="N15">
        <v>8.51591873168945</v>
      </c>
      <c r="O15">
        <v>6</v>
      </c>
      <c r="P15">
        <v>6</v>
      </c>
      <c r="Q15">
        <v>16</v>
      </c>
      <c r="R15" s="15">
        <v>0.375</v>
      </c>
      <c r="S15" s="15">
        <f t="shared" si="0"/>
        <v>0.6</v>
      </c>
      <c r="T15">
        <v>3.78498268127441</v>
      </c>
      <c r="U15">
        <v>3.53165054321289</v>
      </c>
      <c r="V15">
        <v>3.34699487686157</v>
      </c>
      <c r="W15" s="11">
        <v>0.184655666351318</v>
      </c>
      <c r="X15">
        <v>0.437987804412842</v>
      </c>
      <c r="Y15">
        <v>0.437987804412842</v>
      </c>
      <c r="Z15">
        <v>0.6</v>
      </c>
      <c r="AA15">
        <v>1</v>
      </c>
      <c r="AB15">
        <v>0.625</v>
      </c>
      <c r="AC15">
        <v>0.769230769230769</v>
      </c>
      <c r="AD15">
        <v>0</v>
      </c>
      <c r="AE15">
        <v>0.4</v>
      </c>
    </row>
    <row r="16" spans="1:31">
      <c r="A16" s="5">
        <v>8</v>
      </c>
      <c r="B16">
        <v>18</v>
      </c>
      <c r="C16">
        <v>2</v>
      </c>
      <c r="D16">
        <v>10</v>
      </c>
      <c r="E16">
        <v>10</v>
      </c>
      <c r="F16">
        <v>10</v>
      </c>
      <c r="G16">
        <v>0</v>
      </c>
      <c r="H16">
        <v>8</v>
      </c>
      <c r="I16">
        <v>2</v>
      </c>
      <c r="J16">
        <v>0.9</v>
      </c>
      <c r="K16" s="4">
        <v>8.4647102355957</v>
      </c>
      <c r="L16" s="9">
        <v>2.99497032165527</v>
      </c>
      <c r="M16">
        <v>2.69119644165039</v>
      </c>
      <c r="N16">
        <v>5.31829261779785</v>
      </c>
      <c r="O16">
        <v>3</v>
      </c>
      <c r="P16">
        <v>3</v>
      </c>
      <c r="Q16">
        <v>13</v>
      </c>
      <c r="R16" s="15">
        <v>0.2308</v>
      </c>
      <c r="S16" s="15">
        <f t="shared" si="0"/>
        <v>0.3</v>
      </c>
      <c r="T16">
        <v>3.73464393615723</v>
      </c>
      <c r="U16">
        <v>3.51974487304687</v>
      </c>
      <c r="V16">
        <v>3.25290822982788</v>
      </c>
      <c r="W16" s="11">
        <v>0.266836643218994</v>
      </c>
      <c r="X16">
        <v>0.481735706329346</v>
      </c>
      <c r="Y16">
        <v>0.481735706329346</v>
      </c>
      <c r="Z16">
        <v>0.3</v>
      </c>
      <c r="AA16">
        <v>1</v>
      </c>
      <c r="AB16">
        <v>0.769230769230769</v>
      </c>
      <c r="AC16">
        <v>0.869565217391304</v>
      </c>
      <c r="AD16">
        <v>0</v>
      </c>
      <c r="AE16">
        <v>0.7</v>
      </c>
    </row>
    <row r="17" spans="1:31">
      <c r="A17" s="5">
        <v>156</v>
      </c>
      <c r="B17">
        <v>20</v>
      </c>
      <c r="C17">
        <v>0</v>
      </c>
      <c r="D17">
        <v>10</v>
      </c>
      <c r="E17">
        <v>10</v>
      </c>
      <c r="F17">
        <v>10</v>
      </c>
      <c r="G17">
        <v>0</v>
      </c>
      <c r="H17">
        <v>10</v>
      </c>
      <c r="I17">
        <v>0</v>
      </c>
      <c r="J17">
        <v>1</v>
      </c>
      <c r="K17" s="4">
        <v>9999</v>
      </c>
      <c r="L17" s="9">
        <v>1.41717147827148</v>
      </c>
      <c r="M17">
        <v>9999</v>
      </c>
      <c r="N17">
        <v>9999</v>
      </c>
      <c r="O17">
        <v>9</v>
      </c>
      <c r="P17">
        <v>9</v>
      </c>
      <c r="Q17">
        <v>19</v>
      </c>
      <c r="R17" s="15">
        <v>0.4737</v>
      </c>
      <c r="S17" s="15">
        <f t="shared" si="0"/>
        <v>0.9</v>
      </c>
      <c r="T17">
        <v>4.48095321655273</v>
      </c>
      <c r="U17">
        <v>4.20376634597778</v>
      </c>
      <c r="V17">
        <v>3.99703979492187</v>
      </c>
      <c r="W17" s="11">
        <v>0.206726551055908</v>
      </c>
      <c r="X17">
        <v>0.483913421630859</v>
      </c>
      <c r="Y17">
        <v>0.483913421630859</v>
      </c>
      <c r="Z17">
        <v>0.9</v>
      </c>
      <c r="AA17">
        <v>1</v>
      </c>
      <c r="AB17">
        <v>0.526315789473684</v>
      </c>
      <c r="AC17">
        <v>0.689655172413793</v>
      </c>
      <c r="AD17">
        <v>0</v>
      </c>
      <c r="AE17">
        <v>0.1</v>
      </c>
    </row>
    <row r="18" spans="1:31">
      <c r="A18" s="5">
        <v>75</v>
      </c>
      <c r="B18">
        <v>18</v>
      </c>
      <c r="C18">
        <v>2</v>
      </c>
      <c r="D18">
        <v>10</v>
      </c>
      <c r="E18">
        <v>10</v>
      </c>
      <c r="F18">
        <v>10</v>
      </c>
      <c r="G18">
        <v>0</v>
      </c>
      <c r="H18">
        <v>8</v>
      </c>
      <c r="I18">
        <v>2</v>
      </c>
      <c r="J18">
        <v>0.9</v>
      </c>
      <c r="K18" s="4">
        <v>7.85711288452148</v>
      </c>
      <c r="L18" s="9">
        <v>1.95977401733398</v>
      </c>
      <c r="M18">
        <v>1.5081729888916</v>
      </c>
      <c r="N18">
        <v>5.1136531829834</v>
      </c>
      <c r="O18">
        <v>5</v>
      </c>
      <c r="P18">
        <v>5</v>
      </c>
      <c r="Q18">
        <v>15</v>
      </c>
      <c r="R18" s="15">
        <v>0.3333</v>
      </c>
      <c r="S18" s="15">
        <f t="shared" si="0"/>
        <v>0.5</v>
      </c>
      <c r="T18">
        <v>3.73113059997559</v>
      </c>
      <c r="U18">
        <v>3.49054074287415</v>
      </c>
      <c r="V18">
        <v>3.28769683837891</v>
      </c>
      <c r="W18" s="11">
        <v>0.202843904495239</v>
      </c>
      <c r="X18">
        <v>0.44343376159668</v>
      </c>
      <c r="Y18">
        <v>0.44343376159668</v>
      </c>
      <c r="Z18">
        <v>0.5</v>
      </c>
      <c r="AA18">
        <v>1</v>
      </c>
      <c r="AB18">
        <v>0.666666666666667</v>
      </c>
      <c r="AC18">
        <v>0.8</v>
      </c>
      <c r="AD18">
        <v>0</v>
      </c>
      <c r="AE18">
        <v>0.5</v>
      </c>
    </row>
    <row r="19" spans="1:31">
      <c r="A19" s="5">
        <v>53</v>
      </c>
      <c r="B19">
        <v>20</v>
      </c>
      <c r="C19">
        <v>0</v>
      </c>
      <c r="D19">
        <v>10</v>
      </c>
      <c r="E19">
        <v>10</v>
      </c>
      <c r="F19">
        <v>10</v>
      </c>
      <c r="G19">
        <v>0</v>
      </c>
      <c r="H19">
        <v>10</v>
      </c>
      <c r="I19">
        <v>0</v>
      </c>
      <c r="J19">
        <v>1</v>
      </c>
      <c r="K19" s="4">
        <v>9999</v>
      </c>
      <c r="L19" s="9">
        <v>0.862852096557617</v>
      </c>
      <c r="M19">
        <v>9999</v>
      </c>
      <c r="N19">
        <v>9999</v>
      </c>
      <c r="O19">
        <v>6</v>
      </c>
      <c r="P19">
        <v>6</v>
      </c>
      <c r="Q19">
        <v>15</v>
      </c>
      <c r="R19" s="15">
        <v>0.4</v>
      </c>
      <c r="S19" s="15">
        <f t="shared" si="0"/>
        <v>0.6</v>
      </c>
      <c r="T19">
        <v>4.4928092956543</v>
      </c>
      <c r="U19">
        <v>4.20266008377075</v>
      </c>
      <c r="V19">
        <v>4.01789474487305</v>
      </c>
      <c r="W19" s="11">
        <v>0.184765338897705</v>
      </c>
      <c r="X19">
        <v>0.47491455078125</v>
      </c>
      <c r="Y19">
        <v>0.47491455078125</v>
      </c>
      <c r="Z19">
        <v>0.6</v>
      </c>
      <c r="AA19">
        <v>0.9</v>
      </c>
      <c r="AB19">
        <v>0.6</v>
      </c>
      <c r="AC19">
        <v>0.72</v>
      </c>
      <c r="AD19">
        <v>0.1</v>
      </c>
      <c r="AE19">
        <v>0.3</v>
      </c>
    </row>
    <row r="20" spans="1:31">
      <c r="A20" s="5">
        <v>156</v>
      </c>
      <c r="B20">
        <v>20</v>
      </c>
      <c r="C20">
        <v>0</v>
      </c>
      <c r="D20">
        <v>10</v>
      </c>
      <c r="E20">
        <v>10</v>
      </c>
      <c r="F20">
        <v>10</v>
      </c>
      <c r="G20">
        <v>0</v>
      </c>
      <c r="H20">
        <v>10</v>
      </c>
      <c r="I20">
        <v>0</v>
      </c>
      <c r="J20">
        <v>1</v>
      </c>
      <c r="K20" s="4">
        <v>9999</v>
      </c>
      <c r="L20" s="9">
        <v>1.41717147827148</v>
      </c>
      <c r="M20">
        <v>9999</v>
      </c>
      <c r="N20">
        <v>9999</v>
      </c>
      <c r="O20">
        <v>9</v>
      </c>
      <c r="P20">
        <v>9</v>
      </c>
      <c r="Q20">
        <v>19</v>
      </c>
      <c r="R20" s="15">
        <v>0.4737</v>
      </c>
      <c r="S20" s="15">
        <f t="shared" si="0"/>
        <v>0.9</v>
      </c>
      <c r="T20">
        <v>4.48095321655273</v>
      </c>
      <c r="U20">
        <v>4.20376634597778</v>
      </c>
      <c r="V20">
        <v>3.99703979492187</v>
      </c>
      <c r="W20" s="11">
        <v>0.206726551055908</v>
      </c>
      <c r="X20">
        <v>0.483913421630859</v>
      </c>
      <c r="Y20">
        <v>0.483913421630859</v>
      </c>
      <c r="Z20">
        <v>0.9</v>
      </c>
      <c r="AA20">
        <v>1</v>
      </c>
      <c r="AB20">
        <v>0.526315789473684</v>
      </c>
      <c r="AC20">
        <v>0.689655172413793</v>
      </c>
      <c r="AD20">
        <v>0</v>
      </c>
      <c r="AE20">
        <v>0.1</v>
      </c>
    </row>
    <row r="21" spans="1:31">
      <c r="A21" s="5">
        <v>10</v>
      </c>
      <c r="B21">
        <v>18</v>
      </c>
      <c r="C21">
        <v>2</v>
      </c>
      <c r="D21">
        <v>10</v>
      </c>
      <c r="E21">
        <v>10</v>
      </c>
      <c r="F21">
        <v>10</v>
      </c>
      <c r="G21">
        <v>0</v>
      </c>
      <c r="H21">
        <v>8</v>
      </c>
      <c r="I21">
        <v>2</v>
      </c>
      <c r="J21">
        <v>0.9</v>
      </c>
      <c r="K21" s="4">
        <v>7.72553634643555</v>
      </c>
      <c r="L21" s="9">
        <v>1.43349266052246</v>
      </c>
      <c r="M21">
        <v>0.988012313842773</v>
      </c>
      <c r="N21">
        <v>5.63763999938965</v>
      </c>
      <c r="O21">
        <v>6</v>
      </c>
      <c r="P21">
        <v>6</v>
      </c>
      <c r="Q21">
        <v>16</v>
      </c>
      <c r="R21" s="15">
        <v>0.375</v>
      </c>
      <c r="S21" s="15">
        <f t="shared" si="0"/>
        <v>0.6</v>
      </c>
      <c r="T21">
        <v>4.04101181030273</v>
      </c>
      <c r="U21">
        <v>3.72482323646545</v>
      </c>
      <c r="V21">
        <v>3.54834985733032</v>
      </c>
      <c r="W21" s="11">
        <v>0.176473379135132</v>
      </c>
      <c r="X21">
        <v>0.492661952972412</v>
      </c>
      <c r="Y21">
        <v>0.492661952972412</v>
      </c>
      <c r="Z21">
        <v>0.6</v>
      </c>
      <c r="AA21">
        <v>1</v>
      </c>
      <c r="AB21">
        <v>0.625</v>
      </c>
      <c r="AC21">
        <v>0.769230769230769</v>
      </c>
      <c r="AD21">
        <v>0</v>
      </c>
      <c r="AE21">
        <v>0.4</v>
      </c>
    </row>
    <row r="22" spans="1:31">
      <c r="A22" s="5">
        <v>86</v>
      </c>
      <c r="B22">
        <v>17</v>
      </c>
      <c r="C22">
        <v>3</v>
      </c>
      <c r="D22">
        <v>10</v>
      </c>
      <c r="E22">
        <v>10</v>
      </c>
      <c r="F22">
        <v>10</v>
      </c>
      <c r="G22">
        <v>0</v>
      </c>
      <c r="H22">
        <v>7</v>
      </c>
      <c r="I22">
        <v>3</v>
      </c>
      <c r="J22">
        <v>0.85</v>
      </c>
      <c r="K22" s="4">
        <v>6.54656028747559</v>
      </c>
      <c r="L22" s="9">
        <v>1.43948173522949</v>
      </c>
      <c r="M22">
        <v>0.952493667602539</v>
      </c>
      <c r="N22">
        <v>5.67252922058105</v>
      </c>
      <c r="O22">
        <v>5</v>
      </c>
      <c r="P22">
        <v>5</v>
      </c>
      <c r="Q22">
        <v>14</v>
      </c>
      <c r="R22" s="15">
        <v>0.3571</v>
      </c>
      <c r="S22" s="15">
        <f t="shared" si="0"/>
        <v>0.5</v>
      </c>
      <c r="T22">
        <v>3.73326110839844</v>
      </c>
      <c r="U22">
        <v>3.37700819969177</v>
      </c>
      <c r="V22">
        <v>3.30233311653137</v>
      </c>
      <c r="W22" s="11">
        <v>0.0746750831604004</v>
      </c>
      <c r="X22">
        <v>0.430927991867065</v>
      </c>
      <c r="Y22">
        <v>0.430927991867065</v>
      </c>
      <c r="Z22">
        <v>0.5</v>
      </c>
      <c r="AA22">
        <v>0.9</v>
      </c>
      <c r="AB22">
        <v>0.642857142857143</v>
      </c>
      <c r="AC22">
        <v>0.75</v>
      </c>
      <c r="AD22">
        <v>0.1</v>
      </c>
      <c r="AE22">
        <v>0.4</v>
      </c>
    </row>
    <row r="23" spans="1:31">
      <c r="A23" s="5">
        <v>145</v>
      </c>
      <c r="B23">
        <v>18</v>
      </c>
      <c r="C23">
        <v>2</v>
      </c>
      <c r="D23">
        <v>10</v>
      </c>
      <c r="E23">
        <v>10</v>
      </c>
      <c r="F23">
        <v>9</v>
      </c>
      <c r="G23">
        <v>1</v>
      </c>
      <c r="H23">
        <v>9</v>
      </c>
      <c r="I23">
        <v>1</v>
      </c>
      <c r="J23">
        <v>0.9</v>
      </c>
      <c r="K23" s="4">
        <v>10.6385040283203</v>
      </c>
      <c r="L23" s="9">
        <v>1.46340179443359</v>
      </c>
      <c r="M23">
        <v>1.31208801269531</v>
      </c>
      <c r="N23">
        <v>8.68145370483398</v>
      </c>
      <c r="O23">
        <v>5</v>
      </c>
      <c r="P23">
        <v>5</v>
      </c>
      <c r="Q23">
        <v>13</v>
      </c>
      <c r="R23" s="15">
        <v>0.3846</v>
      </c>
      <c r="S23" s="15">
        <f t="shared" si="0"/>
        <v>0.5</v>
      </c>
      <c r="T23">
        <v>3.67697906494141</v>
      </c>
      <c r="U23">
        <v>3.40024971961975</v>
      </c>
      <c r="V23">
        <v>3.30141448974609</v>
      </c>
      <c r="W23" s="11">
        <v>0.0988352298736572</v>
      </c>
      <c r="X23">
        <v>0.375564575195312</v>
      </c>
      <c r="Y23">
        <v>0.375564575195312</v>
      </c>
      <c r="Z23">
        <v>0.5</v>
      </c>
      <c r="AA23">
        <v>0.8</v>
      </c>
      <c r="AB23">
        <v>0.615384615384615</v>
      </c>
      <c r="AC23">
        <v>0.695652173913043</v>
      </c>
      <c r="AD23">
        <v>0.2</v>
      </c>
      <c r="AE23">
        <v>0.3</v>
      </c>
    </row>
    <row r="24" spans="1:31">
      <c r="A24" s="5">
        <v>248</v>
      </c>
      <c r="B24">
        <v>19</v>
      </c>
      <c r="C24">
        <v>1</v>
      </c>
      <c r="D24">
        <v>10</v>
      </c>
      <c r="E24">
        <v>10</v>
      </c>
      <c r="F24">
        <v>10</v>
      </c>
      <c r="G24">
        <v>0</v>
      </c>
      <c r="H24">
        <v>9</v>
      </c>
      <c r="I24">
        <v>1</v>
      </c>
      <c r="J24">
        <v>0.95</v>
      </c>
      <c r="K24" s="4">
        <v>9.82092666625977</v>
      </c>
      <c r="L24" s="9">
        <v>1.48200607299805</v>
      </c>
      <c r="M24">
        <v>1.40103530883789</v>
      </c>
      <c r="N24">
        <v>8.45578384399414</v>
      </c>
      <c r="O24">
        <v>8</v>
      </c>
      <c r="P24">
        <v>8</v>
      </c>
      <c r="Q24">
        <v>18</v>
      </c>
      <c r="R24" s="15">
        <v>0.4444</v>
      </c>
      <c r="S24" s="15">
        <f t="shared" si="0"/>
        <v>0.8</v>
      </c>
      <c r="T24">
        <v>4.06353569030762</v>
      </c>
      <c r="U24">
        <v>3.75528621673584</v>
      </c>
      <c r="V24">
        <v>3.65086984634399</v>
      </c>
      <c r="W24" s="11">
        <v>0.104416370391846</v>
      </c>
      <c r="X24">
        <v>0.412665843963623</v>
      </c>
      <c r="Y24">
        <v>0.412665843963623</v>
      </c>
      <c r="Z24">
        <v>0.8</v>
      </c>
      <c r="AA24">
        <v>1</v>
      </c>
      <c r="AB24">
        <v>0.555555555555556</v>
      </c>
      <c r="AC24">
        <v>0.714285714285714</v>
      </c>
      <c r="AD24">
        <v>0</v>
      </c>
      <c r="AE24">
        <v>0.2</v>
      </c>
    </row>
    <row r="25" spans="1:31">
      <c r="A25" s="5">
        <v>63</v>
      </c>
      <c r="B25">
        <v>17</v>
      </c>
      <c r="C25">
        <v>3</v>
      </c>
      <c r="D25">
        <v>10</v>
      </c>
      <c r="E25">
        <v>10</v>
      </c>
      <c r="F25">
        <v>10</v>
      </c>
      <c r="G25">
        <v>0</v>
      </c>
      <c r="H25">
        <v>7</v>
      </c>
      <c r="I25">
        <v>3</v>
      </c>
      <c r="J25">
        <v>0.85</v>
      </c>
      <c r="K25" s="4">
        <v>7.43708038330078</v>
      </c>
      <c r="L25" s="9">
        <v>1.48202133178711</v>
      </c>
      <c r="M25">
        <v>0.755367279052734</v>
      </c>
      <c r="N25">
        <v>6.08505249023437</v>
      </c>
      <c r="O25">
        <v>6</v>
      </c>
      <c r="P25">
        <v>6</v>
      </c>
      <c r="Q25">
        <v>16</v>
      </c>
      <c r="R25" s="15">
        <v>0.375</v>
      </c>
      <c r="S25" s="15">
        <f t="shared" si="0"/>
        <v>0.6</v>
      </c>
      <c r="T25">
        <v>3.68939018249512</v>
      </c>
      <c r="U25">
        <v>3.33024024963379</v>
      </c>
      <c r="V25">
        <v>3.20700597763061</v>
      </c>
      <c r="W25" s="11">
        <v>0.123234272003174</v>
      </c>
      <c r="X25">
        <v>0.482384204864502</v>
      </c>
      <c r="Y25">
        <v>0.482384204864502</v>
      </c>
      <c r="Z25">
        <v>0.6</v>
      </c>
      <c r="AA25">
        <v>1</v>
      </c>
      <c r="AB25">
        <v>0.625</v>
      </c>
      <c r="AC25">
        <v>0.769230769230769</v>
      </c>
      <c r="AD25">
        <v>0</v>
      </c>
      <c r="AE25">
        <v>0.4</v>
      </c>
    </row>
    <row r="26" s="3" customFormat="1" spans="1:31">
      <c r="A26" s="7">
        <v>1</v>
      </c>
      <c r="B26" s="3">
        <v>20</v>
      </c>
      <c r="C26" s="3">
        <v>0</v>
      </c>
      <c r="D26" s="3">
        <v>10</v>
      </c>
      <c r="E26" s="3">
        <v>10</v>
      </c>
      <c r="F26" s="3">
        <v>10</v>
      </c>
      <c r="G26" s="3">
        <v>0</v>
      </c>
      <c r="H26" s="3">
        <v>10</v>
      </c>
      <c r="I26" s="3">
        <v>0</v>
      </c>
      <c r="J26" s="3">
        <v>1</v>
      </c>
      <c r="K26" s="11">
        <v>9999</v>
      </c>
      <c r="L26" s="11">
        <v>1.51507186889648</v>
      </c>
      <c r="M26" s="3">
        <v>9999</v>
      </c>
      <c r="N26" s="3">
        <v>9999</v>
      </c>
      <c r="O26" s="3">
        <v>10</v>
      </c>
      <c r="P26" s="3">
        <v>10</v>
      </c>
      <c r="Q26" s="3">
        <v>20</v>
      </c>
      <c r="R26" s="17">
        <v>0.5</v>
      </c>
      <c r="S26" s="17">
        <f t="shared" ref="S26:S35" si="1">O26/E26</f>
        <v>1</v>
      </c>
      <c r="T26" s="3">
        <v>4.64654541015625</v>
      </c>
      <c r="U26" s="3">
        <v>4.34903001785278</v>
      </c>
      <c r="V26" s="3">
        <v>4.14905261993408</v>
      </c>
      <c r="W26" s="11">
        <v>0.199977397918701</v>
      </c>
      <c r="X26" s="3">
        <v>0.497492790222168</v>
      </c>
      <c r="Y26" s="3">
        <v>0.497492790222168</v>
      </c>
      <c r="Z26" s="3">
        <v>1</v>
      </c>
      <c r="AA26" s="3">
        <v>1</v>
      </c>
      <c r="AB26" s="3">
        <v>0.5</v>
      </c>
      <c r="AC26" s="3">
        <v>0.666666666666667</v>
      </c>
      <c r="AD26" s="3">
        <v>0</v>
      </c>
      <c r="AE26" s="3">
        <v>0</v>
      </c>
    </row>
    <row r="27" spans="1:31">
      <c r="A27" s="5">
        <v>212</v>
      </c>
      <c r="B27">
        <v>19</v>
      </c>
      <c r="C27">
        <v>1</v>
      </c>
      <c r="D27">
        <v>10</v>
      </c>
      <c r="E27">
        <v>10</v>
      </c>
      <c r="F27">
        <v>10</v>
      </c>
      <c r="G27">
        <v>0</v>
      </c>
      <c r="H27">
        <v>9</v>
      </c>
      <c r="I27">
        <v>1</v>
      </c>
      <c r="J27">
        <v>0.95</v>
      </c>
      <c r="K27" s="4">
        <v>9.30351257324219</v>
      </c>
      <c r="L27" s="9">
        <v>1.56141471862793</v>
      </c>
      <c r="M27">
        <v>1.46649742126465</v>
      </c>
      <c r="N27">
        <v>7.65316009521484</v>
      </c>
      <c r="O27">
        <v>4</v>
      </c>
      <c r="P27">
        <v>4</v>
      </c>
      <c r="Q27">
        <v>12</v>
      </c>
      <c r="R27" s="15">
        <v>0.3333</v>
      </c>
      <c r="S27" s="15">
        <f t="shared" si="1"/>
        <v>0.4</v>
      </c>
      <c r="T27">
        <v>3.60354804992676</v>
      </c>
      <c r="U27">
        <v>3.36167764663696</v>
      </c>
      <c r="V27">
        <v>3.22679138183594</v>
      </c>
      <c r="W27" s="11">
        <v>0.134886264801025</v>
      </c>
      <c r="X27">
        <v>0.37675666809082</v>
      </c>
      <c r="Y27">
        <v>0.37675666809082</v>
      </c>
      <c r="Z27">
        <v>0.4</v>
      </c>
      <c r="AA27">
        <v>0.8</v>
      </c>
      <c r="AB27">
        <v>0.666666666666667</v>
      </c>
      <c r="AC27">
        <v>0.727272727272727</v>
      </c>
      <c r="AD27">
        <v>0.2</v>
      </c>
      <c r="AE27">
        <v>0.4</v>
      </c>
    </row>
    <row r="28" spans="1:31">
      <c r="A28" s="5">
        <v>157</v>
      </c>
      <c r="B28">
        <v>19</v>
      </c>
      <c r="C28">
        <v>1</v>
      </c>
      <c r="D28">
        <v>10</v>
      </c>
      <c r="E28">
        <v>10</v>
      </c>
      <c r="F28">
        <v>10</v>
      </c>
      <c r="G28">
        <v>0</v>
      </c>
      <c r="H28">
        <v>9</v>
      </c>
      <c r="I28">
        <v>1</v>
      </c>
      <c r="J28">
        <v>0.95</v>
      </c>
      <c r="K28" s="4">
        <v>10.969633102417</v>
      </c>
      <c r="L28" s="9">
        <v>1.58363723754883</v>
      </c>
      <c r="M28">
        <v>1.39098739624023</v>
      </c>
      <c r="N28">
        <v>8.50238418579102</v>
      </c>
      <c r="O28">
        <v>5</v>
      </c>
      <c r="P28">
        <v>5</v>
      </c>
      <c r="Q28">
        <v>15</v>
      </c>
      <c r="R28" s="15">
        <v>0.3333</v>
      </c>
      <c r="S28" s="15">
        <f t="shared" si="1"/>
        <v>0.5</v>
      </c>
      <c r="T28">
        <v>3.91167259216309</v>
      </c>
      <c r="U28">
        <v>3.66799592971802</v>
      </c>
      <c r="V28">
        <v>3.45865440368652</v>
      </c>
      <c r="W28" s="11">
        <v>0.209341526031494</v>
      </c>
      <c r="X28">
        <v>0.453018188476562</v>
      </c>
      <c r="Y28">
        <v>0.453018188476562</v>
      </c>
      <c r="Z28">
        <v>0.5</v>
      </c>
      <c r="AA28">
        <v>1</v>
      </c>
      <c r="AB28">
        <v>0.666666666666667</v>
      </c>
      <c r="AC28">
        <v>0.8</v>
      </c>
      <c r="AD28">
        <v>0</v>
      </c>
      <c r="AE28">
        <v>0.5</v>
      </c>
    </row>
    <row r="29" s="3" customFormat="1" spans="1:31">
      <c r="A29" s="7">
        <v>36</v>
      </c>
      <c r="B29" s="3">
        <v>18</v>
      </c>
      <c r="C29" s="3">
        <v>2</v>
      </c>
      <c r="D29" s="3">
        <v>10</v>
      </c>
      <c r="E29" s="3">
        <v>10</v>
      </c>
      <c r="F29" s="3">
        <v>10</v>
      </c>
      <c r="G29" s="3">
        <v>0</v>
      </c>
      <c r="H29" s="3">
        <v>8</v>
      </c>
      <c r="I29" s="3">
        <v>2</v>
      </c>
      <c r="J29" s="3">
        <v>0.9</v>
      </c>
      <c r="K29" s="11">
        <v>7.38046836853027</v>
      </c>
      <c r="L29" s="11">
        <v>2.05478477478027</v>
      </c>
      <c r="M29" s="3">
        <v>1.67789459228516</v>
      </c>
      <c r="N29" s="3">
        <v>4.77267265319824</v>
      </c>
      <c r="O29" s="3">
        <v>4</v>
      </c>
      <c r="P29" s="3">
        <v>4</v>
      </c>
      <c r="Q29" s="3">
        <v>14</v>
      </c>
      <c r="R29" s="17">
        <v>0.2857</v>
      </c>
      <c r="S29" s="17">
        <f t="shared" si="1"/>
        <v>0.4</v>
      </c>
      <c r="T29" s="3">
        <v>3.65640830993652</v>
      </c>
      <c r="U29" s="3">
        <v>3.41129922866821</v>
      </c>
      <c r="V29" s="3">
        <v>3.20849680900574</v>
      </c>
      <c r="W29" s="11">
        <v>0.202802419662476</v>
      </c>
      <c r="X29" s="3">
        <v>0.447911500930786</v>
      </c>
      <c r="Y29" s="3">
        <v>0.447911500930786</v>
      </c>
      <c r="Z29" s="3">
        <v>0.4</v>
      </c>
      <c r="AA29" s="3">
        <v>1</v>
      </c>
      <c r="AB29" s="3">
        <v>0.714285714285714</v>
      </c>
      <c r="AC29" s="3">
        <v>0.833333333333333</v>
      </c>
      <c r="AD29" s="3">
        <v>0</v>
      </c>
      <c r="AE29" s="3">
        <v>0.6</v>
      </c>
    </row>
    <row r="30" spans="1:31">
      <c r="A30" s="5">
        <v>249</v>
      </c>
      <c r="B30">
        <v>19</v>
      </c>
      <c r="C30">
        <v>1</v>
      </c>
      <c r="D30">
        <v>10</v>
      </c>
      <c r="E30">
        <v>10</v>
      </c>
      <c r="F30">
        <v>10</v>
      </c>
      <c r="G30">
        <v>0</v>
      </c>
      <c r="H30">
        <v>9</v>
      </c>
      <c r="I30">
        <v>1</v>
      </c>
      <c r="J30">
        <v>0.95</v>
      </c>
      <c r="K30" s="4">
        <v>10.3194007873535</v>
      </c>
      <c r="L30" s="9">
        <v>1.84348106384277</v>
      </c>
      <c r="M30">
        <v>1.62752151489258</v>
      </c>
      <c r="N30">
        <v>7.25810050964355</v>
      </c>
      <c r="O30">
        <v>5</v>
      </c>
      <c r="P30">
        <v>5</v>
      </c>
      <c r="Q30">
        <v>15</v>
      </c>
      <c r="R30" s="15">
        <v>0.3333</v>
      </c>
      <c r="S30" s="15">
        <f t="shared" si="1"/>
        <v>0.5</v>
      </c>
      <c r="T30">
        <v>3.79002380371094</v>
      </c>
      <c r="U30">
        <v>3.57392716407776</v>
      </c>
      <c r="V30">
        <v>3.35187149047852</v>
      </c>
      <c r="W30" s="11">
        <v>0.222055673599243</v>
      </c>
      <c r="X30">
        <v>0.438152313232422</v>
      </c>
      <c r="Y30">
        <v>0.438152313232422</v>
      </c>
      <c r="Z30">
        <v>0.5</v>
      </c>
      <c r="AA30">
        <v>1</v>
      </c>
      <c r="AB30">
        <v>0.666666666666667</v>
      </c>
      <c r="AC30">
        <v>0.8</v>
      </c>
      <c r="AD30">
        <v>0</v>
      </c>
      <c r="AE30">
        <v>0.5</v>
      </c>
    </row>
    <row r="31" spans="1:31">
      <c r="A31" s="5">
        <v>174</v>
      </c>
      <c r="B31">
        <v>17</v>
      </c>
      <c r="C31">
        <v>3</v>
      </c>
      <c r="D31">
        <v>10</v>
      </c>
      <c r="E31">
        <v>10</v>
      </c>
      <c r="F31">
        <v>10</v>
      </c>
      <c r="G31">
        <v>0</v>
      </c>
      <c r="H31">
        <v>7</v>
      </c>
      <c r="I31">
        <v>3</v>
      </c>
      <c r="J31">
        <v>0.85</v>
      </c>
      <c r="K31" s="4">
        <v>6.9014720916748</v>
      </c>
      <c r="L31" s="9">
        <v>1.69812965393066</v>
      </c>
      <c r="M31">
        <v>1.01156425476074</v>
      </c>
      <c r="N31">
        <v>5.1447925567627</v>
      </c>
      <c r="O31">
        <v>4</v>
      </c>
      <c r="P31">
        <v>4</v>
      </c>
      <c r="Q31">
        <v>13</v>
      </c>
      <c r="R31" s="15">
        <v>0.3077</v>
      </c>
      <c r="S31" s="15">
        <f t="shared" si="1"/>
        <v>0.4</v>
      </c>
      <c r="T31">
        <v>3.24583053588867</v>
      </c>
      <c r="U31">
        <v>2.97004389762878</v>
      </c>
      <c r="V31">
        <v>2.82203412055969</v>
      </c>
      <c r="W31" s="11">
        <v>0.148009777069092</v>
      </c>
      <c r="X31">
        <v>0.423796415328979</v>
      </c>
      <c r="Y31">
        <v>0.423796415328979</v>
      </c>
      <c r="Z31">
        <v>0.4</v>
      </c>
      <c r="AA31">
        <v>0.9</v>
      </c>
      <c r="AB31">
        <v>0.692307692307692</v>
      </c>
      <c r="AC31">
        <v>0.782608695652174</v>
      </c>
      <c r="AD31">
        <v>0.1</v>
      </c>
      <c r="AE31">
        <v>0.5</v>
      </c>
    </row>
    <row r="32" spans="1:31">
      <c r="A32" s="5">
        <v>157</v>
      </c>
      <c r="B32">
        <v>19</v>
      </c>
      <c r="C32">
        <v>1</v>
      </c>
      <c r="D32">
        <v>10</v>
      </c>
      <c r="E32">
        <v>10</v>
      </c>
      <c r="F32">
        <v>10</v>
      </c>
      <c r="G32">
        <v>0</v>
      </c>
      <c r="H32">
        <v>9</v>
      </c>
      <c r="I32">
        <v>1</v>
      </c>
      <c r="J32">
        <v>0.95</v>
      </c>
      <c r="K32" s="4">
        <v>10.969633102417</v>
      </c>
      <c r="L32" s="9">
        <v>1.58363723754883</v>
      </c>
      <c r="M32">
        <v>1.39098739624023</v>
      </c>
      <c r="N32">
        <v>8.50238418579102</v>
      </c>
      <c r="O32">
        <v>5</v>
      </c>
      <c r="P32">
        <v>5</v>
      </c>
      <c r="Q32">
        <v>15</v>
      </c>
      <c r="R32" s="15">
        <v>0.3333</v>
      </c>
      <c r="S32" s="15">
        <f t="shared" si="1"/>
        <v>0.5</v>
      </c>
      <c r="T32">
        <v>3.91167259216309</v>
      </c>
      <c r="U32">
        <v>3.66799592971802</v>
      </c>
      <c r="V32">
        <v>3.45865440368652</v>
      </c>
      <c r="W32" s="11">
        <v>0.209341526031494</v>
      </c>
      <c r="X32">
        <v>0.453018188476562</v>
      </c>
      <c r="Y32">
        <v>0.453018188476562</v>
      </c>
      <c r="Z32">
        <v>0.5</v>
      </c>
      <c r="AA32">
        <v>1</v>
      </c>
      <c r="AB32">
        <v>0.666666666666667</v>
      </c>
      <c r="AC32">
        <v>0.8</v>
      </c>
      <c r="AD32">
        <v>0</v>
      </c>
      <c r="AE32">
        <v>0.5</v>
      </c>
    </row>
    <row r="33" customFormat="1" spans="1:31">
      <c r="A33" s="5">
        <v>30</v>
      </c>
      <c r="B33">
        <v>19</v>
      </c>
      <c r="C33">
        <v>1</v>
      </c>
      <c r="D33">
        <v>10</v>
      </c>
      <c r="E33">
        <v>10</v>
      </c>
      <c r="F33">
        <v>10</v>
      </c>
      <c r="G33">
        <v>0</v>
      </c>
      <c r="H33">
        <v>9</v>
      </c>
      <c r="I33">
        <v>1</v>
      </c>
      <c r="J33">
        <v>0.95</v>
      </c>
      <c r="K33" s="4">
        <v>10.2467727661133</v>
      </c>
      <c r="L33" s="9">
        <v>1.8103141784668</v>
      </c>
      <c r="M33">
        <v>1.67639350891113</v>
      </c>
      <c r="N33">
        <v>8.03465270996094</v>
      </c>
      <c r="O33">
        <v>7</v>
      </c>
      <c r="P33">
        <v>7</v>
      </c>
      <c r="Q33">
        <v>17</v>
      </c>
      <c r="R33" s="15">
        <v>0.4118</v>
      </c>
      <c r="S33" s="15">
        <f t="shared" si="1"/>
        <v>0.7</v>
      </c>
      <c r="T33">
        <v>4.02245140075684</v>
      </c>
      <c r="U33">
        <v>3.75803875923157</v>
      </c>
      <c r="V33">
        <v>3.57295179367065</v>
      </c>
      <c r="W33" s="11">
        <v>0.185086965560913</v>
      </c>
      <c r="X33">
        <v>0.449499607086182</v>
      </c>
      <c r="Y33">
        <v>0.449499607086182</v>
      </c>
      <c r="Z33">
        <v>0.7</v>
      </c>
      <c r="AA33">
        <v>1</v>
      </c>
      <c r="AB33">
        <v>0.588235294117647</v>
      </c>
      <c r="AC33">
        <v>0.740740740740741</v>
      </c>
      <c r="AD33">
        <v>0</v>
      </c>
      <c r="AE33">
        <v>0.3</v>
      </c>
    </row>
    <row r="34" s="4" customFormat="1" spans="11:31">
      <c r="K34" s="12" t="s">
        <v>29</v>
      </c>
      <c r="L34" s="9">
        <f>AVERAGE(L2:L33)</f>
        <v>1.35382133722305</v>
      </c>
      <c r="W34" s="11">
        <f t="shared" ref="W34:AE34" si="2">AVERAGE(W2:W33)</f>
        <v>0.134088061749935</v>
      </c>
      <c r="Z34" s="4">
        <f t="shared" si="2"/>
        <v>0.65</v>
      </c>
      <c r="AA34" s="4">
        <f t="shared" si="2"/>
        <v>0.953125</v>
      </c>
      <c r="AB34" s="4">
        <f t="shared" si="2"/>
        <v>0.604725216250468</v>
      </c>
      <c r="AC34" s="4">
        <f t="shared" si="2"/>
        <v>0.735930257031269</v>
      </c>
      <c r="AD34" s="4">
        <f t="shared" si="2"/>
        <v>0.046875</v>
      </c>
      <c r="AE34" s="4">
        <f t="shared" si="2"/>
        <v>0.303125</v>
      </c>
    </row>
    <row r="35" s="4" customFormat="1" spans="11:31">
      <c r="K35" s="13" t="s">
        <v>30</v>
      </c>
      <c r="L35" s="9">
        <f>MAX(L2:L33)</f>
        <v>2.99497032165527</v>
      </c>
      <c r="W35" s="11">
        <f t="shared" ref="W35:AE35" si="3">MAX(W2:W33)</f>
        <v>0.266836643218994</v>
      </c>
      <c r="Z35" s="4">
        <f t="shared" si="3"/>
        <v>1</v>
      </c>
      <c r="AA35" s="4">
        <f t="shared" si="3"/>
        <v>1</v>
      </c>
      <c r="AB35" s="4">
        <f t="shared" si="3"/>
        <v>0.769230769230769</v>
      </c>
      <c r="AC35" s="4">
        <f t="shared" si="3"/>
        <v>0.869565217391304</v>
      </c>
      <c r="AD35" s="4">
        <f t="shared" si="3"/>
        <v>0.3</v>
      </c>
      <c r="AE35" s="4">
        <f t="shared" si="3"/>
        <v>0.7</v>
      </c>
    </row>
    <row r="36" s="4" customFormat="1" spans="12:31">
      <c r="L36" s="9">
        <f>MIN(L2:L33)</f>
        <v>0.40911865234375</v>
      </c>
      <c r="W36" s="11">
        <f t="shared" ref="W36:AE36" si="4">MIN(W2:W33)</f>
        <v>0.000504970550537109</v>
      </c>
      <c r="Z36" s="4">
        <f t="shared" si="4"/>
        <v>0.3</v>
      </c>
      <c r="AA36" s="4">
        <f t="shared" si="4"/>
        <v>0.7</v>
      </c>
      <c r="AB36" s="4">
        <f t="shared" si="4"/>
        <v>0.473684210526316</v>
      </c>
      <c r="AC36" s="4">
        <f t="shared" si="4"/>
        <v>0.583333333333333</v>
      </c>
      <c r="AD36" s="4">
        <f t="shared" si="4"/>
        <v>0</v>
      </c>
      <c r="AE36" s="4">
        <f t="shared" si="4"/>
        <v>-0.1</v>
      </c>
    </row>
    <row r="37" spans="11:23">
      <c r="K37" s="4"/>
      <c r="L37" s="9"/>
      <c r="M37">
        <v>0.194</v>
      </c>
      <c r="W37" s="11"/>
    </row>
    <row r="38" spans="11:23">
      <c r="K38" s="4"/>
      <c r="L38" s="9"/>
      <c r="M38">
        <v>0.129</v>
      </c>
      <c r="W38" s="11"/>
    </row>
    <row r="39" spans="11:23">
      <c r="K39" s="4"/>
      <c r="L39" s="9"/>
      <c r="W39" s="11"/>
    </row>
    <row r="40" spans="11:23">
      <c r="K40" s="4" t="s">
        <v>31</v>
      </c>
      <c r="L40" s="4" t="s">
        <v>32</v>
      </c>
      <c r="M40" t="s">
        <v>98</v>
      </c>
      <c r="N40" t="s">
        <v>99</v>
      </c>
      <c r="R40" s="4" t="s">
        <v>70</v>
      </c>
      <c r="S40" s="4"/>
      <c r="T40" s="4"/>
      <c r="U40" s="4"/>
      <c r="W40" s="11"/>
    </row>
    <row r="41" spans="11:23">
      <c r="K41" s="4"/>
      <c r="L41" s="4"/>
      <c r="R41" s="4">
        <v>0.2</v>
      </c>
      <c r="S41" s="4">
        <v>-160</v>
      </c>
      <c r="T41" s="4">
        <v>640</v>
      </c>
      <c r="U41" s="4">
        <v>32</v>
      </c>
      <c r="W41" s="11"/>
    </row>
    <row r="42" s="1" customFormat="1" spans="11:23">
      <c r="K42" s="14" t="s">
        <v>49</v>
      </c>
      <c r="L42" s="14">
        <f>COUNTIF(L2:L33,"&lt;0.507")-COUNTIF(L2:L33,"&lt;0.378")</f>
        <v>4</v>
      </c>
      <c r="R42" s="4">
        <v>0.4</v>
      </c>
      <c r="S42" s="4">
        <v>-320</v>
      </c>
      <c r="T42" s="4">
        <v>480</v>
      </c>
      <c r="U42" s="4">
        <v>24</v>
      </c>
      <c r="W42" s="14"/>
    </row>
    <row r="43" s="1" customFormat="1" spans="11:23">
      <c r="K43" s="14" t="s">
        <v>50</v>
      </c>
      <c r="L43" s="14">
        <f>COUNTIF(L2:L33,"&lt;0.636")-COUNTIF(L2:L33,"&lt;0.507")</f>
        <v>4</v>
      </c>
      <c r="P43" s="1">
        <v>12</v>
      </c>
      <c r="R43" s="4">
        <v>0.45</v>
      </c>
      <c r="S43" s="4">
        <v>-360</v>
      </c>
      <c r="T43" s="4">
        <v>440</v>
      </c>
      <c r="U43" s="4">
        <v>22</v>
      </c>
      <c r="W43" s="14"/>
    </row>
    <row r="44" s="2" customFormat="1" spans="11:23">
      <c r="K44" s="10" t="s">
        <v>51</v>
      </c>
      <c r="L44" s="10">
        <f>COUNTIF(L2:L33,"&lt;0.765")-COUNTIF(L2:L33,"&lt;0.636")</f>
        <v>2</v>
      </c>
      <c r="R44" s="4">
        <v>0.49</v>
      </c>
      <c r="S44" s="4">
        <v>-392</v>
      </c>
      <c r="T44" s="4">
        <v>408</v>
      </c>
      <c r="U44" s="4">
        <v>20.4</v>
      </c>
      <c r="W44" s="10"/>
    </row>
    <row r="45" s="1" customFormat="1" spans="11:23">
      <c r="K45" s="14" t="s">
        <v>52</v>
      </c>
      <c r="L45" s="14">
        <f>COUNTIF(L2:L33,"&lt;0.894")-COUNTIF(L2:L33,"&lt;0.765")</f>
        <v>1</v>
      </c>
      <c r="P45" s="1">
        <v>28</v>
      </c>
      <c r="S45" s="14">
        <v>-380</v>
      </c>
      <c r="T45" s="14">
        <v>420</v>
      </c>
      <c r="U45" s="14">
        <v>21</v>
      </c>
      <c r="W45" s="14"/>
    </row>
    <row r="46" s="1" customFormat="1" spans="11:23">
      <c r="K46" s="14" t="s">
        <v>53</v>
      </c>
      <c r="L46" s="14">
        <f>COUNTIF(L2:L33,"&lt;1.023")-COUNTIF(L2:L33,"&lt;0.894")</f>
        <v>0</v>
      </c>
      <c r="W46" s="14"/>
    </row>
    <row r="47" s="1" customFormat="1" spans="11:23">
      <c r="K47" s="14" t="s">
        <v>54</v>
      </c>
      <c r="L47" s="14">
        <f>COUNTIF(L2:L33,"&lt;1.152")-COUNTIF(L2:L33,"&lt;1.023")</f>
        <v>0</v>
      </c>
      <c r="W47" s="14"/>
    </row>
    <row r="48" s="1" customFormat="1" spans="11:23">
      <c r="K48" s="14" t="s">
        <v>55</v>
      </c>
      <c r="L48" s="14">
        <f>COUNTIF(L2:L33,"&lt;1.281")-COUNTIF(L2:L33,"&lt;1.152")</f>
        <v>0</v>
      </c>
      <c r="W48" s="14"/>
    </row>
    <row r="49" s="1" customFormat="1" spans="11:23">
      <c r="K49" s="14" t="s">
        <v>56</v>
      </c>
      <c r="L49" s="14">
        <f>COUNTIF(L2:L33,"&lt;1.41")-COUNTIF(L2:L33,"&lt;1.281")</f>
        <v>1</v>
      </c>
      <c r="W49" s="14"/>
    </row>
    <row r="50" s="1" customFormat="1" spans="11:23">
      <c r="K50" s="14" t="s">
        <v>57</v>
      </c>
      <c r="L50" s="14">
        <f>COUNTIF(L2:L33,"&lt;1.539")-COUNTIF(L2:L33,"&lt;1.41")</f>
        <v>8</v>
      </c>
      <c r="M50" s="14">
        <v>2</v>
      </c>
      <c r="W50" s="14"/>
    </row>
    <row r="51" s="1" customFormat="1" spans="11:23">
      <c r="K51" s="14" t="s">
        <v>58</v>
      </c>
      <c r="L51" s="14">
        <f>COUNTIF(L2:L33,"&lt;1.668")-COUNTIF(L2:L33,"&lt;1.539")</f>
        <v>3</v>
      </c>
      <c r="M51" s="14">
        <v>3</v>
      </c>
      <c r="W51" s="14"/>
    </row>
    <row r="52" s="1" customFormat="1" spans="11:23">
      <c r="K52" s="14" t="s">
        <v>59</v>
      </c>
      <c r="L52" s="14">
        <f>COUNTIF(L2:L33,"&lt;1.797")-COUNTIF(L2:L33,"&lt;1.668")</f>
        <v>1</v>
      </c>
      <c r="M52" s="14">
        <v>4</v>
      </c>
      <c r="W52" s="14"/>
    </row>
    <row r="53" s="1" customFormat="1" spans="11:23">
      <c r="K53" s="14" t="s">
        <v>60</v>
      </c>
      <c r="L53" s="14">
        <f>COUNTIF(L2:L33,"&lt;1.926")-COUNTIF(L2:L33,"&lt;1.797")</f>
        <v>2</v>
      </c>
      <c r="M53" s="14">
        <v>7</v>
      </c>
      <c r="W53" s="14"/>
    </row>
    <row r="54" s="1" customFormat="1" spans="11:23">
      <c r="K54" s="14" t="s">
        <v>61</v>
      </c>
      <c r="L54" s="14">
        <f>COUNTIF(L2:L33,"&lt;2.055")-COUNTIF(L2:L33,"&lt;1.926")</f>
        <v>2</v>
      </c>
      <c r="M54" s="14">
        <v>8</v>
      </c>
      <c r="W54" s="14"/>
    </row>
    <row r="55" s="1" customFormat="1" spans="11:23">
      <c r="K55" s="14" t="s">
        <v>62</v>
      </c>
      <c r="L55" s="14">
        <f>COUNTIF(L2:L33,"&lt;2.184")-COUNTIF(L2:L33,"&lt;2.055")</f>
        <v>0</v>
      </c>
      <c r="M55" s="14">
        <v>7</v>
      </c>
      <c r="W55" s="14"/>
    </row>
    <row r="56" s="1" customFormat="1" spans="11:23">
      <c r="K56" s="14" t="s">
        <v>63</v>
      </c>
      <c r="L56" s="14">
        <f>COUNTIF(L2:L33,"&lt;2.313")-COUNTIF(L2:L33,"&lt;2.184")</f>
        <v>1</v>
      </c>
      <c r="M56" s="14">
        <v>4</v>
      </c>
      <c r="W56" s="14"/>
    </row>
    <row r="57" s="1" customFormat="1" spans="11:23">
      <c r="K57" s="14" t="s">
        <v>64</v>
      </c>
      <c r="L57" s="14">
        <f>COUNTIF(L2:L33,"&lt;2.442")-COUNTIF(L2:L33,"&lt;2.313")</f>
        <v>1</v>
      </c>
      <c r="M57" s="14">
        <v>3</v>
      </c>
      <c r="W57" s="14"/>
    </row>
    <row r="58" s="1" customFormat="1" spans="11:13">
      <c r="K58" s="14" t="s">
        <v>65</v>
      </c>
      <c r="L58" s="14">
        <f>COUNTIF(L2:L33,"&lt;2.571")-COUNTIF(L2:L33,"&lt;2.442")</f>
        <v>1</v>
      </c>
      <c r="M58" s="14">
        <v>2</v>
      </c>
    </row>
    <row r="59" s="1" customFormat="1" spans="11:13">
      <c r="K59" s="14" t="s">
        <v>66</v>
      </c>
      <c r="L59" s="14">
        <f>COUNTIF(L2:L33,"&lt;2.7")-COUNTIF(L2:L33,"&lt;2.571")</f>
        <v>0</v>
      </c>
      <c r="M59" s="14"/>
    </row>
    <row r="60" s="1" customFormat="1" spans="11:15">
      <c r="K60" s="14" t="s">
        <v>67</v>
      </c>
      <c r="L60" s="14">
        <f>COUNTIF(L2:L33,"&lt;2.829")-COUNTIF(L2:L33,"&lt;2.7")</f>
        <v>0</v>
      </c>
      <c r="N60" s="1">
        <v>0.378</v>
      </c>
      <c r="O60" s="1">
        <v>3.094</v>
      </c>
    </row>
    <row r="61" s="1" customFormat="1" spans="11:15">
      <c r="K61" s="14" t="s">
        <v>68</v>
      </c>
      <c r="L61" s="14">
        <f>COUNTIF(L2:L33,"&lt;2.958")-COUNTIF(L2:L33,"&lt;2.829")</f>
        <v>0</v>
      </c>
      <c r="N61" s="1">
        <v>21</v>
      </c>
      <c r="O61" s="1">
        <v>0.129</v>
      </c>
    </row>
    <row r="62" s="1" customFormat="1" spans="11:12">
      <c r="K62" s="14" t="s">
        <v>69</v>
      </c>
      <c r="L62" s="14">
        <f>COUNTIF(L2:L33,"&lt;3.087")-COUNTIF(L2:L33,"&lt;2.958")</f>
        <v>1</v>
      </c>
    </row>
    <row r="63" s="1" customFormat="1" spans="14:15">
      <c r="N63" s="1">
        <v>0.954</v>
      </c>
      <c r="O63" s="1">
        <v>0.133</v>
      </c>
    </row>
    <row r="64" s="1" customFormat="1" spans="14:15">
      <c r="N64" s="1">
        <v>1.355</v>
      </c>
      <c r="O64" s="1">
        <v>0.108</v>
      </c>
    </row>
    <row r="65" spans="14:15">
      <c r="N65" s="1">
        <v>1.72</v>
      </c>
      <c r="O65" s="1">
        <v>0.083</v>
      </c>
    </row>
  </sheetData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7"/>
  <sheetViews>
    <sheetView topLeftCell="I4" workbookViewId="0">
      <selection activeCell="I3" sqref="$A3:$XFD3"/>
    </sheetView>
  </sheetViews>
  <sheetFormatPr defaultColWidth="8.88888888888889" defaultRowHeight="14.4"/>
  <cols>
    <col min="11" max="12" width="23.2222222222222" customWidth="1"/>
    <col min="13" max="14" width="12.8888888888889"/>
    <col min="20" max="22" width="12.8888888888889"/>
    <col min="23" max="23" width="21.7777777777778" customWidth="1"/>
    <col min="24" max="26" width="12.8888888888889"/>
    <col min="28" max="29" width="12.8888888888889"/>
    <col min="31" max="31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232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9.98714828491211</v>
      </c>
      <c r="L2" s="9">
        <v>0.462333679199219</v>
      </c>
      <c r="M2">
        <v>0.440597534179687</v>
      </c>
      <c r="N2">
        <v>10.3657836914062</v>
      </c>
      <c r="O2">
        <v>9</v>
      </c>
      <c r="P2">
        <v>9</v>
      </c>
      <c r="Q2">
        <v>19</v>
      </c>
      <c r="R2" s="15">
        <v>0.4737</v>
      </c>
      <c r="S2" s="15">
        <f>O2/E2</f>
        <v>0.9</v>
      </c>
      <c r="T2">
        <v>4.47909736633301</v>
      </c>
      <c r="U2">
        <v>4.03401613235474</v>
      </c>
      <c r="V2">
        <v>4.06410217285156</v>
      </c>
      <c r="W2" s="11">
        <v>0.0300860404968262</v>
      </c>
      <c r="X2">
        <v>0.414995193481445</v>
      </c>
      <c r="Y2">
        <v>0.414995193481445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="3" customFormat="1" spans="1:31">
      <c r="A3" s="7">
        <v>68</v>
      </c>
      <c r="B3" s="3">
        <v>20</v>
      </c>
      <c r="C3" s="3">
        <v>0</v>
      </c>
      <c r="D3" s="3">
        <v>10</v>
      </c>
      <c r="E3" s="3">
        <v>10</v>
      </c>
      <c r="F3" s="3">
        <v>10</v>
      </c>
      <c r="G3" s="3">
        <v>0</v>
      </c>
      <c r="H3" s="3">
        <v>10</v>
      </c>
      <c r="I3" s="3">
        <v>0</v>
      </c>
      <c r="J3" s="3">
        <v>1</v>
      </c>
      <c r="K3" s="11">
        <v>9999</v>
      </c>
      <c r="L3" s="11">
        <v>0.482078552246094</v>
      </c>
      <c r="M3" s="3">
        <v>9999</v>
      </c>
      <c r="N3" s="3">
        <v>9999</v>
      </c>
      <c r="O3" s="3">
        <v>10</v>
      </c>
      <c r="P3" s="3">
        <v>10</v>
      </c>
      <c r="Q3" s="3">
        <v>20</v>
      </c>
      <c r="R3" s="17">
        <v>0.5</v>
      </c>
      <c r="S3" s="17">
        <f t="shared" ref="S3:S31" si="0">O3/E3</f>
        <v>1</v>
      </c>
      <c r="T3" s="3">
        <v>5.22106170654297</v>
      </c>
      <c r="U3" s="3">
        <v>4.79129123687744</v>
      </c>
      <c r="V3" s="3">
        <v>4.7376275062561</v>
      </c>
      <c r="W3" s="11">
        <v>0.0536637306213379</v>
      </c>
      <c r="X3" s="3">
        <v>0.483434200286865</v>
      </c>
      <c r="Y3" s="3">
        <v>0.483434200286865</v>
      </c>
      <c r="Z3" s="3">
        <v>1</v>
      </c>
      <c r="AA3" s="3">
        <v>1</v>
      </c>
      <c r="AB3" s="3">
        <v>0.5</v>
      </c>
      <c r="AC3" s="3">
        <v>0.666666666666667</v>
      </c>
      <c r="AD3" s="3">
        <v>0</v>
      </c>
      <c r="AE3" s="3">
        <v>0</v>
      </c>
    </row>
    <row r="4" spans="1:31">
      <c r="A4" s="5">
        <v>112</v>
      </c>
      <c r="B4">
        <v>19</v>
      </c>
      <c r="C4">
        <v>1</v>
      </c>
      <c r="D4">
        <v>10</v>
      </c>
      <c r="E4">
        <v>10</v>
      </c>
      <c r="F4">
        <v>10</v>
      </c>
      <c r="G4">
        <v>0</v>
      </c>
      <c r="H4">
        <v>9</v>
      </c>
      <c r="I4">
        <v>1</v>
      </c>
      <c r="J4">
        <v>0.95</v>
      </c>
      <c r="K4" s="4">
        <v>10.0738563537598</v>
      </c>
      <c r="L4" s="9">
        <v>0.529277801513672</v>
      </c>
      <c r="M4">
        <v>0.522300720214844</v>
      </c>
      <c r="N4">
        <v>10.5352840423584</v>
      </c>
      <c r="O4">
        <v>9</v>
      </c>
      <c r="P4">
        <v>9</v>
      </c>
      <c r="Q4">
        <v>19</v>
      </c>
      <c r="R4" s="15">
        <v>0.4737</v>
      </c>
      <c r="S4" s="15">
        <f t="shared" si="0"/>
        <v>0.9</v>
      </c>
      <c r="T4">
        <v>4.54323959350586</v>
      </c>
      <c r="U4">
        <v>4.0840015411377</v>
      </c>
      <c r="V4">
        <v>4.12385272979736</v>
      </c>
      <c r="W4" s="11">
        <v>0.039851188659668</v>
      </c>
      <c r="X4">
        <v>0.419386863708496</v>
      </c>
      <c r="Y4">
        <v>0.419386863708496</v>
      </c>
      <c r="Z4">
        <v>0.9</v>
      </c>
      <c r="AA4">
        <v>1</v>
      </c>
      <c r="AB4">
        <v>0.526315789473684</v>
      </c>
      <c r="AC4">
        <v>0.689655172413793</v>
      </c>
      <c r="AD4">
        <v>0</v>
      </c>
      <c r="AE4">
        <v>0.1</v>
      </c>
    </row>
    <row r="5" spans="1:31">
      <c r="A5" s="5">
        <v>229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9.84768295288086</v>
      </c>
      <c r="L5" s="9">
        <v>0.546676635742187</v>
      </c>
      <c r="M5">
        <v>0.46795654296875</v>
      </c>
      <c r="N5">
        <v>9.54726791381836</v>
      </c>
      <c r="O5">
        <v>8</v>
      </c>
      <c r="P5">
        <v>8</v>
      </c>
      <c r="Q5">
        <v>18</v>
      </c>
      <c r="R5" s="15">
        <v>0.4444</v>
      </c>
      <c r="S5" s="15">
        <f t="shared" si="0"/>
        <v>0.8</v>
      </c>
      <c r="T5">
        <v>4.21918487548828</v>
      </c>
      <c r="U5">
        <v>3.84386992454529</v>
      </c>
      <c r="V5">
        <v>3.82370638847351</v>
      </c>
      <c r="W5" s="11">
        <v>0.0201635360717773</v>
      </c>
      <c r="X5">
        <v>0.395478487014771</v>
      </c>
      <c r="Y5">
        <v>0.395478487014771</v>
      </c>
      <c r="Z5">
        <v>0.8</v>
      </c>
      <c r="AA5">
        <v>1</v>
      </c>
      <c r="AB5">
        <v>0.555555555555556</v>
      </c>
      <c r="AC5">
        <v>0.714285714285714</v>
      </c>
      <c r="AD5">
        <v>0</v>
      </c>
      <c r="AE5">
        <v>0.2</v>
      </c>
    </row>
    <row r="6" spans="1:31">
      <c r="A6" s="5">
        <v>117</v>
      </c>
      <c r="B6">
        <v>19</v>
      </c>
      <c r="C6">
        <v>1</v>
      </c>
      <c r="D6">
        <v>10</v>
      </c>
      <c r="E6">
        <v>10</v>
      </c>
      <c r="F6">
        <v>9</v>
      </c>
      <c r="G6">
        <v>1</v>
      </c>
      <c r="H6">
        <v>10</v>
      </c>
      <c r="I6">
        <v>0</v>
      </c>
      <c r="J6">
        <v>0.95</v>
      </c>
      <c r="K6" s="4">
        <v>9999</v>
      </c>
      <c r="L6" s="9">
        <v>0.595869064331055</v>
      </c>
      <c r="M6">
        <v>9999</v>
      </c>
      <c r="N6">
        <v>9999</v>
      </c>
      <c r="O6">
        <v>10</v>
      </c>
      <c r="P6">
        <v>10</v>
      </c>
      <c r="Q6">
        <v>19</v>
      </c>
      <c r="R6" s="15">
        <v>0.5263</v>
      </c>
      <c r="S6" s="15">
        <f t="shared" si="0"/>
        <v>1</v>
      </c>
      <c r="T6">
        <v>3.91636276245117</v>
      </c>
      <c r="U6">
        <v>3.59290814399719</v>
      </c>
      <c r="V6">
        <v>3.59341955184936</v>
      </c>
      <c r="W6" s="11">
        <v>0.000511407852172852</v>
      </c>
      <c r="X6">
        <v>0.322943210601807</v>
      </c>
      <c r="Y6">
        <v>0.322943210601807</v>
      </c>
      <c r="Z6">
        <v>1</v>
      </c>
      <c r="AA6">
        <v>0.9</v>
      </c>
      <c r="AB6">
        <v>0.473684210526316</v>
      </c>
      <c r="AC6">
        <v>0.620689655172414</v>
      </c>
      <c r="AD6">
        <v>0.1</v>
      </c>
      <c r="AE6">
        <v>-0.1</v>
      </c>
    </row>
    <row r="7" spans="1:31">
      <c r="A7" s="5">
        <v>191</v>
      </c>
      <c r="B7">
        <v>20</v>
      </c>
      <c r="C7">
        <v>0</v>
      </c>
      <c r="D7">
        <v>10</v>
      </c>
      <c r="E7">
        <v>10</v>
      </c>
      <c r="F7">
        <v>10</v>
      </c>
      <c r="G7">
        <v>0</v>
      </c>
      <c r="H7">
        <v>10</v>
      </c>
      <c r="I7">
        <v>0</v>
      </c>
      <c r="J7">
        <v>1</v>
      </c>
      <c r="K7" s="4">
        <v>9999</v>
      </c>
      <c r="L7" s="9">
        <v>0.610622406005859</v>
      </c>
      <c r="M7">
        <v>9999</v>
      </c>
      <c r="N7">
        <v>9999</v>
      </c>
      <c r="O7">
        <v>7</v>
      </c>
      <c r="P7">
        <v>7</v>
      </c>
      <c r="Q7">
        <v>14</v>
      </c>
      <c r="R7" s="15">
        <v>0.5</v>
      </c>
      <c r="S7" s="15">
        <f t="shared" si="0"/>
        <v>0.7</v>
      </c>
      <c r="T7">
        <v>4.3649845123291</v>
      </c>
      <c r="U7">
        <v>3.99369430541992</v>
      </c>
      <c r="V7">
        <v>3.99735951423645</v>
      </c>
      <c r="W7" s="11">
        <v>0.00366520881652832</v>
      </c>
      <c r="X7">
        <v>0.367624998092651</v>
      </c>
      <c r="Y7">
        <v>0.367624998092651</v>
      </c>
      <c r="Z7">
        <v>0.7</v>
      </c>
      <c r="AA7">
        <v>0.7</v>
      </c>
      <c r="AB7">
        <v>0.5</v>
      </c>
      <c r="AC7">
        <v>0.583333333333333</v>
      </c>
      <c r="AD7">
        <v>0.3</v>
      </c>
      <c r="AE7">
        <v>0</v>
      </c>
    </row>
    <row r="8" spans="1:31">
      <c r="A8" s="5">
        <v>39</v>
      </c>
      <c r="B8">
        <v>18</v>
      </c>
      <c r="C8">
        <v>2</v>
      </c>
      <c r="D8">
        <v>10</v>
      </c>
      <c r="E8">
        <v>10</v>
      </c>
      <c r="F8">
        <v>10</v>
      </c>
      <c r="G8">
        <v>0</v>
      </c>
      <c r="H8">
        <v>8</v>
      </c>
      <c r="I8">
        <v>2</v>
      </c>
      <c r="J8">
        <v>0.9</v>
      </c>
      <c r="K8" s="4">
        <v>6.08477973937988</v>
      </c>
      <c r="L8" s="9">
        <v>0.643947601318359</v>
      </c>
      <c r="M8">
        <v>0.714527130126953</v>
      </c>
      <c r="N8">
        <v>7.1539421081543</v>
      </c>
      <c r="O8">
        <v>7</v>
      </c>
      <c r="P8">
        <v>7</v>
      </c>
      <c r="Q8">
        <v>15</v>
      </c>
      <c r="R8" s="15">
        <v>0.4667</v>
      </c>
      <c r="S8" s="15">
        <f t="shared" si="0"/>
        <v>0.7</v>
      </c>
      <c r="T8">
        <v>3.60898399353027</v>
      </c>
      <c r="U8">
        <v>3.21957755088806</v>
      </c>
      <c r="V8">
        <v>3.29354786872864</v>
      </c>
      <c r="W8" s="11">
        <v>0.0739703178405762</v>
      </c>
      <c r="X8">
        <v>0.315436124801636</v>
      </c>
      <c r="Y8">
        <v>0.315436124801636</v>
      </c>
      <c r="Z8">
        <v>0.7</v>
      </c>
      <c r="AA8">
        <v>0.8</v>
      </c>
      <c r="AB8">
        <v>0.533333333333333</v>
      </c>
      <c r="AC8">
        <v>0.64</v>
      </c>
      <c r="AD8">
        <v>0.2</v>
      </c>
      <c r="AE8">
        <v>0.1</v>
      </c>
    </row>
    <row r="9" s="20" customFormat="1" spans="1:31">
      <c r="A9" s="21">
        <v>101</v>
      </c>
      <c r="B9" s="20">
        <v>19</v>
      </c>
      <c r="C9" s="20">
        <v>1</v>
      </c>
      <c r="D9" s="20">
        <v>10</v>
      </c>
      <c r="E9" s="20">
        <v>10</v>
      </c>
      <c r="F9" s="20">
        <v>10</v>
      </c>
      <c r="G9" s="20">
        <v>0</v>
      </c>
      <c r="H9" s="20">
        <v>9</v>
      </c>
      <c r="I9" s="20">
        <v>1</v>
      </c>
      <c r="J9" s="20">
        <v>0.95</v>
      </c>
      <c r="K9" s="22">
        <v>10.2330207824707</v>
      </c>
      <c r="L9" s="22">
        <v>0.646524429321289</v>
      </c>
      <c r="M9" s="20">
        <v>0.623281478881836</v>
      </c>
      <c r="N9" s="20">
        <v>10.4192333221435</v>
      </c>
      <c r="O9" s="20">
        <v>8</v>
      </c>
      <c r="P9" s="20">
        <v>8</v>
      </c>
      <c r="Q9" s="20">
        <v>18</v>
      </c>
      <c r="R9" s="23">
        <v>0.4444</v>
      </c>
      <c r="S9" s="23">
        <f t="shared" si="0"/>
        <v>0.8</v>
      </c>
      <c r="T9" s="20">
        <v>4.52705955505371</v>
      </c>
      <c r="U9" s="20">
        <v>4.0852313041687</v>
      </c>
      <c r="V9" s="20">
        <v>4.09425210952759</v>
      </c>
      <c r="W9" s="22">
        <v>0.00902080535888672</v>
      </c>
      <c r="X9" s="20">
        <v>0.432807445526123</v>
      </c>
      <c r="Y9" s="20">
        <v>0.432807445526123</v>
      </c>
      <c r="Z9" s="20">
        <v>0.8</v>
      </c>
      <c r="AA9" s="20">
        <v>1</v>
      </c>
      <c r="AB9" s="20">
        <v>0.555555555555556</v>
      </c>
      <c r="AC9" s="20">
        <v>0.714285714285714</v>
      </c>
      <c r="AD9" s="20">
        <v>0</v>
      </c>
      <c r="AE9" s="20">
        <v>0.2</v>
      </c>
    </row>
    <row r="10" spans="1:31">
      <c r="A10" s="5">
        <v>211</v>
      </c>
      <c r="B10">
        <v>18</v>
      </c>
      <c r="C10">
        <v>2</v>
      </c>
      <c r="D10">
        <v>10</v>
      </c>
      <c r="E10">
        <v>10</v>
      </c>
      <c r="F10">
        <v>10</v>
      </c>
      <c r="G10">
        <v>0</v>
      </c>
      <c r="H10">
        <v>8</v>
      </c>
      <c r="I10">
        <v>2</v>
      </c>
      <c r="J10">
        <v>0.9</v>
      </c>
      <c r="K10" s="4">
        <v>7.68403053283691</v>
      </c>
      <c r="L10" s="9">
        <v>2.21537208557129</v>
      </c>
      <c r="M10">
        <v>1.90961265563965</v>
      </c>
      <c r="N10">
        <v>5.30702590942383</v>
      </c>
      <c r="O10">
        <v>5</v>
      </c>
      <c r="P10">
        <v>5</v>
      </c>
      <c r="Q10">
        <v>15</v>
      </c>
      <c r="R10" s="15">
        <v>0.3333</v>
      </c>
      <c r="S10" s="15">
        <f t="shared" si="0"/>
        <v>0.5</v>
      </c>
      <c r="T10">
        <v>3.52238845825195</v>
      </c>
      <c r="U10">
        <v>3.29049468040466</v>
      </c>
      <c r="V10">
        <v>3.07876801490784</v>
      </c>
      <c r="W10" s="11">
        <v>0.211726665496826</v>
      </c>
      <c r="X10">
        <v>0.443620443344116</v>
      </c>
      <c r="Y10">
        <v>0.443620443344116</v>
      </c>
      <c r="Z10">
        <v>0.5</v>
      </c>
      <c r="AA10">
        <v>1</v>
      </c>
      <c r="AB10">
        <v>0.666666666666667</v>
      </c>
      <c r="AC10">
        <v>0.8</v>
      </c>
      <c r="AD10">
        <v>0</v>
      </c>
      <c r="AE10">
        <v>0.5</v>
      </c>
    </row>
    <row r="11" spans="1:31">
      <c r="A11" s="5">
        <v>56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11.0079898834228</v>
      </c>
      <c r="L11" s="9">
        <v>2.46775436401367</v>
      </c>
      <c r="M11">
        <v>2.29214859008789</v>
      </c>
      <c r="N11">
        <v>7.73306846618652</v>
      </c>
      <c r="O11">
        <v>3</v>
      </c>
      <c r="P11">
        <v>3</v>
      </c>
      <c r="Q11">
        <v>13</v>
      </c>
      <c r="R11" s="15">
        <v>0.2308</v>
      </c>
      <c r="S11" s="15">
        <f t="shared" si="0"/>
        <v>0.3</v>
      </c>
      <c r="T11">
        <v>3.90030670166016</v>
      </c>
      <c r="U11">
        <v>3.69257616996765</v>
      </c>
      <c r="V11">
        <v>3.42653846740723</v>
      </c>
      <c r="W11" s="11">
        <v>0.266037702560425</v>
      </c>
      <c r="X11">
        <v>0.47376823425293</v>
      </c>
      <c r="Y11">
        <v>0.47376823425293</v>
      </c>
      <c r="Z11">
        <v>0.3</v>
      </c>
      <c r="AA11">
        <v>1</v>
      </c>
      <c r="AB11">
        <v>0.769230769230769</v>
      </c>
      <c r="AC11">
        <v>0.869565217391304</v>
      </c>
      <c r="AD11">
        <v>0</v>
      </c>
      <c r="AE11">
        <v>0.7</v>
      </c>
    </row>
    <row r="12" customFormat="1" spans="1:31">
      <c r="A12" s="5">
        <v>84</v>
      </c>
      <c r="B12">
        <v>17</v>
      </c>
      <c r="C12">
        <v>3</v>
      </c>
      <c r="D12">
        <v>10</v>
      </c>
      <c r="E12">
        <v>10</v>
      </c>
      <c r="F12">
        <v>10</v>
      </c>
      <c r="G12">
        <v>0</v>
      </c>
      <c r="H12">
        <v>7</v>
      </c>
      <c r="I12">
        <v>3</v>
      </c>
      <c r="J12">
        <v>0.85</v>
      </c>
      <c r="K12" s="4">
        <v>7.79148483276367</v>
      </c>
      <c r="L12" s="9">
        <v>2.34443283081055</v>
      </c>
      <c r="M12">
        <v>1.53893280029297</v>
      </c>
      <c r="N12">
        <v>5.09651374816895</v>
      </c>
      <c r="O12">
        <v>3</v>
      </c>
      <c r="P12">
        <v>3</v>
      </c>
      <c r="Q12">
        <v>12</v>
      </c>
      <c r="R12" s="15">
        <v>0.25</v>
      </c>
      <c r="S12" s="15">
        <f t="shared" si="0"/>
        <v>0.3</v>
      </c>
      <c r="T12">
        <v>3.77038764953613</v>
      </c>
      <c r="U12">
        <v>3.48172307014465</v>
      </c>
      <c r="V12">
        <v>3.24515295028686</v>
      </c>
      <c r="W12" s="11">
        <v>0.236570119857788</v>
      </c>
      <c r="X12">
        <v>0.525234699249268</v>
      </c>
      <c r="Y12">
        <v>0.525234699249268</v>
      </c>
      <c r="Z12">
        <v>0.3</v>
      </c>
      <c r="AA12">
        <v>0.9</v>
      </c>
      <c r="AB12">
        <v>0.75</v>
      </c>
      <c r="AC12">
        <v>0.818181818181818</v>
      </c>
      <c r="AD12">
        <v>0.1</v>
      </c>
      <c r="AE12">
        <v>0.6</v>
      </c>
    </row>
    <row r="13" spans="1:31">
      <c r="A13" s="5">
        <v>93</v>
      </c>
      <c r="B13">
        <v>19</v>
      </c>
      <c r="C13">
        <v>1</v>
      </c>
      <c r="D13">
        <v>10</v>
      </c>
      <c r="E13">
        <v>10</v>
      </c>
      <c r="F13">
        <v>10</v>
      </c>
      <c r="G13">
        <v>0</v>
      </c>
      <c r="H13">
        <v>9</v>
      </c>
      <c r="I13">
        <v>1</v>
      </c>
      <c r="J13">
        <v>0.95</v>
      </c>
      <c r="K13" s="4">
        <v>10.4066944122315</v>
      </c>
      <c r="L13" s="9">
        <v>1.28925704956055</v>
      </c>
      <c r="M13">
        <v>1.12779426574707</v>
      </c>
      <c r="N13">
        <v>8.51591873168945</v>
      </c>
      <c r="O13">
        <v>6</v>
      </c>
      <c r="P13">
        <v>6</v>
      </c>
      <c r="Q13">
        <v>16</v>
      </c>
      <c r="R13" s="15">
        <v>0.375</v>
      </c>
      <c r="S13" s="15">
        <f t="shared" si="0"/>
        <v>0.6</v>
      </c>
      <c r="T13">
        <v>3.78498268127441</v>
      </c>
      <c r="U13">
        <v>3.53165054321289</v>
      </c>
      <c r="V13">
        <v>3.34699487686157</v>
      </c>
      <c r="W13" s="11">
        <v>0.184655666351318</v>
      </c>
      <c r="X13">
        <v>0.437987804412842</v>
      </c>
      <c r="Y13">
        <v>0.437987804412842</v>
      </c>
      <c r="Z13">
        <v>0.6</v>
      </c>
      <c r="AA13">
        <v>1</v>
      </c>
      <c r="AB13">
        <v>0.625</v>
      </c>
      <c r="AC13">
        <v>0.769230769230769</v>
      </c>
      <c r="AD13">
        <v>0</v>
      </c>
      <c r="AE13">
        <v>0.4</v>
      </c>
    </row>
    <row r="14" spans="1:31">
      <c r="A14" s="5">
        <v>8</v>
      </c>
      <c r="B14">
        <v>18</v>
      </c>
      <c r="C14">
        <v>2</v>
      </c>
      <c r="D14">
        <v>10</v>
      </c>
      <c r="E14">
        <v>10</v>
      </c>
      <c r="F14">
        <v>10</v>
      </c>
      <c r="G14">
        <v>0</v>
      </c>
      <c r="H14">
        <v>8</v>
      </c>
      <c r="I14">
        <v>2</v>
      </c>
      <c r="J14">
        <v>0.9</v>
      </c>
      <c r="K14" s="4">
        <v>8.4647102355957</v>
      </c>
      <c r="L14" s="9">
        <v>2.99497032165527</v>
      </c>
      <c r="M14">
        <v>2.69119644165039</v>
      </c>
      <c r="N14">
        <v>5.31829261779785</v>
      </c>
      <c r="O14">
        <v>3</v>
      </c>
      <c r="P14">
        <v>3</v>
      </c>
      <c r="Q14">
        <v>13</v>
      </c>
      <c r="R14" s="15">
        <v>0.2308</v>
      </c>
      <c r="S14" s="15">
        <f t="shared" si="0"/>
        <v>0.3</v>
      </c>
      <c r="T14">
        <v>3.73464393615723</v>
      </c>
      <c r="U14">
        <v>3.51974487304687</v>
      </c>
      <c r="V14">
        <v>3.25290822982788</v>
      </c>
      <c r="W14" s="11">
        <v>0.266836643218994</v>
      </c>
      <c r="X14">
        <v>0.481735706329346</v>
      </c>
      <c r="Y14">
        <v>0.481735706329346</v>
      </c>
      <c r="Z14">
        <v>0.3</v>
      </c>
      <c r="AA14">
        <v>1</v>
      </c>
      <c r="AB14">
        <v>0.769230769230769</v>
      </c>
      <c r="AC14">
        <v>0.869565217391304</v>
      </c>
      <c r="AD14">
        <v>0</v>
      </c>
      <c r="AE14">
        <v>0.7</v>
      </c>
    </row>
    <row r="15" spans="1:31">
      <c r="A15" s="5">
        <v>156</v>
      </c>
      <c r="B15">
        <v>20</v>
      </c>
      <c r="C15">
        <v>0</v>
      </c>
      <c r="D15">
        <v>10</v>
      </c>
      <c r="E15">
        <v>10</v>
      </c>
      <c r="F15">
        <v>10</v>
      </c>
      <c r="G15">
        <v>0</v>
      </c>
      <c r="H15">
        <v>10</v>
      </c>
      <c r="I15">
        <v>0</v>
      </c>
      <c r="J15">
        <v>1</v>
      </c>
      <c r="K15" s="4">
        <v>9999</v>
      </c>
      <c r="L15" s="9">
        <v>1.41717147827148</v>
      </c>
      <c r="M15">
        <v>9999</v>
      </c>
      <c r="N15">
        <v>9999</v>
      </c>
      <c r="O15">
        <v>9</v>
      </c>
      <c r="P15">
        <v>9</v>
      </c>
      <c r="Q15">
        <v>19</v>
      </c>
      <c r="R15" s="15">
        <v>0.4737</v>
      </c>
      <c r="S15" s="15">
        <f t="shared" si="0"/>
        <v>0.9</v>
      </c>
      <c r="T15">
        <v>4.48095321655273</v>
      </c>
      <c r="U15">
        <v>4.20376634597778</v>
      </c>
      <c r="V15">
        <v>3.99703979492187</v>
      </c>
      <c r="W15" s="11">
        <v>0.206726551055908</v>
      </c>
      <c r="X15">
        <v>0.483913421630859</v>
      </c>
      <c r="Y15">
        <v>0.483913421630859</v>
      </c>
      <c r="Z15">
        <v>0.9</v>
      </c>
      <c r="AA15">
        <v>1</v>
      </c>
      <c r="AB15">
        <v>0.526315789473684</v>
      </c>
      <c r="AC15">
        <v>0.689655172413793</v>
      </c>
      <c r="AD15">
        <v>0</v>
      </c>
      <c r="AE15">
        <v>0.1</v>
      </c>
    </row>
    <row r="16" spans="1:31">
      <c r="A16" s="5">
        <v>75</v>
      </c>
      <c r="B16">
        <v>18</v>
      </c>
      <c r="C16">
        <v>2</v>
      </c>
      <c r="D16">
        <v>10</v>
      </c>
      <c r="E16">
        <v>10</v>
      </c>
      <c r="F16">
        <v>10</v>
      </c>
      <c r="G16">
        <v>0</v>
      </c>
      <c r="H16">
        <v>8</v>
      </c>
      <c r="I16">
        <v>2</v>
      </c>
      <c r="J16">
        <v>0.9</v>
      </c>
      <c r="K16" s="4">
        <v>7.85711288452148</v>
      </c>
      <c r="L16" s="9">
        <v>1.95977401733398</v>
      </c>
      <c r="M16">
        <v>1.5081729888916</v>
      </c>
      <c r="N16">
        <v>5.1136531829834</v>
      </c>
      <c r="O16">
        <v>5</v>
      </c>
      <c r="P16">
        <v>5</v>
      </c>
      <c r="Q16">
        <v>15</v>
      </c>
      <c r="R16" s="15">
        <v>0.3333</v>
      </c>
      <c r="S16" s="15">
        <f t="shared" si="0"/>
        <v>0.5</v>
      </c>
      <c r="T16">
        <v>3.73113059997559</v>
      </c>
      <c r="U16">
        <v>3.49054074287415</v>
      </c>
      <c r="V16">
        <v>3.28769683837891</v>
      </c>
      <c r="W16" s="11">
        <v>0.202843904495239</v>
      </c>
      <c r="X16">
        <v>0.44343376159668</v>
      </c>
      <c r="Y16">
        <v>0.44343376159668</v>
      </c>
      <c r="Z16">
        <v>0.5</v>
      </c>
      <c r="AA16">
        <v>1</v>
      </c>
      <c r="AB16">
        <v>0.666666666666667</v>
      </c>
      <c r="AC16">
        <v>0.8</v>
      </c>
      <c r="AD16">
        <v>0</v>
      </c>
      <c r="AE16">
        <v>0.5</v>
      </c>
    </row>
    <row r="17" spans="1:31">
      <c r="A17" s="5">
        <v>53</v>
      </c>
      <c r="B17">
        <v>20</v>
      </c>
      <c r="C17">
        <v>0</v>
      </c>
      <c r="D17">
        <v>10</v>
      </c>
      <c r="E17">
        <v>10</v>
      </c>
      <c r="F17">
        <v>10</v>
      </c>
      <c r="G17">
        <v>0</v>
      </c>
      <c r="H17">
        <v>10</v>
      </c>
      <c r="I17">
        <v>0</v>
      </c>
      <c r="J17">
        <v>1</v>
      </c>
      <c r="K17" s="4">
        <v>9999</v>
      </c>
      <c r="L17" s="9">
        <v>0.862852096557617</v>
      </c>
      <c r="M17">
        <v>9999</v>
      </c>
      <c r="N17">
        <v>9999</v>
      </c>
      <c r="O17">
        <v>6</v>
      </c>
      <c r="P17">
        <v>6</v>
      </c>
      <c r="Q17">
        <v>15</v>
      </c>
      <c r="R17" s="15">
        <v>0.4</v>
      </c>
      <c r="S17" s="15">
        <f t="shared" si="0"/>
        <v>0.6</v>
      </c>
      <c r="T17">
        <v>4.4928092956543</v>
      </c>
      <c r="U17">
        <v>4.20266008377075</v>
      </c>
      <c r="V17">
        <v>4.01789474487305</v>
      </c>
      <c r="W17" s="11">
        <v>0.184765338897705</v>
      </c>
      <c r="X17">
        <v>0.47491455078125</v>
      </c>
      <c r="Y17">
        <v>0.47491455078125</v>
      </c>
      <c r="Z17">
        <v>0.6</v>
      </c>
      <c r="AA17">
        <v>0.9</v>
      </c>
      <c r="AB17">
        <v>0.6</v>
      </c>
      <c r="AC17">
        <v>0.72</v>
      </c>
      <c r="AD17">
        <v>0.1</v>
      </c>
      <c r="AE17">
        <v>0.3</v>
      </c>
    </row>
    <row r="18" spans="1:31">
      <c r="A18" s="5">
        <v>156</v>
      </c>
      <c r="B18">
        <v>20</v>
      </c>
      <c r="C18">
        <v>0</v>
      </c>
      <c r="D18">
        <v>10</v>
      </c>
      <c r="E18">
        <v>10</v>
      </c>
      <c r="F18">
        <v>10</v>
      </c>
      <c r="G18">
        <v>0</v>
      </c>
      <c r="H18">
        <v>10</v>
      </c>
      <c r="I18">
        <v>0</v>
      </c>
      <c r="J18">
        <v>1</v>
      </c>
      <c r="K18" s="4">
        <v>9999</v>
      </c>
      <c r="L18" s="9">
        <v>1.41717147827148</v>
      </c>
      <c r="M18">
        <v>9999</v>
      </c>
      <c r="N18">
        <v>9999</v>
      </c>
      <c r="O18">
        <v>9</v>
      </c>
      <c r="P18">
        <v>9</v>
      </c>
      <c r="Q18">
        <v>19</v>
      </c>
      <c r="R18" s="15">
        <v>0.4737</v>
      </c>
      <c r="S18" s="15">
        <f t="shared" si="0"/>
        <v>0.9</v>
      </c>
      <c r="T18">
        <v>4.48095321655273</v>
      </c>
      <c r="U18">
        <v>4.20376634597778</v>
      </c>
      <c r="V18">
        <v>3.99703979492187</v>
      </c>
      <c r="W18" s="11">
        <v>0.206726551055908</v>
      </c>
      <c r="X18">
        <v>0.483913421630859</v>
      </c>
      <c r="Y18">
        <v>0.483913421630859</v>
      </c>
      <c r="Z18">
        <v>0.9</v>
      </c>
      <c r="AA18">
        <v>1</v>
      </c>
      <c r="AB18">
        <v>0.526315789473684</v>
      </c>
      <c r="AC18">
        <v>0.689655172413793</v>
      </c>
      <c r="AD18">
        <v>0</v>
      </c>
      <c r="AE18">
        <v>0.1</v>
      </c>
    </row>
    <row r="19" spans="1:31">
      <c r="A19" s="5">
        <v>10</v>
      </c>
      <c r="B19">
        <v>18</v>
      </c>
      <c r="C19">
        <v>2</v>
      </c>
      <c r="D19">
        <v>10</v>
      </c>
      <c r="E19">
        <v>10</v>
      </c>
      <c r="F19">
        <v>10</v>
      </c>
      <c r="G19">
        <v>0</v>
      </c>
      <c r="H19">
        <v>8</v>
      </c>
      <c r="I19">
        <v>2</v>
      </c>
      <c r="J19">
        <v>0.9</v>
      </c>
      <c r="K19" s="4">
        <v>7.72553634643555</v>
      </c>
      <c r="L19" s="9">
        <v>1.43349266052246</v>
      </c>
      <c r="M19">
        <v>0.988012313842773</v>
      </c>
      <c r="N19">
        <v>5.63763999938965</v>
      </c>
      <c r="O19">
        <v>6</v>
      </c>
      <c r="P19">
        <v>6</v>
      </c>
      <c r="Q19">
        <v>16</v>
      </c>
      <c r="R19" s="15">
        <v>0.375</v>
      </c>
      <c r="S19" s="15">
        <f t="shared" si="0"/>
        <v>0.6</v>
      </c>
      <c r="T19">
        <v>4.04101181030273</v>
      </c>
      <c r="U19">
        <v>3.72482323646545</v>
      </c>
      <c r="V19">
        <v>3.54834985733032</v>
      </c>
      <c r="W19" s="11">
        <v>0.176473379135132</v>
      </c>
      <c r="X19">
        <v>0.492661952972412</v>
      </c>
      <c r="Y19">
        <v>0.492661952972412</v>
      </c>
      <c r="Z19">
        <v>0.6</v>
      </c>
      <c r="AA19">
        <v>1</v>
      </c>
      <c r="AB19">
        <v>0.625</v>
      </c>
      <c r="AC19">
        <v>0.769230769230769</v>
      </c>
      <c r="AD19">
        <v>0</v>
      </c>
      <c r="AE19">
        <v>0.4</v>
      </c>
    </row>
    <row r="20" spans="1:31">
      <c r="A20" s="5">
        <v>86</v>
      </c>
      <c r="B20">
        <v>17</v>
      </c>
      <c r="C20">
        <v>3</v>
      </c>
      <c r="D20">
        <v>10</v>
      </c>
      <c r="E20">
        <v>10</v>
      </c>
      <c r="F20">
        <v>10</v>
      </c>
      <c r="G20">
        <v>0</v>
      </c>
      <c r="H20">
        <v>7</v>
      </c>
      <c r="I20">
        <v>3</v>
      </c>
      <c r="J20">
        <v>0.85</v>
      </c>
      <c r="K20" s="4">
        <v>6.54656028747559</v>
      </c>
      <c r="L20" s="9">
        <v>1.43948173522949</v>
      </c>
      <c r="M20">
        <v>0.952493667602539</v>
      </c>
      <c r="N20">
        <v>5.67252922058105</v>
      </c>
      <c r="O20">
        <v>5</v>
      </c>
      <c r="P20">
        <v>5</v>
      </c>
      <c r="Q20">
        <v>14</v>
      </c>
      <c r="R20" s="15">
        <v>0.3571</v>
      </c>
      <c r="S20" s="15">
        <f t="shared" si="0"/>
        <v>0.5</v>
      </c>
      <c r="T20">
        <v>3.73326110839844</v>
      </c>
      <c r="U20">
        <v>3.37700819969177</v>
      </c>
      <c r="V20">
        <v>3.30233311653137</v>
      </c>
      <c r="W20" s="11">
        <v>0.0746750831604004</v>
      </c>
      <c r="X20">
        <v>0.430927991867065</v>
      </c>
      <c r="Y20">
        <v>0.430927991867065</v>
      </c>
      <c r="Z20">
        <v>0.5</v>
      </c>
      <c r="AA20">
        <v>0.9</v>
      </c>
      <c r="AB20">
        <v>0.642857142857143</v>
      </c>
      <c r="AC20">
        <v>0.75</v>
      </c>
      <c r="AD20">
        <v>0.1</v>
      </c>
      <c r="AE20">
        <v>0.4</v>
      </c>
    </row>
    <row r="21" spans="1:31">
      <c r="A21" s="5">
        <v>145</v>
      </c>
      <c r="B21">
        <v>18</v>
      </c>
      <c r="C21">
        <v>2</v>
      </c>
      <c r="D21">
        <v>10</v>
      </c>
      <c r="E21">
        <v>10</v>
      </c>
      <c r="F21">
        <v>9</v>
      </c>
      <c r="G21">
        <v>1</v>
      </c>
      <c r="H21">
        <v>9</v>
      </c>
      <c r="I21">
        <v>1</v>
      </c>
      <c r="J21">
        <v>0.9</v>
      </c>
      <c r="K21" s="4">
        <v>10.6385040283203</v>
      </c>
      <c r="L21" s="9">
        <v>1.46340179443359</v>
      </c>
      <c r="M21">
        <v>1.31208801269531</v>
      </c>
      <c r="N21">
        <v>8.68145370483398</v>
      </c>
      <c r="O21">
        <v>5</v>
      </c>
      <c r="P21">
        <v>5</v>
      </c>
      <c r="Q21">
        <v>13</v>
      </c>
      <c r="R21" s="15">
        <v>0.3846</v>
      </c>
      <c r="S21" s="15">
        <f t="shared" si="0"/>
        <v>0.5</v>
      </c>
      <c r="T21">
        <v>3.67697906494141</v>
      </c>
      <c r="U21">
        <v>3.40024971961975</v>
      </c>
      <c r="V21">
        <v>3.30141448974609</v>
      </c>
      <c r="W21" s="11">
        <v>0.0988352298736572</v>
      </c>
      <c r="X21">
        <v>0.375564575195312</v>
      </c>
      <c r="Y21">
        <v>0.375564575195312</v>
      </c>
      <c r="Z21">
        <v>0.5</v>
      </c>
      <c r="AA21">
        <v>0.8</v>
      </c>
      <c r="AB21">
        <v>0.615384615384615</v>
      </c>
      <c r="AC21">
        <v>0.695652173913043</v>
      </c>
      <c r="AD21">
        <v>0.2</v>
      </c>
      <c r="AE21">
        <v>0.3</v>
      </c>
    </row>
    <row r="22" spans="1:31">
      <c r="A22" s="5">
        <v>63</v>
      </c>
      <c r="B22">
        <v>17</v>
      </c>
      <c r="C22">
        <v>3</v>
      </c>
      <c r="D22">
        <v>10</v>
      </c>
      <c r="E22">
        <v>10</v>
      </c>
      <c r="F22">
        <v>10</v>
      </c>
      <c r="G22">
        <v>0</v>
      </c>
      <c r="H22">
        <v>7</v>
      </c>
      <c r="I22">
        <v>3</v>
      </c>
      <c r="J22">
        <v>0.85</v>
      </c>
      <c r="K22" s="4">
        <v>7.43708038330078</v>
      </c>
      <c r="L22" s="9">
        <v>1.48202133178711</v>
      </c>
      <c r="M22">
        <v>0.755367279052734</v>
      </c>
      <c r="N22">
        <v>6.08505249023437</v>
      </c>
      <c r="O22">
        <v>6</v>
      </c>
      <c r="P22">
        <v>6</v>
      </c>
      <c r="Q22">
        <v>16</v>
      </c>
      <c r="R22" s="15">
        <v>0.375</v>
      </c>
      <c r="S22" s="15">
        <f t="shared" si="0"/>
        <v>0.6</v>
      </c>
      <c r="T22">
        <v>3.68939018249512</v>
      </c>
      <c r="U22">
        <v>3.33024024963379</v>
      </c>
      <c r="V22">
        <v>3.20700597763061</v>
      </c>
      <c r="W22" s="11">
        <v>0.123234272003174</v>
      </c>
      <c r="X22">
        <v>0.482384204864502</v>
      </c>
      <c r="Y22">
        <v>0.482384204864502</v>
      </c>
      <c r="Z22">
        <v>0.6</v>
      </c>
      <c r="AA22">
        <v>1</v>
      </c>
      <c r="AB22">
        <v>0.625</v>
      </c>
      <c r="AC22">
        <v>0.769230769230769</v>
      </c>
      <c r="AD22">
        <v>0</v>
      </c>
      <c r="AE22">
        <v>0.4</v>
      </c>
    </row>
    <row r="23" spans="1:31">
      <c r="A23" s="5">
        <v>212</v>
      </c>
      <c r="B23">
        <v>19</v>
      </c>
      <c r="C23">
        <v>1</v>
      </c>
      <c r="D23">
        <v>10</v>
      </c>
      <c r="E23">
        <v>10</v>
      </c>
      <c r="F23">
        <v>10</v>
      </c>
      <c r="G23">
        <v>0</v>
      </c>
      <c r="H23">
        <v>9</v>
      </c>
      <c r="I23">
        <v>1</v>
      </c>
      <c r="J23">
        <v>0.95</v>
      </c>
      <c r="K23" s="4">
        <v>9.30351257324219</v>
      </c>
      <c r="L23" s="9">
        <v>1.56141471862793</v>
      </c>
      <c r="M23">
        <v>1.46649742126465</v>
      </c>
      <c r="N23">
        <v>7.65316009521484</v>
      </c>
      <c r="O23">
        <v>4</v>
      </c>
      <c r="P23">
        <v>4</v>
      </c>
      <c r="Q23">
        <v>12</v>
      </c>
      <c r="R23" s="15">
        <v>0.3333</v>
      </c>
      <c r="S23" s="15">
        <f t="shared" si="0"/>
        <v>0.4</v>
      </c>
      <c r="T23">
        <v>3.60354804992676</v>
      </c>
      <c r="U23">
        <v>3.36167764663696</v>
      </c>
      <c r="V23">
        <v>3.22679138183594</v>
      </c>
      <c r="W23" s="11">
        <v>0.134886264801025</v>
      </c>
      <c r="X23">
        <v>0.37675666809082</v>
      </c>
      <c r="Y23">
        <v>0.37675666809082</v>
      </c>
      <c r="Z23">
        <v>0.4</v>
      </c>
      <c r="AA23">
        <v>0.8</v>
      </c>
      <c r="AB23">
        <v>0.666666666666667</v>
      </c>
      <c r="AC23">
        <v>0.727272727272727</v>
      </c>
      <c r="AD23">
        <v>0.2</v>
      </c>
      <c r="AE23">
        <v>0.4</v>
      </c>
    </row>
    <row r="24" spans="1:31">
      <c r="A24" s="5">
        <v>157</v>
      </c>
      <c r="B24">
        <v>19</v>
      </c>
      <c r="C24">
        <v>1</v>
      </c>
      <c r="D24">
        <v>10</v>
      </c>
      <c r="E24">
        <v>10</v>
      </c>
      <c r="F24">
        <v>10</v>
      </c>
      <c r="G24">
        <v>0</v>
      </c>
      <c r="H24">
        <v>9</v>
      </c>
      <c r="I24">
        <v>1</v>
      </c>
      <c r="J24">
        <v>0.95</v>
      </c>
      <c r="K24" s="4">
        <v>10.969633102417</v>
      </c>
      <c r="L24" s="9">
        <v>1.58363723754883</v>
      </c>
      <c r="M24">
        <v>1.39098739624023</v>
      </c>
      <c r="N24">
        <v>8.50238418579102</v>
      </c>
      <c r="O24">
        <v>5</v>
      </c>
      <c r="P24">
        <v>5</v>
      </c>
      <c r="Q24">
        <v>15</v>
      </c>
      <c r="R24" s="15">
        <v>0.3333</v>
      </c>
      <c r="S24" s="15">
        <f t="shared" si="0"/>
        <v>0.5</v>
      </c>
      <c r="T24">
        <v>3.91167259216309</v>
      </c>
      <c r="U24">
        <v>3.66799592971802</v>
      </c>
      <c r="V24">
        <v>3.45865440368652</v>
      </c>
      <c r="W24" s="11">
        <v>0.209341526031494</v>
      </c>
      <c r="X24">
        <v>0.453018188476562</v>
      </c>
      <c r="Y24">
        <v>0.453018188476562</v>
      </c>
      <c r="Z24">
        <v>0.5</v>
      </c>
      <c r="AA24">
        <v>1</v>
      </c>
      <c r="AB24">
        <v>0.666666666666667</v>
      </c>
      <c r="AC24">
        <v>0.8</v>
      </c>
      <c r="AD24">
        <v>0</v>
      </c>
      <c r="AE24">
        <v>0.5</v>
      </c>
    </row>
    <row r="25" s="3" customFormat="1" spans="1:31">
      <c r="A25" s="7">
        <v>36</v>
      </c>
      <c r="B25" s="3">
        <v>18</v>
      </c>
      <c r="C25" s="3">
        <v>2</v>
      </c>
      <c r="D25" s="3">
        <v>10</v>
      </c>
      <c r="E25" s="3">
        <v>10</v>
      </c>
      <c r="F25" s="3">
        <v>10</v>
      </c>
      <c r="G25" s="3">
        <v>0</v>
      </c>
      <c r="H25" s="3">
        <v>8</v>
      </c>
      <c r="I25" s="3">
        <v>2</v>
      </c>
      <c r="J25" s="3">
        <v>0.9</v>
      </c>
      <c r="K25" s="11">
        <v>7.38046836853027</v>
      </c>
      <c r="L25" s="11">
        <v>2.05478477478027</v>
      </c>
      <c r="M25" s="3">
        <v>1.67789459228516</v>
      </c>
      <c r="N25" s="3">
        <v>4.77267265319824</v>
      </c>
      <c r="O25" s="3">
        <v>4</v>
      </c>
      <c r="P25" s="3">
        <v>4</v>
      </c>
      <c r="Q25" s="3">
        <v>14</v>
      </c>
      <c r="R25" s="17">
        <v>0.2857</v>
      </c>
      <c r="S25" s="17">
        <f t="shared" si="0"/>
        <v>0.4</v>
      </c>
      <c r="T25" s="3">
        <v>3.65640830993652</v>
      </c>
      <c r="U25" s="3">
        <v>3.41129922866821</v>
      </c>
      <c r="V25" s="3">
        <v>3.20849680900574</v>
      </c>
      <c r="W25" s="11">
        <v>0.202802419662476</v>
      </c>
      <c r="X25" s="3">
        <v>0.447911500930786</v>
      </c>
      <c r="Y25" s="3">
        <v>0.447911500930786</v>
      </c>
      <c r="Z25" s="3">
        <v>0.4</v>
      </c>
      <c r="AA25" s="3">
        <v>1</v>
      </c>
      <c r="AB25" s="3">
        <v>0.714285714285714</v>
      </c>
      <c r="AC25" s="3">
        <v>0.833333333333333</v>
      </c>
      <c r="AD25" s="3">
        <v>0</v>
      </c>
      <c r="AE25" s="3">
        <v>0.6</v>
      </c>
    </row>
    <row r="26" s="4" customFormat="1" spans="11:31">
      <c r="K26" s="12" t="s">
        <v>29</v>
      </c>
      <c r="L26" s="9">
        <f>AVERAGE(L2:L25)</f>
        <v>1.35434667269389</v>
      </c>
      <c r="W26" s="11">
        <f t="shared" ref="W26:AE26" si="1">AVERAGE(W2:W25)</f>
        <v>0.134086231390635</v>
      </c>
      <c r="Z26" s="4">
        <f t="shared" si="1"/>
        <v>0.633333333333333</v>
      </c>
      <c r="AA26" s="4">
        <f t="shared" si="1"/>
        <v>0.945833333333333</v>
      </c>
      <c r="AB26" s="4">
        <f t="shared" si="1"/>
        <v>0.609418645438382</v>
      </c>
      <c r="AC26" s="4">
        <f t="shared" si="1"/>
        <v>0.737047690357285</v>
      </c>
      <c r="AD26" s="4">
        <f t="shared" si="1"/>
        <v>0.0541666666666667</v>
      </c>
      <c r="AE26" s="4">
        <f t="shared" si="1"/>
        <v>0.3125</v>
      </c>
    </row>
    <row r="27" s="4" customFormat="1" spans="11:31">
      <c r="K27" s="13" t="s">
        <v>30</v>
      </c>
      <c r="L27" s="9">
        <f>MAX(L2:L25)</f>
        <v>2.99497032165527</v>
      </c>
      <c r="W27" s="11">
        <f t="shared" ref="W27:AE27" si="2">MAX(W2:W25)</f>
        <v>0.266836643218994</v>
      </c>
      <c r="Z27" s="4">
        <f t="shared" si="2"/>
        <v>1</v>
      </c>
      <c r="AA27" s="4">
        <f t="shared" si="2"/>
        <v>1</v>
      </c>
      <c r="AB27" s="4">
        <f t="shared" si="2"/>
        <v>0.769230769230769</v>
      </c>
      <c r="AC27" s="4">
        <f t="shared" si="2"/>
        <v>0.869565217391304</v>
      </c>
      <c r="AD27" s="4">
        <f t="shared" si="2"/>
        <v>0.3</v>
      </c>
      <c r="AE27" s="4">
        <f t="shared" si="2"/>
        <v>0.7</v>
      </c>
    </row>
    <row r="28" s="4" customFormat="1" spans="12:31">
      <c r="L28" s="9">
        <f>MIN(L2:L25)</f>
        <v>0.462333679199219</v>
      </c>
      <c r="W28" s="11">
        <f t="shared" ref="W28:AE28" si="3">MIN(W2:W25)</f>
        <v>0.000511407852172852</v>
      </c>
      <c r="Z28" s="4">
        <f t="shared" si="3"/>
        <v>0.3</v>
      </c>
      <c r="AA28" s="4">
        <f t="shared" si="3"/>
        <v>0.7</v>
      </c>
      <c r="AB28" s="4">
        <f t="shared" si="3"/>
        <v>0.473684210526316</v>
      </c>
      <c r="AC28" s="4">
        <f t="shared" si="3"/>
        <v>0.583333333333333</v>
      </c>
      <c r="AD28" s="4">
        <f t="shared" si="3"/>
        <v>0</v>
      </c>
      <c r="AE28" s="4">
        <f t="shared" si="3"/>
        <v>-0.1</v>
      </c>
    </row>
    <row r="29" spans="11:23">
      <c r="K29" s="4"/>
      <c r="L29" s="9"/>
      <c r="M29">
        <v>0.194</v>
      </c>
      <c r="W29" s="11"/>
    </row>
    <row r="30" spans="11:23">
      <c r="K30" s="4"/>
      <c r="L30" s="9"/>
      <c r="M30">
        <v>0.129</v>
      </c>
      <c r="W30" s="11"/>
    </row>
    <row r="31" spans="11:23">
      <c r="K31" s="4"/>
      <c r="L31" s="9"/>
      <c r="W31" s="11"/>
    </row>
    <row r="32" spans="11:23">
      <c r="K32" s="4" t="s">
        <v>31</v>
      </c>
      <c r="L32" s="4" t="s">
        <v>32</v>
      </c>
      <c r="M32" t="s">
        <v>98</v>
      </c>
      <c r="N32" t="s">
        <v>99</v>
      </c>
      <c r="R32" s="4" t="s">
        <v>70</v>
      </c>
      <c r="S32" s="4"/>
      <c r="T32" s="4"/>
      <c r="U32" s="4"/>
      <c r="W32" s="11"/>
    </row>
    <row r="33" spans="11:23">
      <c r="K33" s="4"/>
      <c r="L33" s="4"/>
      <c r="R33" s="4">
        <v>0.2</v>
      </c>
      <c r="S33" s="4">
        <v>-160</v>
      </c>
      <c r="T33" s="4">
        <v>640</v>
      </c>
      <c r="U33" s="4">
        <v>32</v>
      </c>
      <c r="W33" s="11"/>
    </row>
    <row r="34" s="1" customFormat="1" spans="11:23">
      <c r="K34" s="14" t="s">
        <v>49</v>
      </c>
      <c r="L34" s="14">
        <f>COUNTIF(L2:L25,"&lt;0.507")-COUNTIF(L2:L25,"&lt;0.378")</f>
        <v>2</v>
      </c>
      <c r="R34" s="4">
        <v>0.4</v>
      </c>
      <c r="S34" s="4">
        <v>-320</v>
      </c>
      <c r="T34" s="4">
        <v>480</v>
      </c>
      <c r="U34" s="4">
        <v>24</v>
      </c>
      <c r="W34" s="14"/>
    </row>
    <row r="35" s="1" customFormat="1" spans="11:23">
      <c r="K35" s="14" t="s">
        <v>50</v>
      </c>
      <c r="L35" s="14">
        <f>COUNTIF(L2:L25,"&lt;0.636")-COUNTIF(L2:L25,"&lt;0.507")</f>
        <v>4</v>
      </c>
      <c r="P35" s="1">
        <v>12</v>
      </c>
      <c r="R35" s="4">
        <v>0.45</v>
      </c>
      <c r="S35" s="4">
        <v>-360</v>
      </c>
      <c r="T35" s="4">
        <v>440</v>
      </c>
      <c r="U35" s="4">
        <v>22</v>
      </c>
      <c r="W35" s="14"/>
    </row>
    <row r="36" s="2" customFormat="1" spans="11:23">
      <c r="K36" s="10" t="s">
        <v>51</v>
      </c>
      <c r="L36" s="10">
        <f>COUNTIF(L2:L25,"&lt;0.765")-COUNTIF(L2:L25,"&lt;0.636")</f>
        <v>2</v>
      </c>
      <c r="R36" s="4">
        <v>0.49</v>
      </c>
      <c r="S36" s="4">
        <v>-392</v>
      </c>
      <c r="T36" s="4">
        <v>408</v>
      </c>
      <c r="U36" s="4">
        <v>20.4</v>
      </c>
      <c r="W36" s="10"/>
    </row>
    <row r="37" s="1" customFormat="1" spans="11:23">
      <c r="K37" s="14" t="s">
        <v>52</v>
      </c>
      <c r="L37" s="14">
        <f>COUNTIF(L2:L25,"&lt;0.894")-COUNTIF(L2:L25,"&lt;0.765")</f>
        <v>1</v>
      </c>
      <c r="P37" s="1">
        <v>28</v>
      </c>
      <c r="S37" s="14">
        <v>-380</v>
      </c>
      <c r="T37" s="14">
        <v>420</v>
      </c>
      <c r="U37" s="14">
        <v>21</v>
      </c>
      <c r="W37" s="14"/>
    </row>
    <row r="38" s="1" customFormat="1" spans="11:23">
      <c r="K38" s="14" t="s">
        <v>53</v>
      </c>
      <c r="L38" s="14">
        <f>COUNTIF(L2:L25,"&lt;1.023")-COUNTIF(L2:L25,"&lt;0.894")</f>
        <v>0</v>
      </c>
      <c r="W38" s="14"/>
    </row>
    <row r="39" s="1" customFormat="1" spans="11:23">
      <c r="K39" s="14" t="s">
        <v>54</v>
      </c>
      <c r="L39" s="14">
        <f>COUNTIF(L2:L25,"&lt;1.152")-COUNTIF(L2:L25,"&lt;1.023")</f>
        <v>0</v>
      </c>
      <c r="W39" s="14"/>
    </row>
    <row r="40" s="1" customFormat="1" spans="11:23">
      <c r="K40" s="14" t="s">
        <v>55</v>
      </c>
      <c r="L40" s="14">
        <f>COUNTIF(L2:L25,"&lt;1.281")-COUNTIF(L2:L25,"&lt;1.152")</f>
        <v>0</v>
      </c>
      <c r="W40" s="14"/>
    </row>
    <row r="41" s="1" customFormat="1" spans="11:23">
      <c r="K41" s="14" t="s">
        <v>56</v>
      </c>
      <c r="L41" s="14">
        <f>COUNTIF(L2:L25,"&lt;1.41")-COUNTIF(L2:L25,"&lt;1.281")</f>
        <v>1</v>
      </c>
      <c r="W41" s="14"/>
    </row>
    <row r="42" s="1" customFormat="1" spans="11:23">
      <c r="K42" s="14" t="s">
        <v>57</v>
      </c>
      <c r="L42" s="14">
        <f>COUNTIF(L2:L25,"&lt;1.539")-COUNTIF(L2:L25,"&lt;1.41")</f>
        <v>6</v>
      </c>
      <c r="M42" s="14">
        <v>2</v>
      </c>
      <c r="W42" s="14"/>
    </row>
    <row r="43" s="1" customFormat="1" spans="11:23">
      <c r="K43" s="14" t="s">
        <v>58</v>
      </c>
      <c r="L43" s="14">
        <f>COUNTIF(L2:L25,"&lt;1.668")-COUNTIF(L2:L25,"&lt;1.539")</f>
        <v>2</v>
      </c>
      <c r="M43" s="14">
        <v>3</v>
      </c>
      <c r="W43" s="14"/>
    </row>
    <row r="44" s="1" customFormat="1" spans="11:23">
      <c r="K44" s="14" t="s">
        <v>59</v>
      </c>
      <c r="L44" s="14">
        <f>COUNTIF(L2:L25,"&lt;1.797")-COUNTIF(L2:L25,"&lt;1.668")</f>
        <v>0</v>
      </c>
      <c r="M44" s="14">
        <v>4</v>
      </c>
      <c r="W44" s="14"/>
    </row>
    <row r="45" s="1" customFormat="1" spans="11:23">
      <c r="K45" s="14" t="s">
        <v>60</v>
      </c>
      <c r="L45" s="14">
        <f>COUNTIF(L2:L25,"&lt;1.926")-COUNTIF(L2:L25,"&lt;1.797")</f>
        <v>0</v>
      </c>
      <c r="M45" s="14">
        <v>7</v>
      </c>
      <c r="W45" s="14"/>
    </row>
    <row r="46" s="1" customFormat="1" spans="11:23">
      <c r="K46" s="14" t="s">
        <v>61</v>
      </c>
      <c r="L46" s="14">
        <f>COUNTIF(L2:L25,"&lt;2.055")-COUNTIF(L2:L25,"&lt;1.926")</f>
        <v>2</v>
      </c>
      <c r="M46" s="14">
        <v>8</v>
      </c>
      <c r="W46" s="14"/>
    </row>
    <row r="47" s="1" customFormat="1" spans="11:23">
      <c r="K47" s="14" t="s">
        <v>62</v>
      </c>
      <c r="L47" s="14">
        <f>COUNTIF(L2:L25,"&lt;2.184")-COUNTIF(L2:L25,"&lt;2.055")</f>
        <v>0</v>
      </c>
      <c r="M47" s="14">
        <v>7</v>
      </c>
      <c r="W47" s="14"/>
    </row>
    <row r="48" s="1" customFormat="1" spans="11:23">
      <c r="K48" s="14" t="s">
        <v>63</v>
      </c>
      <c r="L48" s="14">
        <f>COUNTIF(L2:L25,"&lt;2.313")-COUNTIF(L2:L25,"&lt;2.184")</f>
        <v>1</v>
      </c>
      <c r="M48" s="14">
        <v>4</v>
      </c>
      <c r="W48" s="14"/>
    </row>
    <row r="49" s="1" customFormat="1" spans="11:23">
      <c r="K49" s="14" t="s">
        <v>64</v>
      </c>
      <c r="L49" s="14">
        <f>COUNTIF(L2:L25,"&lt;2.442")-COUNTIF(L2:L25,"&lt;2.313")</f>
        <v>1</v>
      </c>
      <c r="M49" s="14">
        <v>3</v>
      </c>
      <c r="W49" s="14"/>
    </row>
    <row r="50" s="1" customFormat="1" spans="11:13">
      <c r="K50" s="14" t="s">
        <v>65</v>
      </c>
      <c r="L50" s="14">
        <f>COUNTIF(L2:L25,"&lt;2.571")-COUNTIF(L2:L25,"&lt;2.442")</f>
        <v>1</v>
      </c>
      <c r="M50" s="14">
        <v>2</v>
      </c>
    </row>
    <row r="51" s="1" customFormat="1" spans="11:13">
      <c r="K51" s="14" t="s">
        <v>66</v>
      </c>
      <c r="L51" s="14">
        <f>COUNTIF(L2:L25,"&lt;2.7")-COUNTIF(L2:L25,"&lt;2.571")</f>
        <v>0</v>
      </c>
      <c r="M51" s="14"/>
    </row>
    <row r="52" s="1" customFormat="1" spans="11:15">
      <c r="K52" s="14" t="s">
        <v>67</v>
      </c>
      <c r="L52" s="14">
        <f>COUNTIF(L2:L25,"&lt;2.829")-COUNTIF(L2:L25,"&lt;2.7")</f>
        <v>0</v>
      </c>
      <c r="N52" s="1">
        <v>0.378</v>
      </c>
      <c r="O52" s="1">
        <v>3.094</v>
      </c>
    </row>
    <row r="53" s="1" customFormat="1" spans="11:15">
      <c r="K53" s="14" t="s">
        <v>68</v>
      </c>
      <c r="L53" s="14">
        <f>COUNTIF(L2:L25,"&lt;2.958")-COUNTIF(L2:L25,"&lt;2.829")</f>
        <v>0</v>
      </c>
      <c r="N53" s="1">
        <v>21</v>
      </c>
      <c r="O53" s="1">
        <v>0.129</v>
      </c>
    </row>
    <row r="54" s="1" customFormat="1" spans="11:12">
      <c r="K54" s="14" t="s">
        <v>69</v>
      </c>
      <c r="L54" s="14">
        <f>COUNTIF(L2:L25,"&lt;3.087")-COUNTIF(L2:L25,"&lt;2.958")</f>
        <v>1</v>
      </c>
    </row>
    <row r="55" s="1" customFormat="1" spans="14:15">
      <c r="N55" s="1">
        <v>0.954</v>
      </c>
      <c r="O55" s="1">
        <v>0.133</v>
      </c>
    </row>
    <row r="56" s="1" customFormat="1" spans="14:15">
      <c r="N56" s="1">
        <v>1.355</v>
      </c>
      <c r="O56" s="1">
        <v>0.108</v>
      </c>
    </row>
    <row r="57" spans="14:15">
      <c r="N57" s="1">
        <v>1.72</v>
      </c>
      <c r="O57" s="1">
        <v>0.083</v>
      </c>
    </row>
  </sheetData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5"/>
  <sheetViews>
    <sheetView topLeftCell="I25" workbookViewId="0">
      <selection activeCell="I1" sqref="$A1:$XFD56"/>
    </sheetView>
  </sheetViews>
  <sheetFormatPr defaultColWidth="8.88888888888889" defaultRowHeight="14.4"/>
  <cols>
    <col min="11" max="12" width="20.8888888888889" customWidth="1"/>
    <col min="13" max="14" width="12.8888888888889"/>
    <col min="20" max="22" width="12.8888888888889"/>
    <col min="23" max="23" width="20.2222222222222" customWidth="1"/>
    <col min="24" max="25" width="12.8888888888889"/>
    <col min="28" max="29" width="12.8888888888889"/>
  </cols>
  <sheetData>
    <row r="1" spans="2:31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7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8</v>
      </c>
      <c r="AC1" s="5" t="s">
        <v>26</v>
      </c>
      <c r="AD1" s="5" t="s">
        <v>27</v>
      </c>
      <c r="AE1" s="5" t="s">
        <v>28</v>
      </c>
    </row>
    <row r="2" spans="1:31">
      <c r="A2" s="5">
        <v>130</v>
      </c>
      <c r="B2">
        <v>19</v>
      </c>
      <c r="C2">
        <v>1</v>
      </c>
      <c r="D2">
        <v>10</v>
      </c>
      <c r="E2">
        <v>10</v>
      </c>
      <c r="F2">
        <v>10</v>
      </c>
      <c r="G2">
        <v>0</v>
      </c>
      <c r="H2">
        <v>9</v>
      </c>
      <c r="I2">
        <v>1</v>
      </c>
      <c r="J2">
        <v>0.95</v>
      </c>
      <c r="K2" s="4">
        <v>10.5104732513428</v>
      </c>
      <c r="L2" s="9">
        <v>0.40911865234375</v>
      </c>
      <c r="M2">
        <v>0.336616516113281</v>
      </c>
      <c r="N2">
        <v>10.49875831604</v>
      </c>
      <c r="O2">
        <v>9</v>
      </c>
      <c r="P2">
        <v>9</v>
      </c>
      <c r="Q2">
        <v>19</v>
      </c>
      <c r="R2" s="15">
        <v>0.4737</v>
      </c>
      <c r="S2" s="15">
        <f t="shared" ref="S2:S23" si="0">O2/E2</f>
        <v>0.9</v>
      </c>
      <c r="T2">
        <v>4.85090065002441</v>
      </c>
      <c r="U2">
        <v>4.38053035736084</v>
      </c>
      <c r="V2">
        <v>4.3800253868103</v>
      </c>
      <c r="W2" s="11">
        <v>0.000504970550537109</v>
      </c>
      <c r="X2">
        <v>0.470875263214111</v>
      </c>
      <c r="Y2">
        <v>0.470875263214111</v>
      </c>
      <c r="Z2">
        <v>0.9</v>
      </c>
      <c r="AA2">
        <v>1</v>
      </c>
      <c r="AB2">
        <v>0.526315789473684</v>
      </c>
      <c r="AC2">
        <v>0.689655172413793</v>
      </c>
      <c r="AD2">
        <v>0</v>
      </c>
      <c r="AE2">
        <v>0.1</v>
      </c>
    </row>
    <row r="3" spans="1:31">
      <c r="A3" s="5">
        <v>232</v>
      </c>
      <c r="B3">
        <v>19</v>
      </c>
      <c r="C3">
        <v>1</v>
      </c>
      <c r="D3">
        <v>10</v>
      </c>
      <c r="E3">
        <v>10</v>
      </c>
      <c r="F3">
        <v>10</v>
      </c>
      <c r="G3">
        <v>0</v>
      </c>
      <c r="H3">
        <v>9</v>
      </c>
      <c r="I3">
        <v>1</v>
      </c>
      <c r="J3">
        <v>0.95</v>
      </c>
      <c r="K3" s="4">
        <v>9.98714828491211</v>
      </c>
      <c r="L3" s="9">
        <v>0.462333679199219</v>
      </c>
      <c r="M3">
        <v>0.440597534179687</v>
      </c>
      <c r="N3">
        <v>10.3657836914062</v>
      </c>
      <c r="O3">
        <v>9</v>
      </c>
      <c r="P3">
        <v>9</v>
      </c>
      <c r="Q3">
        <v>19</v>
      </c>
      <c r="R3" s="15">
        <v>0.4737</v>
      </c>
      <c r="S3" s="15">
        <f t="shared" si="0"/>
        <v>0.9</v>
      </c>
      <c r="T3">
        <v>4.47909736633301</v>
      </c>
      <c r="U3">
        <v>4.03401613235474</v>
      </c>
      <c r="V3">
        <v>4.06410217285156</v>
      </c>
      <c r="W3" s="11">
        <v>0.0300860404968262</v>
      </c>
      <c r="X3">
        <v>0.414995193481445</v>
      </c>
      <c r="Y3">
        <v>0.414995193481445</v>
      </c>
      <c r="Z3">
        <v>0.9</v>
      </c>
      <c r="AA3">
        <v>1</v>
      </c>
      <c r="AB3">
        <v>0.526315789473684</v>
      </c>
      <c r="AC3">
        <v>0.689655172413793</v>
      </c>
      <c r="AD3">
        <v>0</v>
      </c>
      <c r="AE3">
        <v>0.1</v>
      </c>
    </row>
    <row r="4" s="3" customFormat="1" spans="1:31">
      <c r="A4" s="7">
        <v>68</v>
      </c>
      <c r="B4" s="3">
        <v>20</v>
      </c>
      <c r="C4" s="3">
        <v>0</v>
      </c>
      <c r="D4" s="3">
        <v>10</v>
      </c>
      <c r="E4" s="3">
        <v>10</v>
      </c>
      <c r="F4" s="3">
        <v>10</v>
      </c>
      <c r="G4" s="3">
        <v>0</v>
      </c>
      <c r="H4" s="3">
        <v>10</v>
      </c>
      <c r="I4" s="3">
        <v>0</v>
      </c>
      <c r="J4" s="3">
        <v>1</v>
      </c>
      <c r="K4" s="11">
        <v>9999</v>
      </c>
      <c r="L4" s="11">
        <v>0.482078552246094</v>
      </c>
      <c r="M4" s="3">
        <v>9999</v>
      </c>
      <c r="N4" s="3">
        <v>9999</v>
      </c>
      <c r="O4" s="3">
        <v>10</v>
      </c>
      <c r="P4" s="3">
        <v>10</v>
      </c>
      <c r="Q4" s="3">
        <v>20</v>
      </c>
      <c r="R4" s="17">
        <v>0.5</v>
      </c>
      <c r="S4" s="17">
        <f t="shared" si="0"/>
        <v>1</v>
      </c>
      <c r="T4" s="3">
        <v>5.22106170654297</v>
      </c>
      <c r="U4" s="3">
        <v>4.79129123687744</v>
      </c>
      <c r="V4" s="3">
        <v>4.7376275062561</v>
      </c>
      <c r="W4" s="11">
        <v>0.0536637306213379</v>
      </c>
      <c r="X4" s="3">
        <v>0.483434200286865</v>
      </c>
      <c r="Y4" s="3">
        <v>0.483434200286865</v>
      </c>
      <c r="Z4" s="3">
        <v>1</v>
      </c>
      <c r="AA4" s="3">
        <v>1</v>
      </c>
      <c r="AB4" s="3">
        <v>0.5</v>
      </c>
      <c r="AC4" s="3">
        <v>0.666666666666667</v>
      </c>
      <c r="AD4" s="3">
        <v>0</v>
      </c>
      <c r="AE4" s="3">
        <v>0</v>
      </c>
    </row>
    <row r="5" spans="1:31">
      <c r="A5" s="5">
        <v>112</v>
      </c>
      <c r="B5">
        <v>19</v>
      </c>
      <c r="C5">
        <v>1</v>
      </c>
      <c r="D5">
        <v>10</v>
      </c>
      <c r="E5">
        <v>10</v>
      </c>
      <c r="F5">
        <v>10</v>
      </c>
      <c r="G5">
        <v>0</v>
      </c>
      <c r="H5">
        <v>9</v>
      </c>
      <c r="I5">
        <v>1</v>
      </c>
      <c r="J5">
        <v>0.95</v>
      </c>
      <c r="K5" s="4">
        <v>10.0738563537598</v>
      </c>
      <c r="L5" s="9">
        <v>0.529277801513672</v>
      </c>
      <c r="M5">
        <v>0.522300720214844</v>
      </c>
      <c r="N5">
        <v>10.5352840423584</v>
      </c>
      <c r="O5">
        <v>9</v>
      </c>
      <c r="P5">
        <v>9</v>
      </c>
      <c r="Q5">
        <v>19</v>
      </c>
      <c r="R5" s="15">
        <v>0.4737</v>
      </c>
      <c r="S5" s="15">
        <f t="shared" si="0"/>
        <v>0.9</v>
      </c>
      <c r="T5">
        <v>4.54323959350586</v>
      </c>
      <c r="U5">
        <v>4.0840015411377</v>
      </c>
      <c r="V5">
        <v>4.12385272979736</v>
      </c>
      <c r="W5" s="11">
        <v>0.039851188659668</v>
      </c>
      <c r="X5">
        <v>0.419386863708496</v>
      </c>
      <c r="Y5">
        <v>0.419386863708496</v>
      </c>
      <c r="Z5">
        <v>0.9</v>
      </c>
      <c r="AA5">
        <v>1</v>
      </c>
      <c r="AB5">
        <v>0.526315789473684</v>
      </c>
      <c r="AC5">
        <v>0.689655172413793</v>
      </c>
      <c r="AD5">
        <v>0</v>
      </c>
      <c r="AE5">
        <v>0.1</v>
      </c>
    </row>
    <row r="6" spans="1:31">
      <c r="A6" s="5">
        <v>229</v>
      </c>
      <c r="B6">
        <v>19</v>
      </c>
      <c r="C6">
        <v>1</v>
      </c>
      <c r="D6">
        <v>10</v>
      </c>
      <c r="E6">
        <v>10</v>
      </c>
      <c r="F6">
        <v>10</v>
      </c>
      <c r="G6">
        <v>0</v>
      </c>
      <c r="H6">
        <v>9</v>
      </c>
      <c r="I6">
        <v>1</v>
      </c>
      <c r="J6">
        <v>0.95</v>
      </c>
      <c r="K6" s="4">
        <v>9.84768295288086</v>
      </c>
      <c r="L6" s="9">
        <v>0.546676635742187</v>
      </c>
      <c r="M6">
        <v>0.46795654296875</v>
      </c>
      <c r="N6">
        <v>9.54726791381836</v>
      </c>
      <c r="O6">
        <v>8</v>
      </c>
      <c r="P6">
        <v>8</v>
      </c>
      <c r="Q6">
        <v>18</v>
      </c>
      <c r="R6" s="15">
        <v>0.4444</v>
      </c>
      <c r="S6" s="15">
        <f t="shared" si="0"/>
        <v>0.8</v>
      </c>
      <c r="T6">
        <v>4.21918487548828</v>
      </c>
      <c r="U6">
        <v>3.84386992454529</v>
      </c>
      <c r="V6">
        <v>3.82370638847351</v>
      </c>
      <c r="W6" s="11">
        <v>0.0201635360717773</v>
      </c>
      <c r="X6">
        <v>0.395478487014771</v>
      </c>
      <c r="Y6">
        <v>0.395478487014771</v>
      </c>
      <c r="Z6">
        <v>0.8</v>
      </c>
      <c r="AA6">
        <v>1</v>
      </c>
      <c r="AB6">
        <v>0.555555555555556</v>
      </c>
      <c r="AC6">
        <v>0.714285714285714</v>
      </c>
      <c r="AD6">
        <v>0</v>
      </c>
      <c r="AE6">
        <v>0.2</v>
      </c>
    </row>
    <row r="7" spans="1:31">
      <c r="A7" s="5">
        <v>117</v>
      </c>
      <c r="B7">
        <v>19</v>
      </c>
      <c r="C7">
        <v>1</v>
      </c>
      <c r="D7">
        <v>10</v>
      </c>
      <c r="E7">
        <v>10</v>
      </c>
      <c r="F7">
        <v>9</v>
      </c>
      <c r="G7">
        <v>1</v>
      </c>
      <c r="H7">
        <v>10</v>
      </c>
      <c r="I7">
        <v>0</v>
      </c>
      <c r="J7">
        <v>0.95</v>
      </c>
      <c r="K7" s="4">
        <v>9999</v>
      </c>
      <c r="L7" s="9">
        <v>0.595869064331055</v>
      </c>
      <c r="M7">
        <v>9999</v>
      </c>
      <c r="N7">
        <v>9999</v>
      </c>
      <c r="O7">
        <v>10</v>
      </c>
      <c r="P7">
        <v>10</v>
      </c>
      <c r="Q7">
        <v>19</v>
      </c>
      <c r="R7" s="15">
        <v>0.5263</v>
      </c>
      <c r="S7" s="15">
        <f t="shared" si="0"/>
        <v>1</v>
      </c>
      <c r="T7">
        <v>3.91636276245117</v>
      </c>
      <c r="U7">
        <v>3.59290814399719</v>
      </c>
      <c r="V7">
        <v>3.59341955184936</v>
      </c>
      <c r="W7" s="11">
        <v>0.000511407852172852</v>
      </c>
      <c r="X7">
        <v>0.322943210601807</v>
      </c>
      <c r="Y7">
        <v>0.322943210601807</v>
      </c>
      <c r="Z7">
        <v>1</v>
      </c>
      <c r="AA7">
        <v>0.9</v>
      </c>
      <c r="AB7">
        <v>0.473684210526316</v>
      </c>
      <c r="AC7">
        <v>0.620689655172414</v>
      </c>
      <c r="AD7">
        <v>0.1</v>
      </c>
      <c r="AE7">
        <v>-0.1</v>
      </c>
    </row>
    <row r="8" spans="1:31">
      <c r="A8" s="5">
        <v>39</v>
      </c>
      <c r="B8">
        <v>18</v>
      </c>
      <c r="C8">
        <v>2</v>
      </c>
      <c r="D8">
        <v>10</v>
      </c>
      <c r="E8">
        <v>10</v>
      </c>
      <c r="F8">
        <v>10</v>
      </c>
      <c r="G8">
        <v>0</v>
      </c>
      <c r="H8">
        <v>8</v>
      </c>
      <c r="I8">
        <v>2</v>
      </c>
      <c r="J8">
        <v>0.9</v>
      </c>
      <c r="K8" s="4">
        <v>6.08477973937988</v>
      </c>
      <c r="L8" s="9">
        <v>0.643947601318359</v>
      </c>
      <c r="M8">
        <v>0.714527130126953</v>
      </c>
      <c r="N8">
        <v>7.1539421081543</v>
      </c>
      <c r="O8">
        <v>7</v>
      </c>
      <c r="P8">
        <v>7</v>
      </c>
      <c r="Q8">
        <v>15</v>
      </c>
      <c r="R8" s="15">
        <v>0.4667</v>
      </c>
      <c r="S8" s="15">
        <f t="shared" si="0"/>
        <v>0.7</v>
      </c>
      <c r="T8">
        <v>3.60898399353027</v>
      </c>
      <c r="U8">
        <v>3.21957755088806</v>
      </c>
      <c r="V8">
        <v>3.29354786872864</v>
      </c>
      <c r="W8" s="11">
        <v>0.0739703178405762</v>
      </c>
      <c r="X8">
        <v>0.315436124801636</v>
      </c>
      <c r="Y8">
        <v>0.315436124801636</v>
      </c>
      <c r="Z8">
        <v>0.7</v>
      </c>
      <c r="AA8">
        <v>0.8</v>
      </c>
      <c r="AB8">
        <v>0.533333333333333</v>
      </c>
      <c r="AC8">
        <v>0.64</v>
      </c>
      <c r="AD8">
        <v>0.2</v>
      </c>
      <c r="AE8">
        <v>0.1</v>
      </c>
    </row>
    <row r="9" s="20" customFormat="1" spans="1:31">
      <c r="A9" s="21">
        <v>101</v>
      </c>
      <c r="B9" s="20">
        <v>19</v>
      </c>
      <c r="C9" s="20">
        <v>1</v>
      </c>
      <c r="D9" s="20">
        <v>10</v>
      </c>
      <c r="E9" s="20">
        <v>10</v>
      </c>
      <c r="F9" s="20">
        <v>10</v>
      </c>
      <c r="G9" s="20">
        <v>0</v>
      </c>
      <c r="H9" s="20">
        <v>9</v>
      </c>
      <c r="I9" s="20">
        <v>1</v>
      </c>
      <c r="J9" s="20">
        <v>0.95</v>
      </c>
      <c r="K9" s="22">
        <v>10.2330207824707</v>
      </c>
      <c r="L9" s="22">
        <v>0.646524429321289</v>
      </c>
      <c r="M9" s="20">
        <v>0.623281478881836</v>
      </c>
      <c r="N9" s="20">
        <v>10.4192333221435</v>
      </c>
      <c r="O9" s="20">
        <v>8</v>
      </c>
      <c r="P9" s="20">
        <v>8</v>
      </c>
      <c r="Q9" s="20">
        <v>18</v>
      </c>
      <c r="R9" s="23">
        <v>0.4444</v>
      </c>
      <c r="S9" s="23">
        <f t="shared" si="0"/>
        <v>0.8</v>
      </c>
      <c r="T9" s="20">
        <v>4.52705955505371</v>
      </c>
      <c r="U9" s="20">
        <v>4.0852313041687</v>
      </c>
      <c r="V9" s="20">
        <v>4.09425210952759</v>
      </c>
      <c r="W9" s="22">
        <v>0.00902080535888672</v>
      </c>
      <c r="X9" s="20">
        <v>0.432807445526123</v>
      </c>
      <c r="Y9" s="20">
        <v>0.432807445526123</v>
      </c>
      <c r="Z9" s="20">
        <v>0.8</v>
      </c>
      <c r="AA9" s="20">
        <v>1</v>
      </c>
      <c r="AB9" s="20">
        <v>0.555555555555556</v>
      </c>
      <c r="AC9" s="20">
        <v>0.714285714285714</v>
      </c>
      <c r="AD9" s="20">
        <v>0</v>
      </c>
      <c r="AE9" s="20">
        <v>0.2</v>
      </c>
    </row>
    <row r="10" spans="1:31">
      <c r="A10" s="5">
        <v>211</v>
      </c>
      <c r="B10">
        <v>18</v>
      </c>
      <c r="C10">
        <v>2</v>
      </c>
      <c r="D10">
        <v>10</v>
      </c>
      <c r="E10">
        <v>10</v>
      </c>
      <c r="F10">
        <v>10</v>
      </c>
      <c r="G10">
        <v>0</v>
      </c>
      <c r="H10">
        <v>8</v>
      </c>
      <c r="I10">
        <v>2</v>
      </c>
      <c r="J10">
        <v>0.9</v>
      </c>
      <c r="K10" s="4">
        <v>7.68403053283691</v>
      </c>
      <c r="L10" s="9">
        <v>2.21537208557129</v>
      </c>
      <c r="M10">
        <v>1.90961265563965</v>
      </c>
      <c r="N10">
        <v>5.30702590942383</v>
      </c>
      <c r="O10">
        <v>5</v>
      </c>
      <c r="P10">
        <v>5</v>
      </c>
      <c r="Q10">
        <v>15</v>
      </c>
      <c r="R10" s="15">
        <v>0.3333</v>
      </c>
      <c r="S10" s="15">
        <f t="shared" si="0"/>
        <v>0.5</v>
      </c>
      <c r="T10">
        <v>3.52238845825195</v>
      </c>
      <c r="U10">
        <v>3.29049468040466</v>
      </c>
      <c r="V10">
        <v>3.07876801490784</v>
      </c>
      <c r="W10" s="11">
        <v>0.211726665496826</v>
      </c>
      <c r="X10">
        <v>0.443620443344116</v>
      </c>
      <c r="Y10">
        <v>0.443620443344116</v>
      </c>
      <c r="Z10">
        <v>0.5</v>
      </c>
      <c r="AA10">
        <v>1</v>
      </c>
      <c r="AB10">
        <v>0.666666666666667</v>
      </c>
      <c r="AC10">
        <v>0.8</v>
      </c>
      <c r="AD10">
        <v>0</v>
      </c>
      <c r="AE10">
        <v>0.5</v>
      </c>
    </row>
    <row r="11" spans="1:31">
      <c r="A11" s="5">
        <v>56</v>
      </c>
      <c r="B11">
        <v>19</v>
      </c>
      <c r="C11">
        <v>1</v>
      </c>
      <c r="D11">
        <v>10</v>
      </c>
      <c r="E11">
        <v>10</v>
      </c>
      <c r="F11">
        <v>10</v>
      </c>
      <c r="G11">
        <v>0</v>
      </c>
      <c r="H11">
        <v>9</v>
      </c>
      <c r="I11">
        <v>1</v>
      </c>
      <c r="J11">
        <v>0.95</v>
      </c>
      <c r="K11" s="4">
        <v>11.0079898834228</v>
      </c>
      <c r="L11" s="9">
        <v>2.46775436401367</v>
      </c>
      <c r="M11">
        <v>2.29214859008789</v>
      </c>
      <c r="N11">
        <v>7.73306846618652</v>
      </c>
      <c r="O11">
        <v>3</v>
      </c>
      <c r="P11">
        <v>3</v>
      </c>
      <c r="Q11">
        <v>13</v>
      </c>
      <c r="R11" s="15">
        <v>0.2308</v>
      </c>
      <c r="S11" s="15">
        <f t="shared" si="0"/>
        <v>0.3</v>
      </c>
      <c r="T11">
        <v>3.90030670166016</v>
      </c>
      <c r="U11">
        <v>3.69257616996765</v>
      </c>
      <c r="V11">
        <v>3.42653846740723</v>
      </c>
      <c r="W11" s="11">
        <v>0.266037702560425</v>
      </c>
      <c r="X11">
        <v>0.47376823425293</v>
      </c>
      <c r="Y11">
        <v>0.47376823425293</v>
      </c>
      <c r="Z11">
        <v>0.3</v>
      </c>
      <c r="AA11">
        <v>1</v>
      </c>
      <c r="AB11">
        <v>0.769230769230769</v>
      </c>
      <c r="AC11">
        <v>0.869565217391304</v>
      </c>
      <c r="AD11">
        <v>0</v>
      </c>
      <c r="AE11">
        <v>0.7</v>
      </c>
    </row>
    <row r="12" customFormat="1" spans="1:31">
      <c r="A12" s="5">
        <v>84</v>
      </c>
      <c r="B12">
        <v>17</v>
      </c>
      <c r="C12">
        <v>3</v>
      </c>
      <c r="D12">
        <v>10</v>
      </c>
      <c r="E12">
        <v>10</v>
      </c>
      <c r="F12">
        <v>10</v>
      </c>
      <c r="G12">
        <v>0</v>
      </c>
      <c r="H12">
        <v>7</v>
      </c>
      <c r="I12">
        <v>3</v>
      </c>
      <c r="J12">
        <v>0.85</v>
      </c>
      <c r="K12" s="4">
        <v>7.79148483276367</v>
      </c>
      <c r="L12" s="9">
        <v>2.34443283081055</v>
      </c>
      <c r="M12">
        <v>1.53893280029297</v>
      </c>
      <c r="N12">
        <v>5.09651374816895</v>
      </c>
      <c r="O12">
        <v>3</v>
      </c>
      <c r="P12">
        <v>3</v>
      </c>
      <c r="Q12">
        <v>12</v>
      </c>
      <c r="R12" s="15">
        <v>0.25</v>
      </c>
      <c r="S12" s="15">
        <f t="shared" si="0"/>
        <v>0.3</v>
      </c>
      <c r="T12">
        <v>3.77038764953613</v>
      </c>
      <c r="U12">
        <v>3.48172307014465</v>
      </c>
      <c r="V12">
        <v>3.24515295028686</v>
      </c>
      <c r="W12" s="11">
        <v>0.236570119857788</v>
      </c>
      <c r="X12">
        <v>0.525234699249268</v>
      </c>
      <c r="Y12">
        <v>0.525234699249268</v>
      </c>
      <c r="Z12">
        <v>0.3</v>
      </c>
      <c r="AA12">
        <v>0.9</v>
      </c>
      <c r="AB12">
        <v>0.75</v>
      </c>
      <c r="AC12">
        <v>0.818181818181818</v>
      </c>
      <c r="AD12">
        <v>0.1</v>
      </c>
      <c r="AE12">
        <v>0.6</v>
      </c>
    </row>
    <row r="13" spans="1:31">
      <c r="A13" s="5">
        <v>93</v>
      </c>
      <c r="B13">
        <v>19</v>
      </c>
      <c r="C13">
        <v>1</v>
      </c>
      <c r="D13">
        <v>10</v>
      </c>
      <c r="E13">
        <v>10</v>
      </c>
      <c r="F13">
        <v>10</v>
      </c>
      <c r="G13">
        <v>0</v>
      </c>
      <c r="H13">
        <v>9</v>
      </c>
      <c r="I13">
        <v>1</v>
      </c>
      <c r="J13">
        <v>0.95</v>
      </c>
      <c r="K13" s="4">
        <v>10.4066944122315</v>
      </c>
      <c r="L13" s="9">
        <v>1.28925704956055</v>
      </c>
      <c r="M13">
        <v>1.12779426574707</v>
      </c>
      <c r="N13">
        <v>8.51591873168945</v>
      </c>
      <c r="O13">
        <v>6</v>
      </c>
      <c r="P13">
        <v>6</v>
      </c>
      <c r="Q13">
        <v>16</v>
      </c>
      <c r="R13" s="15">
        <v>0.375</v>
      </c>
      <c r="S13" s="15">
        <f t="shared" si="0"/>
        <v>0.6</v>
      </c>
      <c r="T13">
        <v>3.78498268127441</v>
      </c>
      <c r="U13">
        <v>3.53165054321289</v>
      </c>
      <c r="V13">
        <v>3.34699487686157</v>
      </c>
      <c r="W13" s="11">
        <v>0.184655666351318</v>
      </c>
      <c r="X13">
        <v>0.437987804412842</v>
      </c>
      <c r="Y13">
        <v>0.437987804412842</v>
      </c>
      <c r="Z13">
        <v>0.6</v>
      </c>
      <c r="AA13">
        <v>1</v>
      </c>
      <c r="AB13">
        <v>0.625</v>
      </c>
      <c r="AC13">
        <v>0.769230769230769</v>
      </c>
      <c r="AD13">
        <v>0</v>
      </c>
      <c r="AE13">
        <v>0.4</v>
      </c>
    </row>
    <row r="14" spans="1:31">
      <c r="A14" s="5">
        <v>8</v>
      </c>
      <c r="B14">
        <v>18</v>
      </c>
      <c r="C14">
        <v>2</v>
      </c>
      <c r="D14">
        <v>10</v>
      </c>
      <c r="E14">
        <v>10</v>
      </c>
      <c r="F14">
        <v>10</v>
      </c>
      <c r="G14">
        <v>0</v>
      </c>
      <c r="H14">
        <v>8</v>
      </c>
      <c r="I14">
        <v>2</v>
      </c>
      <c r="J14">
        <v>0.9</v>
      </c>
      <c r="K14" s="4">
        <v>8.4647102355957</v>
      </c>
      <c r="L14" s="9">
        <v>2.99497032165527</v>
      </c>
      <c r="M14">
        <v>2.69119644165039</v>
      </c>
      <c r="N14">
        <v>5.31829261779785</v>
      </c>
      <c r="O14">
        <v>3</v>
      </c>
      <c r="P14">
        <v>3</v>
      </c>
      <c r="Q14">
        <v>13</v>
      </c>
      <c r="R14" s="15">
        <v>0.2308</v>
      </c>
      <c r="S14" s="15">
        <f t="shared" si="0"/>
        <v>0.3</v>
      </c>
      <c r="T14">
        <v>3.73464393615723</v>
      </c>
      <c r="U14">
        <v>3.51974487304687</v>
      </c>
      <c r="V14">
        <v>3.25290822982788</v>
      </c>
      <c r="W14" s="11">
        <v>0.266836643218994</v>
      </c>
      <c r="X14">
        <v>0.481735706329346</v>
      </c>
      <c r="Y14">
        <v>0.481735706329346</v>
      </c>
      <c r="Z14">
        <v>0.3</v>
      </c>
      <c r="AA14">
        <v>1</v>
      </c>
      <c r="AB14">
        <v>0.769230769230769</v>
      </c>
      <c r="AC14">
        <v>0.869565217391304</v>
      </c>
      <c r="AD14">
        <v>0</v>
      </c>
      <c r="AE14">
        <v>0.7</v>
      </c>
    </row>
    <row r="15" spans="1:31">
      <c r="A15" s="5">
        <v>75</v>
      </c>
      <c r="B15">
        <v>18</v>
      </c>
      <c r="C15">
        <v>2</v>
      </c>
      <c r="D15">
        <v>10</v>
      </c>
      <c r="E15">
        <v>10</v>
      </c>
      <c r="F15">
        <v>10</v>
      </c>
      <c r="G15">
        <v>0</v>
      </c>
      <c r="H15">
        <v>8</v>
      </c>
      <c r="I15">
        <v>2</v>
      </c>
      <c r="J15">
        <v>0.9</v>
      </c>
      <c r="K15" s="4">
        <v>7.85711288452148</v>
      </c>
      <c r="L15" s="9">
        <v>1.95977401733398</v>
      </c>
      <c r="M15">
        <v>1.5081729888916</v>
      </c>
      <c r="N15">
        <v>5.1136531829834</v>
      </c>
      <c r="O15">
        <v>5</v>
      </c>
      <c r="P15">
        <v>5</v>
      </c>
      <c r="Q15">
        <v>15</v>
      </c>
      <c r="R15" s="15">
        <v>0.3333</v>
      </c>
      <c r="S15" s="15">
        <f t="shared" si="0"/>
        <v>0.5</v>
      </c>
      <c r="T15">
        <v>3.73113059997559</v>
      </c>
      <c r="U15">
        <v>3.49054074287415</v>
      </c>
      <c r="V15">
        <v>3.28769683837891</v>
      </c>
      <c r="W15" s="11">
        <v>0.202843904495239</v>
      </c>
      <c r="X15">
        <v>0.44343376159668</v>
      </c>
      <c r="Y15">
        <v>0.44343376159668</v>
      </c>
      <c r="Z15">
        <v>0.5</v>
      </c>
      <c r="AA15">
        <v>1</v>
      </c>
      <c r="AB15">
        <v>0.666666666666667</v>
      </c>
      <c r="AC15">
        <v>0.8</v>
      </c>
      <c r="AD15">
        <v>0</v>
      </c>
      <c r="AE15">
        <v>0.5</v>
      </c>
    </row>
    <row r="16" spans="1:31">
      <c r="A16" s="5">
        <v>53</v>
      </c>
      <c r="B16">
        <v>20</v>
      </c>
      <c r="C16">
        <v>0</v>
      </c>
      <c r="D16">
        <v>10</v>
      </c>
      <c r="E16">
        <v>10</v>
      </c>
      <c r="F16">
        <v>10</v>
      </c>
      <c r="G16">
        <v>0</v>
      </c>
      <c r="H16">
        <v>10</v>
      </c>
      <c r="I16">
        <v>0</v>
      </c>
      <c r="J16">
        <v>1</v>
      </c>
      <c r="K16" s="4">
        <v>9999</v>
      </c>
      <c r="L16" s="9">
        <v>0.862852096557617</v>
      </c>
      <c r="M16">
        <v>9999</v>
      </c>
      <c r="N16">
        <v>9999</v>
      </c>
      <c r="O16">
        <v>6</v>
      </c>
      <c r="P16">
        <v>6</v>
      </c>
      <c r="Q16">
        <v>15</v>
      </c>
      <c r="R16" s="15">
        <v>0.4</v>
      </c>
      <c r="S16" s="15">
        <f t="shared" si="0"/>
        <v>0.6</v>
      </c>
      <c r="T16">
        <v>4.4928092956543</v>
      </c>
      <c r="U16">
        <v>4.20266008377075</v>
      </c>
      <c r="V16">
        <v>4.01789474487305</v>
      </c>
      <c r="W16" s="11">
        <v>0.184765338897705</v>
      </c>
      <c r="X16">
        <v>0.47491455078125</v>
      </c>
      <c r="Y16">
        <v>0.47491455078125</v>
      </c>
      <c r="Z16">
        <v>0.6</v>
      </c>
      <c r="AA16">
        <v>0.9</v>
      </c>
      <c r="AB16">
        <v>0.6</v>
      </c>
      <c r="AC16">
        <v>0.72</v>
      </c>
      <c r="AD16">
        <v>0.1</v>
      </c>
      <c r="AE16">
        <v>0.3</v>
      </c>
    </row>
    <row r="17" spans="1:31">
      <c r="A17" s="5">
        <v>145</v>
      </c>
      <c r="B17">
        <v>18</v>
      </c>
      <c r="C17">
        <v>2</v>
      </c>
      <c r="D17">
        <v>10</v>
      </c>
      <c r="E17">
        <v>10</v>
      </c>
      <c r="F17">
        <v>9</v>
      </c>
      <c r="G17">
        <v>1</v>
      </c>
      <c r="H17">
        <v>9</v>
      </c>
      <c r="I17">
        <v>1</v>
      </c>
      <c r="J17">
        <v>0.9</v>
      </c>
      <c r="K17" s="4">
        <v>10.6385040283203</v>
      </c>
      <c r="L17" s="9">
        <v>1.46340179443359</v>
      </c>
      <c r="M17">
        <v>1.31208801269531</v>
      </c>
      <c r="N17">
        <v>8.68145370483398</v>
      </c>
      <c r="O17">
        <v>5</v>
      </c>
      <c r="P17">
        <v>5</v>
      </c>
      <c r="Q17">
        <v>13</v>
      </c>
      <c r="R17" s="15">
        <v>0.3846</v>
      </c>
      <c r="S17" s="15">
        <f t="shared" si="0"/>
        <v>0.5</v>
      </c>
      <c r="T17">
        <v>3.67697906494141</v>
      </c>
      <c r="U17">
        <v>3.40024971961975</v>
      </c>
      <c r="V17">
        <v>3.30141448974609</v>
      </c>
      <c r="W17" s="11">
        <v>0.0988352298736572</v>
      </c>
      <c r="X17">
        <v>0.375564575195312</v>
      </c>
      <c r="Y17">
        <v>0.375564575195312</v>
      </c>
      <c r="Z17">
        <v>0.5</v>
      </c>
      <c r="AA17">
        <v>0.8</v>
      </c>
      <c r="AB17">
        <v>0.615384615384615</v>
      </c>
      <c r="AC17">
        <v>0.695652173913043</v>
      </c>
      <c r="AD17">
        <v>0.2</v>
      </c>
      <c r="AE17">
        <v>0.3</v>
      </c>
    </row>
    <row r="18" spans="1:31">
      <c r="A18" s="5">
        <v>248</v>
      </c>
      <c r="B18">
        <v>19</v>
      </c>
      <c r="C18">
        <v>1</v>
      </c>
      <c r="D18">
        <v>10</v>
      </c>
      <c r="E18">
        <v>10</v>
      </c>
      <c r="F18">
        <v>10</v>
      </c>
      <c r="G18">
        <v>0</v>
      </c>
      <c r="H18">
        <v>9</v>
      </c>
      <c r="I18">
        <v>1</v>
      </c>
      <c r="J18">
        <v>0.95</v>
      </c>
      <c r="K18" s="4">
        <v>9.82092666625977</v>
      </c>
      <c r="L18" s="9">
        <v>1.48200607299805</v>
      </c>
      <c r="M18">
        <v>1.40103530883789</v>
      </c>
      <c r="N18">
        <v>8.45578384399414</v>
      </c>
      <c r="O18">
        <v>8</v>
      </c>
      <c r="P18">
        <v>8</v>
      </c>
      <c r="Q18">
        <v>18</v>
      </c>
      <c r="R18" s="15">
        <v>0.4444</v>
      </c>
      <c r="S18" s="15">
        <f t="shared" si="0"/>
        <v>0.8</v>
      </c>
      <c r="T18">
        <v>4.06353569030762</v>
      </c>
      <c r="U18">
        <v>3.75528621673584</v>
      </c>
      <c r="V18">
        <v>3.65086984634399</v>
      </c>
      <c r="W18" s="11">
        <v>0.104416370391846</v>
      </c>
      <c r="X18">
        <v>0.412665843963623</v>
      </c>
      <c r="Y18">
        <v>0.412665843963623</v>
      </c>
      <c r="Z18">
        <v>0.8</v>
      </c>
      <c r="AA18">
        <v>1</v>
      </c>
      <c r="AB18">
        <v>0.555555555555556</v>
      </c>
      <c r="AC18">
        <v>0.714285714285714</v>
      </c>
      <c r="AD18">
        <v>0</v>
      </c>
      <c r="AE18">
        <v>0.2</v>
      </c>
    </row>
    <row r="19" s="3" customFormat="1" spans="1:31">
      <c r="A19" s="7">
        <v>1</v>
      </c>
      <c r="B19" s="3">
        <v>20</v>
      </c>
      <c r="C19" s="3">
        <v>0</v>
      </c>
      <c r="D19" s="3">
        <v>10</v>
      </c>
      <c r="E19" s="3">
        <v>10</v>
      </c>
      <c r="F19" s="3">
        <v>10</v>
      </c>
      <c r="G19" s="3">
        <v>0</v>
      </c>
      <c r="H19" s="3">
        <v>10</v>
      </c>
      <c r="I19" s="3">
        <v>0</v>
      </c>
      <c r="J19" s="3">
        <v>1</v>
      </c>
      <c r="K19" s="11">
        <v>9999</v>
      </c>
      <c r="L19" s="11">
        <v>1.51507186889648</v>
      </c>
      <c r="M19" s="3">
        <v>9999</v>
      </c>
      <c r="N19" s="3">
        <v>9999</v>
      </c>
      <c r="O19" s="3">
        <v>10</v>
      </c>
      <c r="P19" s="3">
        <v>10</v>
      </c>
      <c r="Q19" s="3">
        <v>20</v>
      </c>
      <c r="R19" s="17">
        <v>0.5</v>
      </c>
      <c r="S19" s="17">
        <f t="shared" si="0"/>
        <v>1</v>
      </c>
      <c r="T19" s="3">
        <v>4.64654541015625</v>
      </c>
      <c r="U19" s="3">
        <v>4.34903001785278</v>
      </c>
      <c r="V19" s="3">
        <v>4.14905261993408</v>
      </c>
      <c r="W19" s="11">
        <v>0.199977397918701</v>
      </c>
      <c r="X19" s="3">
        <v>0.497492790222168</v>
      </c>
      <c r="Y19" s="3">
        <v>0.497492790222168</v>
      </c>
      <c r="Z19" s="3">
        <v>1</v>
      </c>
      <c r="AA19" s="3">
        <v>1</v>
      </c>
      <c r="AB19" s="3">
        <v>0.5</v>
      </c>
      <c r="AC19" s="3">
        <v>0.666666666666667</v>
      </c>
      <c r="AD19" s="3">
        <v>0</v>
      </c>
      <c r="AE19" s="3">
        <v>0</v>
      </c>
    </row>
    <row r="20" spans="1:31">
      <c r="A20" s="5">
        <v>249</v>
      </c>
      <c r="B20">
        <v>19</v>
      </c>
      <c r="C20">
        <v>1</v>
      </c>
      <c r="D20">
        <v>10</v>
      </c>
      <c r="E20">
        <v>10</v>
      </c>
      <c r="F20">
        <v>10</v>
      </c>
      <c r="G20">
        <v>0</v>
      </c>
      <c r="H20">
        <v>9</v>
      </c>
      <c r="I20">
        <v>1</v>
      </c>
      <c r="J20">
        <v>0.95</v>
      </c>
      <c r="K20" s="4">
        <v>10.3194007873535</v>
      </c>
      <c r="L20" s="9">
        <v>1.84348106384277</v>
      </c>
      <c r="M20">
        <v>1.62752151489258</v>
      </c>
      <c r="N20">
        <v>7.25810050964355</v>
      </c>
      <c r="O20">
        <v>5</v>
      </c>
      <c r="P20">
        <v>5</v>
      </c>
      <c r="Q20">
        <v>15</v>
      </c>
      <c r="R20" s="15">
        <v>0.3333</v>
      </c>
      <c r="S20" s="15">
        <f t="shared" si="0"/>
        <v>0.5</v>
      </c>
      <c r="T20">
        <v>3.79002380371094</v>
      </c>
      <c r="U20">
        <v>3.57392716407776</v>
      </c>
      <c r="V20">
        <v>3.35187149047852</v>
      </c>
      <c r="W20" s="11">
        <v>0.222055673599243</v>
      </c>
      <c r="X20">
        <v>0.438152313232422</v>
      </c>
      <c r="Y20">
        <v>0.438152313232422</v>
      </c>
      <c r="Z20">
        <v>0.5</v>
      </c>
      <c r="AA20">
        <v>1</v>
      </c>
      <c r="AB20">
        <v>0.666666666666667</v>
      </c>
      <c r="AC20">
        <v>0.8</v>
      </c>
      <c r="AD20">
        <v>0</v>
      </c>
      <c r="AE20">
        <v>0.5</v>
      </c>
    </row>
    <row r="21" spans="1:31">
      <c r="A21" s="5">
        <v>174</v>
      </c>
      <c r="B21">
        <v>17</v>
      </c>
      <c r="C21">
        <v>3</v>
      </c>
      <c r="D21">
        <v>10</v>
      </c>
      <c r="E21">
        <v>10</v>
      </c>
      <c r="F21">
        <v>10</v>
      </c>
      <c r="G21">
        <v>0</v>
      </c>
      <c r="H21">
        <v>7</v>
      </c>
      <c r="I21">
        <v>3</v>
      </c>
      <c r="J21">
        <v>0.85</v>
      </c>
      <c r="K21" s="4">
        <v>6.9014720916748</v>
      </c>
      <c r="L21" s="9">
        <v>1.69812965393066</v>
      </c>
      <c r="M21">
        <v>1.01156425476074</v>
      </c>
      <c r="N21">
        <v>5.1447925567627</v>
      </c>
      <c r="O21">
        <v>4</v>
      </c>
      <c r="P21">
        <v>4</v>
      </c>
      <c r="Q21">
        <v>13</v>
      </c>
      <c r="R21" s="15">
        <v>0.3077</v>
      </c>
      <c r="S21" s="15">
        <f t="shared" si="0"/>
        <v>0.4</v>
      </c>
      <c r="T21">
        <v>3.24583053588867</v>
      </c>
      <c r="U21">
        <v>2.97004389762878</v>
      </c>
      <c r="V21">
        <v>2.82203412055969</v>
      </c>
      <c r="W21" s="11">
        <v>0.148009777069092</v>
      </c>
      <c r="X21">
        <v>0.423796415328979</v>
      </c>
      <c r="Y21">
        <v>0.423796415328979</v>
      </c>
      <c r="Z21">
        <v>0.4</v>
      </c>
      <c r="AA21">
        <v>0.9</v>
      </c>
      <c r="AB21">
        <v>0.692307692307692</v>
      </c>
      <c r="AC21">
        <v>0.782608695652174</v>
      </c>
      <c r="AD21">
        <v>0.1</v>
      </c>
      <c r="AE21">
        <v>0.5</v>
      </c>
    </row>
    <row r="22" spans="1:31">
      <c r="A22" s="5">
        <v>157</v>
      </c>
      <c r="B22">
        <v>19</v>
      </c>
      <c r="C22">
        <v>1</v>
      </c>
      <c r="D22">
        <v>10</v>
      </c>
      <c r="E22">
        <v>10</v>
      </c>
      <c r="F22">
        <v>10</v>
      </c>
      <c r="G22">
        <v>0</v>
      </c>
      <c r="H22">
        <v>9</v>
      </c>
      <c r="I22">
        <v>1</v>
      </c>
      <c r="J22">
        <v>0.95</v>
      </c>
      <c r="K22" s="4">
        <v>10.969633102417</v>
      </c>
      <c r="L22" s="9">
        <v>1.58363723754883</v>
      </c>
      <c r="M22">
        <v>1.39098739624023</v>
      </c>
      <c r="N22">
        <v>8.50238418579102</v>
      </c>
      <c r="O22">
        <v>5</v>
      </c>
      <c r="P22">
        <v>5</v>
      </c>
      <c r="Q22">
        <v>15</v>
      </c>
      <c r="R22" s="15">
        <v>0.3333</v>
      </c>
      <c r="S22" s="15">
        <f t="shared" si="0"/>
        <v>0.5</v>
      </c>
      <c r="T22">
        <v>3.91167259216309</v>
      </c>
      <c r="U22">
        <v>3.66799592971802</v>
      </c>
      <c r="V22">
        <v>3.45865440368652</v>
      </c>
      <c r="W22" s="11">
        <v>0.209341526031494</v>
      </c>
      <c r="X22">
        <v>0.453018188476562</v>
      </c>
      <c r="Y22">
        <v>0.453018188476562</v>
      </c>
      <c r="Z22">
        <v>0.5</v>
      </c>
      <c r="AA22">
        <v>1</v>
      </c>
      <c r="AB22">
        <v>0.666666666666667</v>
      </c>
      <c r="AC22">
        <v>0.8</v>
      </c>
      <c r="AD22">
        <v>0</v>
      </c>
      <c r="AE22">
        <v>0.5</v>
      </c>
    </row>
    <row r="23" customFormat="1" spans="1:31">
      <c r="A23" s="5">
        <v>30</v>
      </c>
      <c r="B23">
        <v>19</v>
      </c>
      <c r="C23">
        <v>1</v>
      </c>
      <c r="D23">
        <v>10</v>
      </c>
      <c r="E23">
        <v>10</v>
      </c>
      <c r="F23">
        <v>10</v>
      </c>
      <c r="G23">
        <v>0</v>
      </c>
      <c r="H23">
        <v>9</v>
      </c>
      <c r="I23">
        <v>1</v>
      </c>
      <c r="J23">
        <v>0.95</v>
      </c>
      <c r="K23" s="4">
        <v>10.2467727661133</v>
      </c>
      <c r="L23" s="9">
        <v>1.8103141784668</v>
      </c>
      <c r="M23">
        <v>1.67639350891113</v>
      </c>
      <c r="N23">
        <v>8.03465270996094</v>
      </c>
      <c r="O23">
        <v>7</v>
      </c>
      <c r="P23">
        <v>7</v>
      </c>
      <c r="Q23">
        <v>17</v>
      </c>
      <c r="R23" s="15">
        <v>0.4118</v>
      </c>
      <c r="S23" s="15">
        <f t="shared" si="0"/>
        <v>0.7</v>
      </c>
      <c r="T23">
        <v>4.02245140075684</v>
      </c>
      <c r="U23">
        <v>3.75803875923157</v>
      </c>
      <c r="V23">
        <v>3.57295179367065</v>
      </c>
      <c r="W23" s="11">
        <v>0.185086965560913</v>
      </c>
      <c r="X23">
        <v>0.449499607086182</v>
      </c>
      <c r="Y23">
        <v>0.449499607086182</v>
      </c>
      <c r="Z23">
        <v>0.7</v>
      </c>
      <c r="AA23">
        <v>1</v>
      </c>
      <c r="AB23">
        <v>0.588235294117647</v>
      </c>
      <c r="AC23">
        <v>0.740740740740741</v>
      </c>
      <c r="AD23">
        <v>0</v>
      </c>
      <c r="AE23">
        <v>0.3</v>
      </c>
    </row>
    <row r="24" s="4" customFormat="1" spans="11:31">
      <c r="K24" s="12" t="s">
        <v>29</v>
      </c>
      <c r="L24" s="9">
        <f>AVERAGE(L2:L23)</f>
        <v>1.35664913871072</v>
      </c>
      <c r="W24" s="11">
        <f t="shared" ref="W24:AE24" si="1">AVERAGE(W2:W23)</f>
        <v>0.134042317217047</v>
      </c>
      <c r="Z24" s="4">
        <f t="shared" si="1"/>
        <v>0.659090909090909</v>
      </c>
      <c r="AA24" s="4">
        <f t="shared" si="1"/>
        <v>0.963636363636364</v>
      </c>
      <c r="AB24" s="4">
        <f t="shared" si="1"/>
        <v>0.60584942663116</v>
      </c>
      <c r="AC24" s="4">
        <f t="shared" si="1"/>
        <v>0.739608649141156</v>
      </c>
      <c r="AD24" s="4">
        <f t="shared" si="1"/>
        <v>0.0363636363636364</v>
      </c>
      <c r="AE24" s="4">
        <f t="shared" si="1"/>
        <v>0.304545454545455</v>
      </c>
    </row>
    <row r="25" s="4" customFormat="1" spans="11:31">
      <c r="K25" s="13" t="s">
        <v>30</v>
      </c>
      <c r="L25" s="9">
        <f>MAX(L2:L23)</f>
        <v>2.99497032165527</v>
      </c>
      <c r="W25" s="11">
        <f t="shared" ref="W25:AE25" si="2">MAX(W2:W23)</f>
        <v>0.266836643218994</v>
      </c>
      <c r="Z25" s="4">
        <f t="shared" si="2"/>
        <v>1</v>
      </c>
      <c r="AA25" s="4">
        <f t="shared" si="2"/>
        <v>1</v>
      </c>
      <c r="AB25" s="4">
        <f t="shared" si="2"/>
        <v>0.769230769230769</v>
      </c>
      <c r="AC25" s="4">
        <f t="shared" si="2"/>
        <v>0.869565217391304</v>
      </c>
      <c r="AD25" s="4">
        <f t="shared" si="2"/>
        <v>0.2</v>
      </c>
      <c r="AE25" s="4">
        <f t="shared" si="2"/>
        <v>0.7</v>
      </c>
    </row>
    <row r="26" s="4" customFormat="1" spans="12:31">
      <c r="L26" s="9">
        <f>MIN(L2:L23)</f>
        <v>0.40911865234375</v>
      </c>
      <c r="W26" s="11">
        <f t="shared" ref="W26:AE26" si="3">MIN(W2:W23)</f>
        <v>0.000504970550537109</v>
      </c>
      <c r="Z26" s="4">
        <f t="shared" si="3"/>
        <v>0.3</v>
      </c>
      <c r="AA26" s="4">
        <f t="shared" si="3"/>
        <v>0.8</v>
      </c>
      <c r="AB26" s="4">
        <f t="shared" si="3"/>
        <v>0.473684210526316</v>
      </c>
      <c r="AC26" s="4">
        <f t="shared" si="3"/>
        <v>0.620689655172414</v>
      </c>
      <c r="AD26" s="4">
        <f t="shared" si="3"/>
        <v>0</v>
      </c>
      <c r="AE26" s="4">
        <f t="shared" si="3"/>
        <v>-0.1</v>
      </c>
    </row>
    <row r="27" spans="11:23">
      <c r="K27" s="4"/>
      <c r="L27" s="9"/>
      <c r="M27">
        <v>0.194</v>
      </c>
      <c r="W27" s="11"/>
    </row>
    <row r="28" spans="11:23">
      <c r="K28" s="4"/>
      <c r="L28" s="9"/>
      <c r="M28">
        <v>0.129</v>
      </c>
      <c r="W28" s="11"/>
    </row>
    <row r="29" spans="11:23">
      <c r="K29" s="4"/>
      <c r="L29" s="9"/>
      <c r="W29" s="11"/>
    </row>
    <row r="30" spans="11:23">
      <c r="K30" s="4" t="s">
        <v>31</v>
      </c>
      <c r="L30" s="4" t="s">
        <v>32</v>
      </c>
      <c r="M30" t="s">
        <v>98</v>
      </c>
      <c r="N30" t="s">
        <v>99</v>
      </c>
      <c r="R30" s="4" t="s">
        <v>70</v>
      </c>
      <c r="S30" s="4"/>
      <c r="T30" s="4"/>
      <c r="U30" s="4"/>
      <c r="W30" s="11"/>
    </row>
    <row r="31" spans="11:23">
      <c r="K31" s="4"/>
      <c r="L31" s="4"/>
      <c r="R31" s="4">
        <v>0.2</v>
      </c>
      <c r="S31" s="4">
        <v>-160</v>
      </c>
      <c r="T31" s="4">
        <v>640</v>
      </c>
      <c r="U31" s="4">
        <v>32</v>
      </c>
      <c r="W31" s="11"/>
    </row>
    <row r="32" s="1" customFormat="1" spans="11:23">
      <c r="K32" s="14" t="s">
        <v>49</v>
      </c>
      <c r="L32" s="14">
        <f>COUNTIF(L2:L23,"&lt;0.507")-COUNTIF(L2:L23,"&lt;0.378")</f>
        <v>3</v>
      </c>
      <c r="R32" s="4">
        <v>0.4</v>
      </c>
      <c r="S32" s="4">
        <v>-320</v>
      </c>
      <c r="T32" s="4">
        <v>480</v>
      </c>
      <c r="U32" s="4">
        <v>24</v>
      </c>
      <c r="W32" s="14"/>
    </row>
    <row r="33" s="1" customFormat="1" spans="11:23">
      <c r="K33" s="14" t="s">
        <v>50</v>
      </c>
      <c r="L33" s="14">
        <f>COUNTIF(L2:L23,"&lt;0.636")-COUNTIF(L2:L23,"&lt;0.507")</f>
        <v>3</v>
      </c>
      <c r="P33" s="1">
        <v>12</v>
      </c>
      <c r="R33" s="4">
        <v>0.45</v>
      </c>
      <c r="S33" s="4">
        <v>-360</v>
      </c>
      <c r="T33" s="4">
        <v>440</v>
      </c>
      <c r="U33" s="4">
        <v>22</v>
      </c>
      <c r="W33" s="14"/>
    </row>
    <row r="34" s="2" customFormat="1" spans="11:23">
      <c r="K34" s="10" t="s">
        <v>51</v>
      </c>
      <c r="L34" s="10">
        <f>COUNTIF(L2:L23,"&lt;0.765")-COUNTIF(L2:L23,"&lt;0.636")</f>
        <v>2</v>
      </c>
      <c r="R34" s="4">
        <v>0.49</v>
      </c>
      <c r="S34" s="4">
        <v>-392</v>
      </c>
      <c r="T34" s="4">
        <v>408</v>
      </c>
      <c r="U34" s="4">
        <v>20.4</v>
      </c>
      <c r="W34" s="10"/>
    </row>
    <row r="35" s="1" customFormat="1" spans="11:23">
      <c r="K35" s="14" t="s">
        <v>52</v>
      </c>
      <c r="L35" s="14">
        <f>COUNTIF(L2:L23,"&lt;0.894")-COUNTIF(L2:L23,"&lt;0.765")</f>
        <v>1</v>
      </c>
      <c r="P35" s="1">
        <v>28</v>
      </c>
      <c r="S35" s="14">
        <v>-380</v>
      </c>
      <c r="T35" s="14">
        <v>420</v>
      </c>
      <c r="U35" s="14">
        <v>21</v>
      </c>
      <c r="W35" s="14"/>
    </row>
    <row r="36" s="1" customFormat="1" spans="11:23">
      <c r="K36" s="14" t="s">
        <v>53</v>
      </c>
      <c r="L36" s="14">
        <f>COUNTIF(L2:L23,"&lt;1.023")-COUNTIF(L2:L23,"&lt;0.894")</f>
        <v>0</v>
      </c>
      <c r="W36" s="14"/>
    </row>
    <row r="37" s="1" customFormat="1" spans="11:23">
      <c r="K37" s="14" t="s">
        <v>54</v>
      </c>
      <c r="L37" s="14">
        <f>COUNTIF(L2:L23,"&lt;1.152")-COUNTIF(L2:L23,"&lt;1.023")</f>
        <v>0</v>
      </c>
      <c r="W37" s="14"/>
    </row>
    <row r="38" s="1" customFormat="1" spans="11:23">
      <c r="K38" s="14" t="s">
        <v>55</v>
      </c>
      <c r="L38" s="14">
        <f>COUNTIF(L2:L23,"&lt;1.281")-COUNTIF(L2:L23,"&lt;1.152")</f>
        <v>0</v>
      </c>
      <c r="W38" s="14"/>
    </row>
    <row r="39" s="1" customFormat="1" spans="11:23">
      <c r="K39" s="14" t="s">
        <v>56</v>
      </c>
      <c r="L39" s="14">
        <f>COUNTIF(L2:L23,"&lt;1.41")-COUNTIF(L2:L23,"&lt;1.281")</f>
        <v>1</v>
      </c>
      <c r="W39" s="14"/>
    </row>
    <row r="40" s="1" customFormat="1" spans="11:23">
      <c r="K40" s="14" t="s">
        <v>57</v>
      </c>
      <c r="L40" s="14">
        <f>COUNTIF(L2:L23,"&lt;1.539")-COUNTIF(L2:L23,"&lt;1.41")</f>
        <v>3</v>
      </c>
      <c r="M40" s="14">
        <v>2</v>
      </c>
      <c r="W40" s="14"/>
    </row>
    <row r="41" s="1" customFormat="1" spans="11:23">
      <c r="K41" s="14" t="s">
        <v>58</v>
      </c>
      <c r="L41" s="14">
        <f>COUNTIF(L2:L23,"&lt;1.668")-COUNTIF(L2:L23,"&lt;1.539")</f>
        <v>1</v>
      </c>
      <c r="M41" s="14">
        <v>3</v>
      </c>
      <c r="W41" s="14"/>
    </row>
    <row r="42" s="1" customFormat="1" spans="11:23">
      <c r="K42" s="14" t="s">
        <v>59</v>
      </c>
      <c r="L42" s="14">
        <f>COUNTIF(L2:L23,"&lt;1.797")-COUNTIF(L2:L23,"&lt;1.668")</f>
        <v>1</v>
      </c>
      <c r="M42" s="14">
        <v>4</v>
      </c>
      <c r="W42" s="14"/>
    </row>
    <row r="43" s="1" customFormat="1" spans="11:23">
      <c r="K43" s="14" t="s">
        <v>60</v>
      </c>
      <c r="L43" s="14">
        <f>COUNTIF(L2:L23,"&lt;1.926")-COUNTIF(L2:L23,"&lt;1.797")</f>
        <v>2</v>
      </c>
      <c r="M43" s="14">
        <v>7</v>
      </c>
      <c r="W43" s="14"/>
    </row>
    <row r="44" s="1" customFormat="1" spans="11:23">
      <c r="K44" s="14" t="s">
        <v>61</v>
      </c>
      <c r="L44" s="14">
        <f>COUNTIF(L2:L23,"&lt;2.055")-COUNTIF(L2:L23,"&lt;1.926")</f>
        <v>1</v>
      </c>
      <c r="M44" s="14">
        <v>8</v>
      </c>
      <c r="W44" s="14"/>
    </row>
    <row r="45" s="1" customFormat="1" spans="11:23">
      <c r="K45" s="14" t="s">
        <v>62</v>
      </c>
      <c r="L45" s="14">
        <f>COUNTIF(L2:L23,"&lt;2.184")-COUNTIF(L2:L23,"&lt;2.055")</f>
        <v>0</v>
      </c>
      <c r="M45" s="14">
        <v>7</v>
      </c>
      <c r="W45" s="14"/>
    </row>
    <row r="46" s="1" customFormat="1" spans="11:23">
      <c r="K46" s="14" t="s">
        <v>63</v>
      </c>
      <c r="L46" s="14">
        <f>COUNTIF(L2:L23,"&lt;2.313")-COUNTIF(L2:L23,"&lt;2.184")</f>
        <v>1</v>
      </c>
      <c r="M46" s="14">
        <v>4</v>
      </c>
      <c r="W46" s="14"/>
    </row>
    <row r="47" s="1" customFormat="1" spans="11:23">
      <c r="K47" s="14" t="s">
        <v>64</v>
      </c>
      <c r="L47" s="14">
        <f>COUNTIF(L2:L23,"&lt;2.442")-COUNTIF(L2:L23,"&lt;2.313")</f>
        <v>1</v>
      </c>
      <c r="M47" s="14">
        <v>3</v>
      </c>
      <c r="W47" s="14"/>
    </row>
    <row r="48" s="1" customFormat="1" spans="11:13">
      <c r="K48" s="14" t="s">
        <v>65</v>
      </c>
      <c r="L48" s="14">
        <f>COUNTIF(L2:L23,"&lt;2.571")-COUNTIF(L2:L23,"&lt;2.442")</f>
        <v>1</v>
      </c>
      <c r="M48" s="14">
        <v>2</v>
      </c>
    </row>
    <row r="49" s="1" customFormat="1" spans="11:13">
      <c r="K49" s="14" t="s">
        <v>66</v>
      </c>
      <c r="L49" s="14">
        <f>COUNTIF(L2:L23,"&lt;2.7")-COUNTIF(L2:L23,"&lt;2.571")</f>
        <v>0</v>
      </c>
      <c r="M49" s="14"/>
    </row>
    <row r="50" s="1" customFormat="1" spans="11:15">
      <c r="K50" s="14" t="s">
        <v>67</v>
      </c>
      <c r="L50" s="14">
        <f>COUNTIF(L2:L23,"&lt;2.829")-COUNTIF(L2:L23,"&lt;2.7")</f>
        <v>0</v>
      </c>
      <c r="N50" s="1">
        <v>0.378</v>
      </c>
      <c r="O50" s="1">
        <v>3.094</v>
      </c>
    </row>
    <row r="51" s="1" customFormat="1" spans="11:15">
      <c r="K51" s="14" t="s">
        <v>68</v>
      </c>
      <c r="L51" s="14">
        <f>COUNTIF(L2:L23,"&lt;2.958")-COUNTIF(L2:L23,"&lt;2.829")</f>
        <v>0</v>
      </c>
      <c r="N51" s="1">
        <v>21</v>
      </c>
      <c r="O51" s="1">
        <v>0.129</v>
      </c>
    </row>
    <row r="52" s="1" customFormat="1" spans="11:12">
      <c r="K52" s="14" t="s">
        <v>69</v>
      </c>
      <c r="L52" s="14">
        <f>COUNTIF(L2:L23,"&lt;3.087")-COUNTIF(L2:L23,"&lt;2.958")</f>
        <v>1</v>
      </c>
    </row>
    <row r="53" s="1" customFormat="1" spans="14:15">
      <c r="N53" s="1">
        <v>0.954</v>
      </c>
      <c r="O53" s="1">
        <v>0.133</v>
      </c>
    </row>
    <row r="54" s="1" customFormat="1" spans="14:15">
      <c r="N54" s="1">
        <v>1.355</v>
      </c>
      <c r="O54" s="1">
        <v>0.108</v>
      </c>
    </row>
    <row r="55" spans="14:15">
      <c r="N55" s="1">
        <v>1.72</v>
      </c>
      <c r="O55" s="1">
        <v>0.083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112</vt:i4>
      </vt:variant>
    </vt:vector>
  </HeadingPairs>
  <TitlesOfParts>
    <vt:vector size="112" baseType="lpstr">
      <vt:lpstr>result</vt:lpstr>
      <vt:lpstr>Sheet1</vt:lpstr>
      <vt:lpstr>Sheet2</vt:lpstr>
      <vt:lpstr>Sheet6</vt:lpstr>
      <vt:lpstr>CH_MNIST_N_1.72_d1_20%</vt:lpstr>
      <vt:lpstr>CH_MNIST_N_1.72_d1_40%</vt:lpstr>
      <vt:lpstr>CH_MNIST_N_1.72_d1_45%</vt:lpstr>
      <vt:lpstr>CH_MNIST_N_1.72_d1_49%</vt:lpstr>
      <vt:lpstr>CH_MNIST_N_1.72_d2_20%</vt:lpstr>
      <vt:lpstr>CH_MNIST_N_1.72_d2_40%</vt:lpstr>
      <vt:lpstr>CH_MNIST_N_1.72_d2_45%</vt:lpstr>
      <vt:lpstr>CH_MNIST_N_1.72_d2_49%</vt:lpstr>
      <vt:lpstr>CH_MNIST_N_1.72_d3_20%</vt:lpstr>
      <vt:lpstr>CH_MNIST_N_1.72_d3_40%</vt:lpstr>
      <vt:lpstr>CH_MNIST_N_1.72_d3_45%</vt:lpstr>
      <vt:lpstr>CH_MNIST_N_1.72_d3_49%</vt:lpstr>
      <vt:lpstr>CH_MNIST_N_1.355_d1_20%</vt:lpstr>
      <vt:lpstr>CH_MNIST_N_1.355_d1_40%</vt:lpstr>
      <vt:lpstr>CH_MNIST_N_1.355_d1_45%</vt:lpstr>
      <vt:lpstr>CH_MNIST_N_1.355_d1_49%</vt:lpstr>
      <vt:lpstr>CH_MNIST_N_1.355_d2_20%</vt:lpstr>
      <vt:lpstr>CH_MNIST_N_1.355_d2_40%</vt:lpstr>
      <vt:lpstr>CH_MNIST_N_1.355_d2_45%</vt:lpstr>
      <vt:lpstr>CH_MNIST_N_1.355_d2_49%</vt:lpstr>
      <vt:lpstr>CH_MNIST_N_1.355_d3_20%</vt:lpstr>
      <vt:lpstr>CH_MNIST_N_1.355_d3_40%</vt:lpstr>
      <vt:lpstr>CH_MNIST_N_1.355_d3_45%</vt:lpstr>
      <vt:lpstr>CH_MNIST_N_1.355_d3_49%</vt:lpstr>
      <vt:lpstr>CH_MNIST_N_0.954_d1_20%</vt:lpstr>
      <vt:lpstr>CH_MNIST_N_0.954_d1_40%</vt:lpstr>
      <vt:lpstr>CH_MNIST_N_0.954_d1_45%</vt:lpstr>
      <vt:lpstr>CH_MNIST_N_0.954_d1_49%</vt:lpstr>
      <vt:lpstr>CH_MNIST_N_0.954_d2_20%</vt:lpstr>
      <vt:lpstr>CH_MNIST_N_0.954_d2_40%</vt:lpstr>
      <vt:lpstr>CH_MNIST_N_0.954_d2_45%</vt:lpstr>
      <vt:lpstr>CH_MNIST_N_0.954_d2_49%</vt:lpstr>
      <vt:lpstr>CH_MNIST_N_0.954_d3_20%</vt:lpstr>
      <vt:lpstr>CH_MNIST_N_0.954_d3_40%</vt:lpstr>
      <vt:lpstr>CH_MNIST_N_0.954_d3_45%</vt:lpstr>
      <vt:lpstr>CH_MNIST_N_0.954_d3_49%</vt:lpstr>
      <vt:lpstr>CH_MNIST_U_1.72_d1_20%</vt:lpstr>
      <vt:lpstr>CH_MNIST_U_1.72_d1_40%</vt:lpstr>
      <vt:lpstr>CH_MNIST_U_1.72_d1_45%</vt:lpstr>
      <vt:lpstr>CH_MNIST_U_1.72_d1_49%</vt:lpstr>
      <vt:lpstr>CH_MNIST_U_1.72_d2_20%</vt:lpstr>
      <vt:lpstr>CH_MNIST_U_1.72_d2_40%</vt:lpstr>
      <vt:lpstr>CH_MNIST_U_1.72_d2_45%</vt:lpstr>
      <vt:lpstr>CH_MNIST_U_1.72_d2_49%</vt:lpstr>
      <vt:lpstr>CH_MNIST_U_1.72_d3_20%</vt:lpstr>
      <vt:lpstr>CH_MNIST_U_1.72_d3_40%</vt:lpstr>
      <vt:lpstr>CH_MNIST_U_1.72_d3_45%</vt:lpstr>
      <vt:lpstr>CH_MNIST_U_1.72_d3_49%</vt:lpstr>
      <vt:lpstr>CH_MNIST_U_1.355_d1_20%</vt:lpstr>
      <vt:lpstr>CH_MNIST_U_1.355_d1_40%</vt:lpstr>
      <vt:lpstr>CH_MNIST_U_1.355_d1_45%</vt:lpstr>
      <vt:lpstr>CH_MNIST_U_1.355_d1_49%</vt:lpstr>
      <vt:lpstr>CH_MNIST_U_1.355_d2_20%</vt:lpstr>
      <vt:lpstr>CH_MNIST_U_1.355_d2_40%</vt:lpstr>
      <vt:lpstr>CH_MNIST_U_1.355_d2_45%</vt:lpstr>
      <vt:lpstr>CH_MNIST_U_1.355_d2_49%</vt:lpstr>
      <vt:lpstr>CH_MNIST_U_1.355_d3_20%</vt:lpstr>
      <vt:lpstr>CH_MNIST_U_1.355_d3_40%</vt:lpstr>
      <vt:lpstr>CH_MNIST_U_1.355_d3_45%</vt:lpstr>
      <vt:lpstr>CH_MNIST_U_1.355_d3_49%</vt:lpstr>
      <vt:lpstr>CH_MNIST_U_0.954_d1_20%</vt:lpstr>
      <vt:lpstr>CH_MNIST_U_0.954_d1_40%</vt:lpstr>
      <vt:lpstr>CH_MNIST_U_0.954_d1_45%</vt:lpstr>
      <vt:lpstr>CH_MNIST_U_0.954_d1_49%</vt:lpstr>
      <vt:lpstr>CH_MNIST_U_0.954_d2_20%</vt:lpstr>
      <vt:lpstr>CH_MNIST_U_0.954_d2_40%</vt:lpstr>
      <vt:lpstr>CH_MNIST_U_0.954_d2_45%</vt:lpstr>
      <vt:lpstr>CH_MNIST_U_0.954_d2_49%</vt:lpstr>
      <vt:lpstr>CH_MNIST_U_0.954_d3_20%</vt:lpstr>
      <vt:lpstr>CH_MNIST_U_0.954_d3_40%</vt:lpstr>
      <vt:lpstr>CH_MNIST_U_0.954_d3_45%</vt:lpstr>
      <vt:lpstr>CH_MNIST_U_0.954_d3_49%</vt:lpstr>
      <vt:lpstr>CH_MNIST_B_0.954_d1_20%</vt:lpstr>
      <vt:lpstr>CH_MNIST_B_0.954_d1_40%</vt:lpstr>
      <vt:lpstr>CH_MNIST_B_0.954_d1_45%</vt:lpstr>
      <vt:lpstr>CH_MNIST_B_0.954_d1_49%</vt:lpstr>
      <vt:lpstr>CH_MNIST_B_0.954_d2_20%</vt:lpstr>
      <vt:lpstr>CH_MNIST_B_0.954_d2_40%</vt:lpstr>
      <vt:lpstr>CH_MNIST_B_0.954_d2_45%</vt:lpstr>
      <vt:lpstr>CH_MNIST_B_0.954_d2_49%</vt:lpstr>
      <vt:lpstr>CH_MNIST_B_0.954_d3_20%</vt:lpstr>
      <vt:lpstr>CH_MNIST_B_0.954_d3_40%</vt:lpstr>
      <vt:lpstr>CH_MNIST_B_0.954_d3_45%</vt:lpstr>
      <vt:lpstr>CH_MNIST_B_0.954_d3_49%</vt:lpstr>
      <vt:lpstr>CH_MNIST_B_1.355_d1_20%</vt:lpstr>
      <vt:lpstr>CH_MNIST_B_1.355_d1_40%</vt:lpstr>
      <vt:lpstr>CH_MNIST_B_1.355_d1_45%</vt:lpstr>
      <vt:lpstr>CH_MNIST_B_1.355_d1_49%</vt:lpstr>
      <vt:lpstr>CH_MNIST_B_1.355_d2_20%</vt:lpstr>
      <vt:lpstr>CH_MNIST_B_1.355_d2_40%</vt:lpstr>
      <vt:lpstr>CH_MNIST_B_1.355_d2_45%</vt:lpstr>
      <vt:lpstr>CH_MNIST_B_1.355_d2_49%</vt:lpstr>
      <vt:lpstr>CH_MNIST_B_1.355_d3_20%</vt:lpstr>
      <vt:lpstr>CH_MNIST_B_1.355_d3_40%</vt:lpstr>
      <vt:lpstr>CH_MNIST_B_1.355_d3_45%</vt:lpstr>
      <vt:lpstr>CH_MNIST_B_1.355_d3_49%</vt:lpstr>
      <vt:lpstr>CH_MNIST_B_1.72_d1_20%</vt:lpstr>
      <vt:lpstr>CH_MNIST_B_1.72_d1_40%</vt:lpstr>
      <vt:lpstr>CH_MNIST_B_1.72_d1_45%</vt:lpstr>
      <vt:lpstr>CH_MNIST_B_1.72_d1_49%</vt:lpstr>
      <vt:lpstr>CH_MNIST_B_1.72_d2_20%</vt:lpstr>
      <vt:lpstr>CH_MNIST_B_1.72_d2_40%</vt:lpstr>
      <vt:lpstr>CH_MNIST_B_1.72_d2_45%</vt:lpstr>
      <vt:lpstr>CH_MNIST_B_1.72_d2_49%</vt:lpstr>
      <vt:lpstr>CH_MNIST_B_1.72_d3_20%</vt:lpstr>
      <vt:lpstr>CH_MNIST_B_1.72_d3_40%</vt:lpstr>
      <vt:lpstr>CH_MNIST_B_1.72_d3_45%</vt:lpstr>
      <vt:lpstr>CH_MNIST_B_1.72_d3_49%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12040</cp:lastModifiedBy>
  <dcterms:created xsi:type="dcterms:W3CDTF">2023-01-03T07:16:00Z</dcterms:created>
  <dcterms:modified xsi:type="dcterms:W3CDTF">2023-02-01T08:11:11Z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98B7F64EAC6549479A13F27B4F47C312</vt:lpwstr>
  </property>
  <property fmtid="{D5CDD505-2E9C-101B-9397-08002B2CF9AE}" pid="3" name="KSOProductBuildVer">
    <vt:lpwstr>2052-11.1.0.12132</vt:lpwstr>
  </property>
</Properties>
</file>